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a27e0abca55ce/Desktop/2022/HOPE/Working/13. Atosiban/"/>
    </mc:Choice>
  </mc:AlternateContent>
  <xr:revisionPtr revIDLastSave="158" documentId="8_{6C007486-EE94-4AB5-BC46-BDB7D20FDA39}" xr6:coauthVersionLast="47" xr6:coauthVersionMax="47" xr10:uidLastSave="{50DD5EF8-11AD-4E60-8575-2D0474893AE5}"/>
  <bookViews>
    <workbookView xWindow="-120" yWindow="-120" windowWidth="29040" windowHeight="16440" activeTab="1" xr2:uid="{06F5E9A9-1A86-49D3-8536-D0DCDC1C8B56}"/>
  </bookViews>
  <sheets>
    <sheet name="Sheet1" sheetId="1" r:id="rId1"/>
    <sheet name="SMART_FET" sheetId="2" r:id="rId2"/>
    <sheet name="SMART_Fresh" sheetId="3" r:id="rId3"/>
  </sheets>
  <definedNames>
    <definedName name="_xlnm._FilterDatabase" localSheetId="0" hidden="1">Sheet1!$S$1:$U$36</definedName>
    <definedName name="_xlnm._FilterDatabase" localSheetId="1" hidden="1">SMART_FET!$A$1:$AR$113</definedName>
    <definedName name="_xlnm._FilterDatabase" localSheetId="2" hidden="1">SMART_Fresh!$A$1:$BG$70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0" i="2" l="1"/>
  <c r="L108" i="2"/>
  <c r="K108" i="2"/>
  <c r="L107" i="2"/>
  <c r="K107" i="2"/>
  <c r="L105" i="2"/>
  <c r="L103" i="2"/>
  <c r="L99" i="2"/>
  <c r="L97" i="2"/>
  <c r="K97" i="2"/>
  <c r="L96" i="2"/>
  <c r="L94" i="2"/>
  <c r="L93" i="2"/>
  <c r="L91" i="2"/>
  <c r="L90" i="2"/>
  <c r="L89" i="2"/>
  <c r="L80" i="2"/>
  <c r="K80" i="2"/>
  <c r="L79" i="2"/>
  <c r="K79" i="2"/>
  <c r="L78" i="2"/>
  <c r="K78" i="2"/>
  <c r="L76" i="2"/>
  <c r="K76" i="2"/>
  <c r="L75" i="2"/>
  <c r="K75" i="2"/>
  <c r="L74" i="2"/>
  <c r="K74" i="2"/>
  <c r="L71" i="2"/>
  <c r="L69" i="2"/>
  <c r="K69" i="2"/>
  <c r="L65" i="2"/>
  <c r="K65" i="2"/>
  <c r="L63" i="2"/>
  <c r="K63" i="2"/>
  <c r="L61" i="2"/>
  <c r="K61" i="2"/>
  <c r="L60" i="2"/>
  <c r="K60" i="2"/>
  <c r="L59" i="2"/>
  <c r="K59" i="2"/>
  <c r="L58" i="2"/>
  <c r="K58" i="2"/>
  <c r="L53" i="2"/>
  <c r="K53" i="2"/>
  <c r="L52" i="2"/>
  <c r="K52" i="2"/>
  <c r="L48" i="2"/>
  <c r="K48" i="2"/>
  <c r="L46" i="2"/>
  <c r="K46" i="2"/>
  <c r="L45" i="2"/>
  <c r="K45" i="2"/>
  <c r="L44" i="2"/>
  <c r="K44" i="2"/>
  <c r="L43" i="2"/>
  <c r="K43" i="2"/>
  <c r="L42" i="2"/>
  <c r="K42" i="2"/>
  <c r="L40" i="2"/>
  <c r="K40" i="2"/>
  <c r="L36" i="2"/>
  <c r="K36" i="2"/>
  <c r="L35" i="2"/>
  <c r="K35" i="2"/>
  <c r="L34" i="2"/>
  <c r="K34" i="2"/>
  <c r="L32" i="2"/>
  <c r="K32" i="2"/>
  <c r="L31" i="2"/>
  <c r="K31" i="2"/>
  <c r="L29" i="2"/>
  <c r="K29" i="2"/>
  <c r="L27" i="2"/>
  <c r="K27" i="2"/>
  <c r="L26" i="2"/>
  <c r="L24" i="2"/>
  <c r="K24" i="2"/>
  <c r="L23" i="2"/>
  <c r="K23" i="2"/>
  <c r="L21" i="2"/>
  <c r="K21" i="2"/>
  <c r="L20" i="2"/>
  <c r="K20" i="2"/>
  <c r="L15" i="2"/>
  <c r="L14" i="2"/>
  <c r="L11" i="2"/>
  <c r="K11" i="2"/>
  <c r="L10" i="2"/>
  <c r="J110" i="2"/>
  <c r="I110" i="2"/>
  <c r="J108" i="2"/>
  <c r="I108" i="2"/>
  <c r="J107" i="2"/>
  <c r="I107" i="2"/>
  <c r="J105" i="2"/>
  <c r="I105" i="2"/>
  <c r="J103" i="2"/>
  <c r="I103" i="2"/>
  <c r="J101" i="2"/>
  <c r="I101" i="2"/>
  <c r="J99" i="2"/>
  <c r="I99" i="2"/>
  <c r="J97" i="2"/>
  <c r="I97" i="2"/>
  <c r="J96" i="2"/>
  <c r="I96" i="2"/>
  <c r="J94" i="2"/>
  <c r="I94" i="2"/>
  <c r="J93" i="2"/>
  <c r="I93" i="2"/>
  <c r="J91" i="2"/>
  <c r="I91" i="2"/>
  <c r="J90" i="2"/>
  <c r="I90" i="2"/>
  <c r="J89" i="2"/>
  <c r="I89" i="2"/>
  <c r="J80" i="2"/>
  <c r="I80" i="2"/>
  <c r="J79" i="2"/>
  <c r="I79" i="2"/>
  <c r="J78" i="2"/>
  <c r="I78" i="2"/>
  <c r="J76" i="2"/>
  <c r="I76" i="2"/>
  <c r="J75" i="2"/>
  <c r="I75" i="2"/>
  <c r="J74" i="2"/>
  <c r="I74" i="2"/>
  <c r="J71" i="2"/>
  <c r="I71" i="2"/>
  <c r="J69" i="2"/>
  <c r="I69" i="2"/>
  <c r="J67" i="2"/>
  <c r="I67" i="2"/>
  <c r="J66" i="2"/>
  <c r="I66" i="2"/>
  <c r="J65" i="2"/>
  <c r="I65" i="2"/>
  <c r="J63" i="2"/>
  <c r="I63" i="2"/>
  <c r="J61" i="2"/>
  <c r="I61" i="2"/>
  <c r="J60" i="2"/>
  <c r="I60" i="2"/>
  <c r="J59" i="2"/>
  <c r="I59" i="2"/>
  <c r="J58" i="2"/>
  <c r="I58" i="2"/>
  <c r="J56" i="2"/>
  <c r="I56" i="2"/>
  <c r="J55" i="2"/>
  <c r="I55" i="2"/>
  <c r="J53" i="2"/>
  <c r="I53" i="2"/>
  <c r="J52" i="2"/>
  <c r="I52" i="2"/>
  <c r="J48" i="2"/>
  <c r="I48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6" i="2"/>
  <c r="I36" i="2"/>
  <c r="J35" i="2"/>
  <c r="I35" i="2"/>
  <c r="J34" i="2"/>
  <c r="I34" i="2"/>
  <c r="J32" i="2"/>
  <c r="I32" i="2"/>
  <c r="J31" i="2"/>
  <c r="I31" i="2"/>
  <c r="J29" i="2"/>
  <c r="I29" i="2"/>
  <c r="J27" i="2"/>
  <c r="I27" i="2"/>
  <c r="J26" i="2"/>
  <c r="I26" i="2"/>
  <c r="J24" i="2"/>
  <c r="I24" i="2"/>
  <c r="J23" i="2"/>
  <c r="I23" i="2"/>
  <c r="J21" i="2"/>
  <c r="I21" i="2"/>
  <c r="J20" i="2"/>
  <c r="I20" i="2"/>
  <c r="J19" i="2"/>
  <c r="I19" i="2"/>
  <c r="J15" i="2"/>
  <c r="I15" i="2"/>
  <c r="J14" i="2"/>
  <c r="I14" i="2"/>
  <c r="J13" i="2"/>
  <c r="I13" i="2"/>
  <c r="J11" i="2"/>
  <c r="I11" i="2"/>
  <c r="J10" i="2"/>
  <c r="I10" i="2"/>
  <c r="J9" i="2"/>
  <c r="I9" i="2"/>
  <c r="J7" i="2"/>
  <c r="I7" i="2"/>
  <c r="J6" i="2"/>
  <c r="I6" i="2"/>
  <c r="J4" i="2"/>
  <c r="I4" i="2"/>
  <c r="L4" i="2"/>
  <c r="K4" i="2"/>
  <c r="T70" i="3"/>
  <c r="T69" i="3"/>
  <c r="T68" i="3"/>
  <c r="T67" i="3"/>
  <c r="T66" i="3"/>
  <c r="T65" i="3"/>
  <c r="T64" i="3"/>
  <c r="T63" i="3"/>
  <c r="T61" i="3"/>
  <c r="T58" i="3"/>
  <c r="T57" i="3"/>
  <c r="T56" i="3"/>
  <c r="T55" i="3"/>
  <c r="T54" i="3"/>
  <c r="T52" i="3"/>
  <c r="T51" i="3"/>
  <c r="T50" i="3"/>
  <c r="T49" i="3"/>
  <c r="T48" i="3"/>
  <c r="T47" i="3"/>
  <c r="T46" i="3"/>
  <c r="T45" i="3"/>
  <c r="T44" i="3"/>
  <c r="T43" i="3"/>
  <c r="T41" i="3"/>
  <c r="T38" i="3"/>
  <c r="T37" i="3"/>
  <c r="T36" i="3"/>
  <c r="T35" i="3"/>
  <c r="T33" i="3"/>
  <c r="T32" i="3"/>
  <c r="T26" i="3"/>
  <c r="T25" i="3"/>
  <c r="T24" i="3"/>
  <c r="T23" i="3"/>
  <c r="T19" i="3"/>
  <c r="T18" i="3"/>
  <c r="T17" i="3"/>
  <c r="T10" i="3"/>
  <c r="T4" i="3"/>
  <c r="T15" i="3"/>
  <c r="T3" i="3"/>
  <c r="H98" i="2"/>
  <c r="H97" i="2"/>
  <c r="H80" i="2"/>
  <c r="H74" i="2"/>
  <c r="H71" i="2"/>
  <c r="H70" i="2"/>
  <c r="H62" i="2"/>
  <c r="H59" i="2"/>
  <c r="H58" i="2"/>
  <c r="H57" i="2"/>
  <c r="H56" i="2"/>
  <c r="H55" i="2"/>
  <c r="H54" i="2"/>
  <c r="H46" i="2"/>
  <c r="H45" i="2"/>
  <c r="H44" i="2"/>
  <c r="H43" i="2"/>
  <c r="H39" i="2"/>
  <c r="H37" i="2"/>
  <c r="H36" i="2"/>
  <c r="H35" i="2"/>
  <c r="H34" i="2"/>
  <c r="H27" i="2"/>
  <c r="H12" i="2"/>
  <c r="H70" i="3"/>
  <c r="H69" i="3"/>
  <c r="H79" i="2" s="1"/>
  <c r="H68" i="3"/>
  <c r="H78" i="2" s="1"/>
  <c r="H67" i="3"/>
  <c r="H77" i="2" s="1"/>
  <c r="H66" i="3"/>
  <c r="H75" i="2" s="1"/>
  <c r="H65" i="3"/>
  <c r="H64" i="3"/>
  <c r="H63" i="3"/>
  <c r="H61" i="3"/>
  <c r="H69" i="2" s="1"/>
  <c r="H60" i="3"/>
  <c r="H68" i="2" s="1"/>
  <c r="H59" i="3"/>
  <c r="H66" i="2" s="1"/>
  <c r="H58" i="3"/>
  <c r="H65" i="2" s="1"/>
  <c r="H57" i="3"/>
  <c r="H64" i="2" s="1"/>
  <c r="H56" i="3"/>
  <c r="H55" i="3"/>
  <c r="H61" i="2" s="1"/>
  <c r="H54" i="3"/>
  <c r="H53" i="3"/>
  <c r="H52" i="3"/>
  <c r="H51" i="3"/>
  <c r="H50" i="3"/>
  <c r="H53" i="2" s="1"/>
  <c r="H49" i="3"/>
  <c r="H48" i="3"/>
  <c r="H47" i="3"/>
  <c r="H46" i="3"/>
  <c r="H48" i="2" s="1"/>
  <c r="H45" i="3"/>
  <c r="H47" i="2" s="1"/>
  <c r="H44" i="3"/>
  <c r="H43" i="3"/>
  <c r="H42" i="2" s="1"/>
  <c r="H42" i="3"/>
  <c r="H41" i="2" s="1"/>
  <c r="H41" i="3"/>
  <c r="H40" i="2" s="1"/>
  <c r="H40" i="3"/>
  <c r="H38" i="3"/>
  <c r="H37" i="3"/>
  <c r="H36" i="3"/>
  <c r="H33" i="2" s="1"/>
  <c r="H35" i="3"/>
  <c r="H30" i="2" s="1"/>
  <c r="H33" i="3"/>
  <c r="H28" i="2" s="1"/>
  <c r="H32" i="3"/>
  <c r="H109" i="2" s="1"/>
  <c r="H28" i="3"/>
  <c r="H26" i="2" s="1"/>
  <c r="H26" i="3"/>
  <c r="H25" i="3"/>
  <c r="H24" i="3"/>
  <c r="H25" i="2" s="1"/>
  <c r="H23" i="3"/>
  <c r="H19" i="3"/>
  <c r="H18" i="3"/>
  <c r="H22" i="2" s="1"/>
  <c r="H17" i="3"/>
  <c r="H20" i="2" s="1"/>
  <c r="H16" i="3"/>
  <c r="H19" i="2" s="1"/>
  <c r="H15" i="3"/>
  <c r="H10" i="3"/>
  <c r="H11" i="2" s="1"/>
  <c r="H4" i="3"/>
  <c r="H3" i="3"/>
  <c r="H5" i="2" s="1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AD3" i="1"/>
  <c r="AD5" i="1"/>
  <c r="AD2" i="1"/>
  <c r="AD10" i="1"/>
  <c r="AD8" i="1"/>
  <c r="AD7" i="1"/>
  <c r="AD6" i="1"/>
  <c r="AD4" i="1"/>
  <c r="AD11" i="1"/>
  <c r="AD9" i="1"/>
  <c r="U3" i="1"/>
  <c r="U2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5" i="2"/>
  <c r="D94" i="2"/>
  <c r="D93" i="2"/>
  <c r="D92" i="2"/>
  <c r="D91" i="2"/>
  <c r="D90" i="2"/>
  <c r="D77" i="2"/>
  <c r="D76" i="2"/>
  <c r="D73" i="2"/>
  <c r="D72" i="2"/>
  <c r="D70" i="2"/>
  <c r="D69" i="2"/>
  <c r="D68" i="2"/>
  <c r="D67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50" i="2"/>
  <c r="D49" i="2"/>
  <c r="D47" i="2"/>
  <c r="D46" i="2"/>
  <c r="D45" i="2"/>
  <c r="D44" i="2"/>
  <c r="D37" i="2"/>
  <c r="D36" i="2"/>
  <c r="D35" i="2"/>
  <c r="D34" i="2"/>
  <c r="D33" i="2"/>
  <c r="D32" i="2"/>
  <c r="D31" i="2"/>
  <c r="D30" i="2"/>
  <c r="D29" i="2"/>
  <c r="D28" i="2"/>
  <c r="D27" i="2"/>
  <c r="D25" i="2"/>
  <c r="D24" i="2"/>
  <c r="D23" i="2"/>
  <c r="D22" i="2"/>
  <c r="D21" i="2"/>
  <c r="D18" i="2"/>
  <c r="D17" i="2"/>
  <c r="D16" i="2"/>
  <c r="D15" i="2"/>
  <c r="D12" i="2"/>
  <c r="D11" i="2"/>
  <c r="D8" i="2"/>
  <c r="D7" i="2"/>
  <c r="D5" i="2"/>
  <c r="D4" i="2"/>
  <c r="D3" i="2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  <c r="H63" i="2" l="1"/>
  <c r="H107" i="2"/>
  <c r="H21" i="2"/>
  <c r="H108" i="2"/>
  <c r="H29" i="2"/>
  <c r="H76" i="2"/>
  <c r="H4" i="2"/>
  <c r="H23" i="2"/>
  <c r="H31" i="2"/>
  <c r="H67" i="2"/>
  <c r="H24" i="2"/>
  <c r="H32" i="2"/>
  <c r="H52" i="2"/>
  <c r="H60" i="2"/>
</calcChain>
</file>

<file path=xl/sharedStrings.xml><?xml version="1.0" encoding="utf-8"?>
<sst xmlns="http://schemas.openxmlformats.org/spreadsheetml/2006/main" count="1204" uniqueCount="268">
  <si>
    <t>MEPatientInLinkToSystemPatientNo</t>
  </si>
  <si>
    <t>MEPatientNo</t>
  </si>
  <si>
    <t>METreatmentTypeNo</t>
  </si>
  <si>
    <t>ns_vo</t>
  </si>
  <si>
    <t>MEPatientTreatmentCycleNo</t>
  </si>
  <si>
    <t>ngay_ch</t>
  </si>
  <si>
    <t>ngay_fet</t>
  </si>
  <si>
    <t>chi_nhanh</t>
  </si>
  <si>
    <t>so_phoi_ra</t>
  </si>
  <si>
    <t>so_phoi_chuyen</t>
  </si>
  <si>
    <t>l1</t>
  </si>
  <si>
    <t>l2</t>
  </si>
  <si>
    <t>l3</t>
  </si>
  <si>
    <t>tuoi_phoi</t>
  </si>
  <si>
    <t>beta</t>
  </si>
  <si>
    <t>beta_code</t>
  </si>
  <si>
    <t>note</t>
  </si>
  <si>
    <t>so_thai_trong</t>
  </si>
  <si>
    <t>so_thai_ngoai</t>
  </si>
  <si>
    <t>so_tim</t>
  </si>
  <si>
    <t>StopWeek</t>
  </si>
  <si>
    <t>StopReason</t>
  </si>
  <si>
    <t>thai_12w</t>
  </si>
  <si>
    <t>ngay_sinh</t>
  </si>
  <si>
    <t>MEPatientTreatmentCycleChild1Weight</t>
  </si>
  <si>
    <t>MEPatientTreatmentCycleChild2Weight</t>
  </si>
  <si>
    <t>CPT</t>
  </si>
  <si>
    <t>2 B</t>
  </si>
  <si>
    <t>PN</t>
  </si>
  <si>
    <t>2A</t>
  </si>
  <si>
    <t>2B</t>
  </si>
  <si>
    <t>Miscarriage</t>
  </si>
  <si>
    <t>3A</t>
  </si>
  <si>
    <t>TB</t>
  </si>
  <si>
    <t>sớm 1 ngày, kll</t>
  </si>
  <si>
    <t>4a</t>
  </si>
  <si>
    <t>4A</t>
  </si>
  <si>
    <t>NL</t>
  </si>
  <si>
    <t>MED</t>
  </si>
  <si>
    <t>5A</t>
  </si>
  <si>
    <t>5B</t>
  </si>
  <si>
    <t>2F</t>
  </si>
  <si>
    <t>NULL</t>
  </si>
  <si>
    <t>1b</t>
  </si>
  <si>
    <t>1c</t>
  </si>
  <si>
    <t>1a</t>
  </si>
  <si>
    <t>1B</t>
  </si>
  <si>
    <t>Bn báo</t>
  </si>
  <si>
    <t>1C</t>
  </si>
  <si>
    <t>BV KHÁC</t>
  </si>
  <si>
    <t>A</t>
  </si>
  <si>
    <t>1A</t>
  </si>
  <si>
    <t>3B</t>
  </si>
  <si>
    <t>9.5A</t>
  </si>
  <si>
    <t>3C</t>
  </si>
  <si>
    <t>4 B</t>
  </si>
  <si>
    <t>Thử sớm 3 ngày</t>
  </si>
  <si>
    <t>ChemicalPregnancy</t>
  </si>
  <si>
    <t>EmptyGestationalSac</t>
  </si>
  <si>
    <t>ngoại viện</t>
  </si>
  <si>
    <t>ANon-viableIntrauterineFetus</t>
  </si>
  <si>
    <t>NAM ĐỊNH</t>
  </si>
  <si>
    <t>sớm 2 ngày</t>
  </si>
  <si>
    <t>2C</t>
  </si>
  <si>
    <t>OTHER</t>
  </si>
  <si>
    <t>B</t>
  </si>
  <si>
    <t>1 B</t>
  </si>
  <si>
    <t>KLL</t>
  </si>
  <si>
    <t>Đà Lạt</t>
  </si>
  <si>
    <t>Nơi khác, sớm 2 ngày</t>
  </si>
  <si>
    <t>1D</t>
  </si>
  <si>
    <t>bn báo</t>
  </si>
  <si>
    <t>1E</t>
  </si>
  <si>
    <t>BN BÁO -TRƯỚC 3 NGÀY</t>
  </si>
  <si>
    <t>EctopicPregnancy</t>
  </si>
  <si>
    <t xml:space="preserve">1C </t>
  </si>
  <si>
    <t>5 B</t>
  </si>
  <si>
    <t>nơi khác</t>
  </si>
  <si>
    <t>5a</t>
  </si>
  <si>
    <t>NƠI KHÁC</t>
  </si>
  <si>
    <t>Nơi khác</t>
  </si>
  <si>
    <t>FM</t>
  </si>
  <si>
    <t>BN báo</t>
  </si>
  <si>
    <t>2c</t>
  </si>
  <si>
    <t>atosiban</t>
  </si>
  <si>
    <t>FK_MEPatientID</t>
  </si>
  <si>
    <t>MEPatientDOBText</t>
  </si>
  <si>
    <t>kinh_cuoi</t>
  </si>
  <si>
    <t>start_date</t>
  </si>
  <si>
    <t>hCG_date</t>
  </si>
  <si>
    <t>MEPatientTreatmentCycleSource</t>
  </si>
  <si>
    <t>HREmployeeName</t>
  </si>
  <si>
    <t>MEPatientTreatmentCycleTotalOfSize12Follicle</t>
  </si>
  <si>
    <t>MEPatientTreatmentCycleTotalOfSize14Follicle</t>
  </si>
  <si>
    <t>chandoan_vo</t>
  </si>
  <si>
    <t>chandoan_chong</t>
  </si>
  <si>
    <t>MEPatientTreatmentCycleStimulation1Duration</t>
  </si>
  <si>
    <t>MEPatientTreatmentCycleStimulation1PosologyUnit</t>
  </si>
  <si>
    <t>MEPatientTreatmentCycleStimulation2Duration</t>
  </si>
  <si>
    <t>MEPatientTreatmentCycleStimulation2PosologyUnit</t>
  </si>
  <si>
    <t>MEPatientTreatmentCycleStimulation3Duration</t>
  </si>
  <si>
    <t>MEPatientTreatmentCycleStimulation3PosologyUnit</t>
  </si>
  <si>
    <t>MEPatientTreatmentCycleLabResultE2</t>
  </si>
  <si>
    <t>MEPatientTreatmentCycleLabResultP4</t>
  </si>
  <si>
    <t>ICSI</t>
  </si>
  <si>
    <t>12/31/9999</t>
  </si>
  <si>
    <t>08/13/2018</t>
  </si>
  <si>
    <t>PCOS</t>
  </si>
  <si>
    <t>Bình thường</t>
  </si>
  <si>
    <t>07/30/2018</t>
  </si>
  <si>
    <t>Tai vòi</t>
  </si>
  <si>
    <t>07/27/2018</t>
  </si>
  <si>
    <t>Giảm DTBT</t>
  </si>
  <si>
    <t>07/31/2018</t>
  </si>
  <si>
    <t>08/14/2018</t>
  </si>
  <si>
    <t>Giang Huỳnh Như</t>
  </si>
  <si>
    <t>TT yếu</t>
  </si>
  <si>
    <t>07/22/2018</t>
  </si>
  <si>
    <t>CRNN</t>
  </si>
  <si>
    <t>Tắc ứ dịch một vòi trứng</t>
  </si>
  <si>
    <t>07/25/2018</t>
  </si>
  <si>
    <t>TT dị dạng</t>
  </si>
  <si>
    <t>08/15/2018</t>
  </si>
  <si>
    <t>OAT</t>
  </si>
  <si>
    <t>08/24/2018</t>
  </si>
  <si>
    <t>08/26/2018</t>
  </si>
  <si>
    <t>LNMTC 1 buồng trứng</t>
  </si>
  <si>
    <t>08/16/2018</t>
  </si>
  <si>
    <t>07/19/2018</t>
  </si>
  <si>
    <t>05/18/2018</t>
  </si>
  <si>
    <t>07/29/2018</t>
  </si>
  <si>
    <t>08/17/2018</t>
  </si>
  <si>
    <t>03/17/2022</t>
  </si>
  <si>
    <t>03/19/2022</t>
  </si>
  <si>
    <t>AS</t>
  </si>
  <si>
    <t>Vương Đình Hoàng Dũng</t>
  </si>
  <si>
    <t>1200 IU</t>
  </si>
  <si>
    <t>07/23/2018</t>
  </si>
  <si>
    <t>08/19/2018</t>
  </si>
  <si>
    <t>11/23/2018</t>
  </si>
  <si>
    <t>11/25/2018</t>
  </si>
  <si>
    <t>08/21/2018</t>
  </si>
  <si>
    <t>07/16/2018</t>
  </si>
  <si>
    <t>04/24/2021</t>
  </si>
  <si>
    <t>04/26/2021</t>
  </si>
  <si>
    <t>Nguyễn Khánh Linh</t>
  </si>
  <si>
    <t>Sẩy thai liên tiếp</t>
  </si>
  <si>
    <t>3900 IU</t>
  </si>
  <si>
    <t>05/16/2018</t>
  </si>
  <si>
    <t>Dính buồng tử cung</t>
  </si>
  <si>
    <t>12/13/2018</t>
  </si>
  <si>
    <t>12/23/2018</t>
  </si>
  <si>
    <t>12/25/2018</t>
  </si>
  <si>
    <t>6 lọ</t>
  </si>
  <si>
    <t>300 IU</t>
  </si>
  <si>
    <t>600 IU</t>
  </si>
  <si>
    <t>05/21/2018</t>
  </si>
  <si>
    <t>07/24/2018</t>
  </si>
  <si>
    <t>Suy buồng trứng sớm</t>
  </si>
  <si>
    <t>Nguyên nhân khác</t>
  </si>
  <si>
    <t>RLPN</t>
  </si>
  <si>
    <t>04/21/2018</t>
  </si>
  <si>
    <t>04/16/2018</t>
  </si>
  <si>
    <t>Hà Nhật Anh</t>
  </si>
  <si>
    <t>09/14/2018</t>
  </si>
  <si>
    <t>ICSI3</t>
  </si>
  <si>
    <t>09/13/2018</t>
  </si>
  <si>
    <t>09/23/2018</t>
  </si>
  <si>
    <t>09/26/2018</t>
  </si>
  <si>
    <t>Bệnh nhân lớn tuổi</t>
  </si>
  <si>
    <t>09/25/2018</t>
  </si>
  <si>
    <t>07/26/2018</t>
  </si>
  <si>
    <t>09/17/2018</t>
  </si>
  <si>
    <t>09/18/2018</t>
  </si>
  <si>
    <t>09/20/2018</t>
  </si>
  <si>
    <t>Kẹp/ Cắt 2 vòi trứng</t>
  </si>
  <si>
    <t>09/15/2018</t>
  </si>
  <si>
    <t>09/28/2018</t>
  </si>
  <si>
    <t>04/29/2018</t>
  </si>
  <si>
    <t>05/18/2021</t>
  </si>
  <si>
    <t>05/20/2021</t>
  </si>
  <si>
    <t>Phạm Văn Đức</t>
  </si>
  <si>
    <t>Unknown</t>
  </si>
  <si>
    <t>08/17/2020</t>
  </si>
  <si>
    <t>08/18/2020</t>
  </si>
  <si>
    <t>08/28/2020</t>
  </si>
  <si>
    <t>08/30/2020</t>
  </si>
  <si>
    <t>10/21/2018</t>
  </si>
  <si>
    <t>10/23/2018</t>
  </si>
  <si>
    <t>09/22/2018</t>
  </si>
  <si>
    <t>Tắc ứ dịch hai vòi trứng</t>
  </si>
  <si>
    <t>03/16/2019</t>
  </si>
  <si>
    <t>03/18/2019</t>
  </si>
  <si>
    <t>0020 -&gt;0030</t>
  </si>
  <si>
    <t>2250 IU</t>
  </si>
  <si>
    <t>3 lọ</t>
  </si>
  <si>
    <t>10/16/2018</t>
  </si>
  <si>
    <t>10/14/2018</t>
  </si>
  <si>
    <t>Tắc 2 vòi trứng</t>
  </si>
  <si>
    <t>10/17/2018</t>
  </si>
  <si>
    <t>Tắc 1 vòi trứng</t>
  </si>
  <si>
    <t>11/19/2018</t>
  </si>
  <si>
    <t>11/20/2018</t>
  </si>
  <si>
    <t>11/22/2018</t>
  </si>
  <si>
    <t>12.5 A</t>
  </si>
  <si>
    <t>10/25/2018</t>
  </si>
  <si>
    <t>09/25/2019</t>
  </si>
  <si>
    <t>09/27/2019</t>
  </si>
  <si>
    <t>10/15/2018</t>
  </si>
  <si>
    <t>10/28/2018</t>
  </si>
  <si>
    <t>10/22/2018</t>
  </si>
  <si>
    <t>10/26/2018</t>
  </si>
  <si>
    <t>11/13/2018</t>
  </si>
  <si>
    <t>Hồ Ngọc Anh Vũ</t>
  </si>
  <si>
    <t>12/16/2018</t>
  </si>
  <si>
    <t>12/17/2018</t>
  </si>
  <si>
    <t>12/27/2018</t>
  </si>
  <si>
    <t>Vương Thị Ngọc Lan</t>
  </si>
  <si>
    <t>12/26/2018</t>
  </si>
  <si>
    <t>12/28/2018</t>
  </si>
  <si>
    <t>Lê Long Hồ</t>
  </si>
  <si>
    <t>weight</t>
  </si>
  <si>
    <t>height</t>
  </si>
  <si>
    <t>oocyte_no</t>
  </si>
  <si>
    <t>icsi_no</t>
  </si>
  <si>
    <t>fer_no</t>
  </si>
  <si>
    <t>d3l1</t>
  </si>
  <si>
    <t>d3l2</t>
  </si>
  <si>
    <t>d3l3</t>
  </si>
  <si>
    <t>d5l1</t>
  </si>
  <si>
    <t>d5l2</t>
  </si>
  <si>
    <t>d5l3</t>
  </si>
  <si>
    <t>frozen</t>
  </si>
  <si>
    <t>transfer_d3</t>
  </si>
  <si>
    <t>transfer_d5</t>
  </si>
  <si>
    <t>transfer_l1</t>
  </si>
  <si>
    <t>transfer_l2</t>
  </si>
  <si>
    <t>transfer_l3</t>
  </si>
  <si>
    <t>total_l1l2_fresh</t>
  </si>
  <si>
    <t>total_trans_before</t>
  </si>
  <si>
    <t>total_fresh_trans_before</t>
  </si>
  <si>
    <t>age</t>
  </si>
  <si>
    <t>select</t>
  </si>
  <si>
    <t>cummlative</t>
  </si>
  <si>
    <t>total_l1l2</t>
  </si>
  <si>
    <t>matina</t>
  </si>
  <si>
    <t>sockor</t>
  </si>
  <si>
    <t>so_phoi</t>
  </si>
  <si>
    <t>emb_day</t>
  </si>
  <si>
    <t>total</t>
  </si>
  <si>
    <t>fet_date</t>
  </si>
  <si>
    <t>check</t>
  </si>
  <si>
    <t>total_fet_trans_before</t>
  </si>
  <si>
    <t>ngay_et</t>
  </si>
  <si>
    <t>emb_et</t>
  </si>
  <si>
    <t>total_fresh</t>
  </si>
  <si>
    <t>bmi</t>
  </si>
  <si>
    <t>clinical</t>
  </si>
  <si>
    <t>thai_24w</t>
  </si>
  <si>
    <t>multi_preg</t>
  </si>
  <si>
    <t>luu</t>
  </si>
  <si>
    <t>wife_diag</t>
  </si>
  <si>
    <t>husband_diag</t>
  </si>
  <si>
    <t>endo</t>
  </si>
  <si>
    <t>para</t>
  </si>
  <si>
    <t>inf_duraton</t>
  </si>
  <si>
    <t>type_of_inf</t>
  </si>
  <si>
    <t>inf_duration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</si>
</sst>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E62-BF7D-4897-9340-31C1B96164C6}">
  <dimension ref="A1:AD112"/>
  <sheetViews>
    <sheetView topLeftCell="I1" workbookViewId="0">
      <selection activeCell="X11" sqref="X11"/>
    </sheetView>
  </sheetViews>
  <sheetFormatPr defaultRowHeight="15" x14ac:dyDescent="0.25"/>
  <cols>
    <col min="17" max="17" width="10.42578125" bestFit="1" customWidth="1"/>
    <col min="20" max="20" width="10.42578125" bestFit="1" customWidth="1"/>
    <col min="26" max="26" width="10.42578125" bestFit="1" customWidth="1"/>
  </cols>
  <sheetData>
    <row r="1" spans="1:30" x14ac:dyDescent="0.25">
      <c r="A1">
        <v>14</v>
      </c>
      <c r="B1" t="str">
        <f>"'"&amp;A1&amp;"'"&amp;","</f>
        <v>'14',</v>
      </c>
      <c r="C1">
        <v>11800374</v>
      </c>
      <c r="D1" t="str">
        <f>"'"&amp;C1&amp;"'"&amp;","</f>
        <v>'11800374',</v>
      </c>
      <c r="F1">
        <v>15012173</v>
      </c>
      <c r="G1" t="str">
        <f>"'"&amp;F1&amp;"'"&amp;","</f>
        <v>'15012173',</v>
      </c>
      <c r="J1" t="s">
        <v>245</v>
      </c>
      <c r="K1" t="s">
        <v>246</v>
      </c>
      <c r="L1" t="s">
        <v>247</v>
      </c>
      <c r="M1" t="s">
        <v>10</v>
      </c>
      <c r="N1" t="s">
        <v>11</v>
      </c>
      <c r="O1" t="s">
        <v>248</v>
      </c>
      <c r="P1" t="s">
        <v>249</v>
      </c>
      <c r="Q1" t="s">
        <v>250</v>
      </c>
      <c r="S1" t="s">
        <v>251</v>
      </c>
      <c r="T1" t="s">
        <v>250</v>
      </c>
      <c r="U1" t="s">
        <v>249</v>
      </c>
      <c r="X1" t="s">
        <v>245</v>
      </c>
      <c r="Y1" t="s">
        <v>246</v>
      </c>
      <c r="Z1" t="s">
        <v>253</v>
      </c>
      <c r="AA1" t="s">
        <v>254</v>
      </c>
      <c r="AB1" t="s">
        <v>10</v>
      </c>
      <c r="AC1" t="s">
        <v>11</v>
      </c>
      <c r="AD1" t="s">
        <v>255</v>
      </c>
    </row>
    <row r="2" spans="1:30" x14ac:dyDescent="0.25">
      <c r="A2">
        <v>144</v>
      </c>
      <c r="B2" t="str">
        <f t="shared" ref="B2:B65" si="0">"'"&amp;A2&amp;"'"&amp;","</f>
        <v>'144',</v>
      </c>
      <c r="C2">
        <v>11800374</v>
      </c>
      <c r="D2" t="str">
        <f t="shared" ref="D2:D65" si="1">"'"&amp;C2&amp;"'"&amp;","</f>
        <v>'11800374',</v>
      </c>
      <c r="F2">
        <v>18416925</v>
      </c>
      <c r="G2" t="str">
        <f t="shared" ref="G2:G35" si="2">"'"&amp;F2&amp;"'"&amp;","</f>
        <v>'18416925',</v>
      </c>
      <c r="J2">
        <v>15012173</v>
      </c>
      <c r="L2">
        <v>1</v>
      </c>
      <c r="M2">
        <v>1</v>
      </c>
      <c r="N2">
        <v>0</v>
      </c>
      <c r="O2">
        <v>5</v>
      </c>
      <c r="P2">
        <v>1</v>
      </c>
      <c r="Q2" s="1">
        <v>43555</v>
      </c>
      <c r="S2">
        <v>15012173</v>
      </c>
      <c r="T2" s="1">
        <v>43555</v>
      </c>
      <c r="U2">
        <f>SUM(P3:P5)</f>
        <v>5</v>
      </c>
      <c r="X2">
        <v>15408344</v>
      </c>
      <c r="Y2">
        <v>2</v>
      </c>
      <c r="Z2" s="1">
        <v>42858</v>
      </c>
      <c r="AA2">
        <v>3</v>
      </c>
      <c r="AB2">
        <v>0</v>
      </c>
      <c r="AC2">
        <v>1</v>
      </c>
      <c r="AD2">
        <f t="shared" ref="AD2:AD11" si="3">AB2+AC2</f>
        <v>1</v>
      </c>
    </row>
    <row r="3" spans="1:30" x14ac:dyDescent="0.25">
      <c r="A3">
        <v>252</v>
      </c>
      <c r="B3" t="str">
        <f t="shared" si="0"/>
        <v>'252',</v>
      </c>
      <c r="C3">
        <v>11800374</v>
      </c>
      <c r="D3" t="str">
        <f t="shared" si="1"/>
        <v>'11800374',</v>
      </c>
      <c r="F3">
        <v>18407473</v>
      </c>
      <c r="G3" t="str">
        <f t="shared" si="2"/>
        <v>'18407473',</v>
      </c>
      <c r="J3">
        <v>15012173</v>
      </c>
      <c r="L3">
        <v>1</v>
      </c>
      <c r="M3">
        <v>1</v>
      </c>
      <c r="N3">
        <v>0</v>
      </c>
      <c r="O3">
        <v>5</v>
      </c>
      <c r="P3">
        <v>1</v>
      </c>
      <c r="Q3" s="1">
        <v>43325</v>
      </c>
      <c r="S3">
        <v>15025494</v>
      </c>
      <c r="T3" s="1">
        <v>43488</v>
      </c>
      <c r="U3">
        <f>SUM(P7:P10)</f>
        <v>7</v>
      </c>
      <c r="X3">
        <v>16419439</v>
      </c>
      <c r="Y3">
        <v>1</v>
      </c>
      <c r="Z3" s="1">
        <v>42609</v>
      </c>
      <c r="AA3">
        <v>2</v>
      </c>
      <c r="AB3">
        <v>1</v>
      </c>
      <c r="AC3">
        <v>1</v>
      </c>
      <c r="AD3">
        <f t="shared" si="3"/>
        <v>2</v>
      </c>
    </row>
    <row r="4" spans="1:30" x14ac:dyDescent="0.25">
      <c r="A4">
        <v>238</v>
      </c>
      <c r="B4" t="str">
        <f t="shared" si="0"/>
        <v>'238',</v>
      </c>
      <c r="C4">
        <v>11800012</v>
      </c>
      <c r="D4" t="str">
        <f t="shared" si="1"/>
        <v>'11800012',</v>
      </c>
      <c r="F4">
        <v>18418439</v>
      </c>
      <c r="G4" t="str">
        <f t="shared" si="2"/>
        <v>'18418439',</v>
      </c>
      <c r="J4">
        <v>15012173</v>
      </c>
      <c r="K4">
        <v>2</v>
      </c>
      <c r="L4">
        <v>2</v>
      </c>
      <c r="M4">
        <v>0</v>
      </c>
      <c r="N4">
        <v>2</v>
      </c>
      <c r="O4">
        <v>3</v>
      </c>
      <c r="P4">
        <v>2</v>
      </c>
      <c r="Q4" s="1">
        <v>42720</v>
      </c>
      <c r="S4">
        <v>15408344</v>
      </c>
      <c r="T4" s="1">
        <v>43365</v>
      </c>
      <c r="U4">
        <v>2</v>
      </c>
      <c r="X4">
        <v>16713017</v>
      </c>
      <c r="Y4">
        <v>2</v>
      </c>
      <c r="Z4" s="1">
        <v>42906</v>
      </c>
      <c r="AA4">
        <v>2</v>
      </c>
      <c r="AB4">
        <v>0</v>
      </c>
      <c r="AC4">
        <v>2</v>
      </c>
      <c r="AD4">
        <f t="shared" si="3"/>
        <v>2</v>
      </c>
    </row>
    <row r="5" spans="1:30" x14ac:dyDescent="0.25">
      <c r="A5">
        <v>254</v>
      </c>
      <c r="B5" t="str">
        <f t="shared" si="0"/>
        <v>'254',</v>
      </c>
      <c r="C5">
        <v>11903111</v>
      </c>
      <c r="D5" t="str">
        <f t="shared" si="1"/>
        <v>'11903111',</v>
      </c>
      <c r="F5">
        <v>18421277</v>
      </c>
      <c r="G5" t="str">
        <f t="shared" si="2"/>
        <v>'18421277',</v>
      </c>
      <c r="J5">
        <v>15012173</v>
      </c>
      <c r="K5">
        <v>2</v>
      </c>
      <c r="L5">
        <v>2</v>
      </c>
      <c r="M5">
        <v>2</v>
      </c>
      <c r="N5">
        <v>0</v>
      </c>
      <c r="O5">
        <v>3</v>
      </c>
      <c r="P5">
        <v>2</v>
      </c>
      <c r="Q5" s="1">
        <v>42654</v>
      </c>
      <c r="S5">
        <v>15720495</v>
      </c>
      <c r="T5" s="1">
        <v>43494</v>
      </c>
      <c r="X5">
        <v>17407421</v>
      </c>
      <c r="Y5">
        <v>1</v>
      </c>
      <c r="Z5" s="1">
        <v>42925</v>
      </c>
      <c r="AA5">
        <v>2</v>
      </c>
      <c r="AB5">
        <v>2</v>
      </c>
      <c r="AC5">
        <v>0</v>
      </c>
      <c r="AD5">
        <f t="shared" si="3"/>
        <v>2</v>
      </c>
    </row>
    <row r="6" spans="1:30" x14ac:dyDescent="0.25">
      <c r="A6">
        <v>333</v>
      </c>
      <c r="B6" t="str">
        <f t="shared" si="0"/>
        <v>'333',</v>
      </c>
      <c r="C6">
        <v>31800020</v>
      </c>
      <c r="D6" t="str">
        <f t="shared" si="1"/>
        <v>'31800020',</v>
      </c>
      <c r="F6">
        <v>18716740</v>
      </c>
      <c r="G6" t="str">
        <f t="shared" si="2"/>
        <v>'18716740',</v>
      </c>
      <c r="J6">
        <v>15025494</v>
      </c>
      <c r="L6">
        <v>2</v>
      </c>
      <c r="M6">
        <v>0</v>
      </c>
      <c r="N6">
        <v>0</v>
      </c>
      <c r="O6">
        <v>5</v>
      </c>
      <c r="P6">
        <v>0</v>
      </c>
      <c r="Q6" s="1">
        <v>43488</v>
      </c>
      <c r="S6">
        <v>16419439</v>
      </c>
      <c r="T6" s="1">
        <v>43488</v>
      </c>
      <c r="X6">
        <v>18403572</v>
      </c>
      <c r="Y6">
        <v>1</v>
      </c>
      <c r="Z6" s="1">
        <v>43257</v>
      </c>
      <c r="AA6">
        <v>2</v>
      </c>
      <c r="AB6">
        <v>1</v>
      </c>
      <c r="AC6">
        <v>0</v>
      </c>
      <c r="AD6">
        <f t="shared" si="3"/>
        <v>1</v>
      </c>
    </row>
    <row r="7" spans="1:30" x14ac:dyDescent="0.25">
      <c r="A7">
        <v>362</v>
      </c>
      <c r="B7" t="str">
        <f t="shared" si="0"/>
        <v>'362',</v>
      </c>
      <c r="C7">
        <v>11800633</v>
      </c>
      <c r="D7" t="str">
        <f t="shared" si="1"/>
        <v>'11800633',</v>
      </c>
      <c r="F7">
        <v>18408596</v>
      </c>
      <c r="G7" t="str">
        <f t="shared" si="2"/>
        <v>'18408596',</v>
      </c>
      <c r="J7">
        <v>15025494</v>
      </c>
      <c r="K7">
        <v>2</v>
      </c>
      <c r="L7">
        <v>1</v>
      </c>
      <c r="M7">
        <v>0</v>
      </c>
      <c r="N7">
        <v>0</v>
      </c>
      <c r="O7">
        <v>5</v>
      </c>
      <c r="P7">
        <v>0</v>
      </c>
      <c r="Q7" s="1">
        <v>43369</v>
      </c>
      <c r="S7">
        <v>16434140</v>
      </c>
      <c r="T7" s="1">
        <v>43442</v>
      </c>
      <c r="X7">
        <v>18418637</v>
      </c>
      <c r="Y7">
        <v>2</v>
      </c>
      <c r="Z7" s="1">
        <v>43529</v>
      </c>
      <c r="AA7">
        <v>2</v>
      </c>
      <c r="AB7">
        <v>1</v>
      </c>
      <c r="AC7">
        <v>1</v>
      </c>
      <c r="AD7">
        <f t="shared" si="3"/>
        <v>2</v>
      </c>
    </row>
    <row r="8" spans="1:30" x14ac:dyDescent="0.25">
      <c r="A8">
        <v>368</v>
      </c>
      <c r="B8" t="str">
        <f t="shared" si="0"/>
        <v>'368',</v>
      </c>
      <c r="C8">
        <v>11800633</v>
      </c>
      <c r="D8" t="str">
        <f t="shared" si="1"/>
        <v>'11800633',</v>
      </c>
      <c r="F8">
        <v>17715387</v>
      </c>
      <c r="G8" t="str">
        <f t="shared" si="2"/>
        <v>'17715387',</v>
      </c>
      <c r="J8">
        <v>15025494</v>
      </c>
      <c r="K8">
        <v>1</v>
      </c>
      <c r="L8">
        <v>3</v>
      </c>
      <c r="M8">
        <v>0</v>
      </c>
      <c r="N8">
        <v>3</v>
      </c>
      <c r="O8">
        <v>3</v>
      </c>
      <c r="P8">
        <v>3</v>
      </c>
      <c r="Q8" s="1">
        <v>42756</v>
      </c>
      <c r="S8">
        <v>16713017</v>
      </c>
      <c r="T8" s="1">
        <v>43489</v>
      </c>
      <c r="U8">
        <v>4</v>
      </c>
      <c r="X8">
        <v>18421277</v>
      </c>
      <c r="Y8">
        <v>1</v>
      </c>
      <c r="Z8" s="1">
        <v>43327</v>
      </c>
      <c r="AA8">
        <v>2</v>
      </c>
      <c r="AB8">
        <v>1</v>
      </c>
      <c r="AC8">
        <v>1</v>
      </c>
      <c r="AD8">
        <f t="shared" si="3"/>
        <v>2</v>
      </c>
    </row>
    <row r="9" spans="1:30" x14ac:dyDescent="0.25">
      <c r="A9">
        <v>372</v>
      </c>
      <c r="B9" t="str">
        <f t="shared" si="0"/>
        <v>'372',</v>
      </c>
      <c r="C9">
        <v>11800633</v>
      </c>
      <c r="D9" t="str">
        <f t="shared" si="1"/>
        <v>'11800633',</v>
      </c>
      <c r="F9">
        <v>18417858</v>
      </c>
      <c r="G9" t="str">
        <f t="shared" si="2"/>
        <v>'18417858',</v>
      </c>
      <c r="J9">
        <v>15025494</v>
      </c>
      <c r="K9">
        <v>1</v>
      </c>
      <c r="L9">
        <v>2</v>
      </c>
      <c r="M9">
        <v>0</v>
      </c>
      <c r="N9">
        <v>2</v>
      </c>
      <c r="O9">
        <v>3</v>
      </c>
      <c r="P9">
        <v>2</v>
      </c>
      <c r="Q9" s="1">
        <v>42727</v>
      </c>
      <c r="S9">
        <v>16725778</v>
      </c>
      <c r="T9" s="1">
        <v>43386</v>
      </c>
      <c r="X9">
        <v>18422022</v>
      </c>
      <c r="Y9">
        <v>1</v>
      </c>
      <c r="Z9" s="1">
        <v>43371</v>
      </c>
      <c r="AA9">
        <v>1</v>
      </c>
      <c r="AB9">
        <v>1</v>
      </c>
      <c r="AC9">
        <v>0</v>
      </c>
      <c r="AD9">
        <f t="shared" si="3"/>
        <v>1</v>
      </c>
    </row>
    <row r="10" spans="1:30" x14ac:dyDescent="0.25">
      <c r="A10">
        <v>405</v>
      </c>
      <c r="B10" t="str">
        <f t="shared" si="0"/>
        <v>'405',</v>
      </c>
      <c r="C10">
        <v>11800633</v>
      </c>
      <c r="D10" t="str">
        <f t="shared" si="1"/>
        <v>'11800633',</v>
      </c>
      <c r="F10">
        <v>18709696</v>
      </c>
      <c r="G10" t="str">
        <f t="shared" si="2"/>
        <v>'18709696',</v>
      </c>
      <c r="J10">
        <v>15025494</v>
      </c>
      <c r="K10">
        <v>1</v>
      </c>
      <c r="L10">
        <v>2</v>
      </c>
      <c r="M10">
        <v>1</v>
      </c>
      <c r="N10">
        <v>1</v>
      </c>
      <c r="O10">
        <v>3</v>
      </c>
      <c r="P10">
        <v>2</v>
      </c>
      <c r="Q10" s="1">
        <v>42510</v>
      </c>
      <c r="S10">
        <v>17407421</v>
      </c>
      <c r="T10" s="1">
        <v>43492</v>
      </c>
      <c r="U10">
        <v>8</v>
      </c>
      <c r="X10">
        <v>18424862</v>
      </c>
      <c r="Y10">
        <v>1</v>
      </c>
      <c r="Z10" s="1">
        <v>43387</v>
      </c>
      <c r="AA10">
        <v>1</v>
      </c>
      <c r="AB10">
        <v>1</v>
      </c>
      <c r="AC10">
        <v>0</v>
      </c>
      <c r="AD10">
        <f t="shared" si="3"/>
        <v>1</v>
      </c>
    </row>
    <row r="11" spans="1:30" x14ac:dyDescent="0.25">
      <c r="A11">
        <v>57</v>
      </c>
      <c r="B11" t="str">
        <f t="shared" si="0"/>
        <v>'57',</v>
      </c>
      <c r="C11">
        <v>11903193</v>
      </c>
      <c r="D11" t="str">
        <f t="shared" si="1"/>
        <v>'11903193',</v>
      </c>
      <c r="F11">
        <v>18423446</v>
      </c>
      <c r="G11" t="str">
        <f t="shared" si="2"/>
        <v>'18423446',</v>
      </c>
      <c r="J11">
        <v>15408344</v>
      </c>
      <c r="K11">
        <v>4</v>
      </c>
      <c r="L11">
        <v>2</v>
      </c>
      <c r="M11">
        <v>2</v>
      </c>
      <c r="N11">
        <v>0</v>
      </c>
      <c r="O11">
        <v>3</v>
      </c>
      <c r="P11">
        <v>2</v>
      </c>
      <c r="Q11" s="1">
        <v>43365</v>
      </c>
      <c r="S11">
        <v>17715387</v>
      </c>
      <c r="T11" s="1">
        <v>43403</v>
      </c>
      <c r="X11">
        <v>18709696</v>
      </c>
      <c r="Y11">
        <v>2</v>
      </c>
      <c r="Z11" s="1">
        <v>43311</v>
      </c>
      <c r="AA11">
        <v>2</v>
      </c>
      <c r="AB11">
        <v>0</v>
      </c>
      <c r="AC11">
        <v>1</v>
      </c>
      <c r="AD11">
        <f t="shared" si="3"/>
        <v>1</v>
      </c>
    </row>
    <row r="12" spans="1:30" x14ac:dyDescent="0.25">
      <c r="A12">
        <v>53</v>
      </c>
      <c r="B12" t="str">
        <f t="shared" si="0"/>
        <v>'53',</v>
      </c>
      <c r="C12">
        <v>11800114</v>
      </c>
      <c r="D12" t="str">
        <f t="shared" si="1"/>
        <v>'11800114',</v>
      </c>
      <c r="F12">
        <v>16725778</v>
      </c>
      <c r="G12" t="str">
        <f t="shared" si="2"/>
        <v>'16725778',</v>
      </c>
      <c r="J12">
        <v>15408344</v>
      </c>
      <c r="K12">
        <v>3</v>
      </c>
      <c r="L12">
        <v>2</v>
      </c>
      <c r="M12">
        <v>0</v>
      </c>
      <c r="N12">
        <v>1</v>
      </c>
      <c r="O12">
        <v>3</v>
      </c>
      <c r="P12">
        <v>1</v>
      </c>
      <c r="Q12" s="1">
        <v>43298</v>
      </c>
      <c r="S12">
        <v>18402183</v>
      </c>
      <c r="T12" s="1">
        <v>43358</v>
      </c>
    </row>
    <row r="13" spans="1:30" x14ac:dyDescent="0.25">
      <c r="A13">
        <v>28</v>
      </c>
      <c r="B13" t="str">
        <f t="shared" si="0"/>
        <v>'28',</v>
      </c>
      <c r="C13">
        <v>11800114</v>
      </c>
      <c r="D13" t="str">
        <f t="shared" si="1"/>
        <v>'11800114',</v>
      </c>
      <c r="F13">
        <v>18403572</v>
      </c>
      <c r="G13" t="str">
        <f t="shared" si="2"/>
        <v>'18403572',</v>
      </c>
      <c r="J13">
        <v>15408344</v>
      </c>
      <c r="K13">
        <v>1</v>
      </c>
      <c r="L13">
        <v>1</v>
      </c>
      <c r="M13">
        <v>0</v>
      </c>
      <c r="N13">
        <v>1</v>
      </c>
      <c r="O13">
        <v>3</v>
      </c>
      <c r="P13">
        <v>1</v>
      </c>
      <c r="Q13" s="1">
        <v>42829</v>
      </c>
      <c r="S13">
        <v>18403572</v>
      </c>
      <c r="T13" s="1">
        <v>43361</v>
      </c>
    </row>
    <row r="14" spans="1:30" x14ac:dyDescent="0.25">
      <c r="A14">
        <v>20</v>
      </c>
      <c r="B14" t="str">
        <f t="shared" si="0"/>
        <v>'20',</v>
      </c>
      <c r="C14">
        <v>31800007</v>
      </c>
      <c r="D14" t="str">
        <f t="shared" si="1"/>
        <v>'31800007',</v>
      </c>
      <c r="F14">
        <v>18419202</v>
      </c>
      <c r="G14" t="str">
        <f t="shared" si="2"/>
        <v>'18419202',</v>
      </c>
      <c r="J14">
        <v>15720495</v>
      </c>
      <c r="L14">
        <v>3</v>
      </c>
      <c r="M14">
        <v>0</v>
      </c>
      <c r="N14">
        <v>2</v>
      </c>
      <c r="O14">
        <v>3</v>
      </c>
      <c r="P14">
        <v>2</v>
      </c>
      <c r="Q14" s="1">
        <v>43494</v>
      </c>
      <c r="S14">
        <v>18403789</v>
      </c>
      <c r="T14" s="1">
        <v>43496</v>
      </c>
      <c r="U14">
        <v>2</v>
      </c>
    </row>
    <row r="15" spans="1:30" x14ac:dyDescent="0.25">
      <c r="A15">
        <v>163</v>
      </c>
      <c r="B15" t="str">
        <f t="shared" si="0"/>
        <v>'163',</v>
      </c>
      <c r="C15">
        <v>31800007</v>
      </c>
      <c r="D15" t="str">
        <f t="shared" si="1"/>
        <v>'31800007',</v>
      </c>
      <c r="F15">
        <v>18420653</v>
      </c>
      <c r="G15" t="str">
        <f t="shared" si="2"/>
        <v>'18420653',</v>
      </c>
      <c r="J15">
        <v>16419439</v>
      </c>
      <c r="L15">
        <v>3</v>
      </c>
      <c r="M15">
        <v>0</v>
      </c>
      <c r="N15">
        <v>2</v>
      </c>
      <c r="O15">
        <v>3</v>
      </c>
      <c r="P15">
        <v>2</v>
      </c>
      <c r="Q15" s="1">
        <v>43488</v>
      </c>
      <c r="S15">
        <v>18404237</v>
      </c>
      <c r="T15" s="1">
        <v>43490</v>
      </c>
    </row>
    <row r="16" spans="1:30" x14ac:dyDescent="0.25">
      <c r="A16">
        <v>1</v>
      </c>
      <c r="B16" t="str">
        <f t="shared" si="0"/>
        <v>'1',</v>
      </c>
      <c r="C16">
        <v>31800007</v>
      </c>
      <c r="D16" t="str">
        <f t="shared" si="1"/>
        <v>'31800007',</v>
      </c>
      <c r="F16">
        <v>18422022</v>
      </c>
      <c r="G16" t="str">
        <f t="shared" si="2"/>
        <v>'18422022',</v>
      </c>
      <c r="J16">
        <v>16434140</v>
      </c>
      <c r="K16">
        <v>1</v>
      </c>
      <c r="L16">
        <v>1</v>
      </c>
      <c r="M16">
        <v>1</v>
      </c>
      <c r="N16">
        <v>0</v>
      </c>
      <c r="O16">
        <v>5</v>
      </c>
      <c r="P16">
        <v>1</v>
      </c>
      <c r="Q16" s="1">
        <v>43442</v>
      </c>
      <c r="S16">
        <v>18407473</v>
      </c>
      <c r="T16" s="1">
        <v>43386</v>
      </c>
    </row>
    <row r="17" spans="1:21" x14ac:dyDescent="0.25">
      <c r="A17">
        <v>208</v>
      </c>
      <c r="B17" t="str">
        <f t="shared" si="0"/>
        <v>'208',</v>
      </c>
      <c r="C17">
        <v>11903107</v>
      </c>
      <c r="D17" t="str">
        <f t="shared" si="1"/>
        <v>'11903107',</v>
      </c>
      <c r="F17">
        <v>18418637</v>
      </c>
      <c r="G17" t="str">
        <f t="shared" si="2"/>
        <v>'18418637',</v>
      </c>
      <c r="J17">
        <v>16713017</v>
      </c>
      <c r="L17">
        <v>1</v>
      </c>
      <c r="M17">
        <v>0</v>
      </c>
      <c r="N17">
        <v>1</v>
      </c>
      <c r="O17">
        <v>5</v>
      </c>
      <c r="P17">
        <v>1</v>
      </c>
      <c r="Q17" s="1">
        <v>43489</v>
      </c>
      <c r="S17">
        <v>18407788</v>
      </c>
      <c r="T17" s="1">
        <v>43433</v>
      </c>
    </row>
    <row r="18" spans="1:21" x14ac:dyDescent="0.25">
      <c r="A18">
        <v>63</v>
      </c>
      <c r="B18" t="str">
        <f t="shared" si="0"/>
        <v>'63',</v>
      </c>
      <c r="C18">
        <v>11800948</v>
      </c>
      <c r="D18" t="str">
        <f t="shared" si="1"/>
        <v>'11800948',</v>
      </c>
      <c r="F18">
        <v>18424862</v>
      </c>
      <c r="G18" t="str">
        <f t="shared" si="2"/>
        <v>'18424862',</v>
      </c>
      <c r="J18">
        <v>16713017</v>
      </c>
      <c r="K18">
        <v>3</v>
      </c>
      <c r="L18">
        <v>1</v>
      </c>
      <c r="M18">
        <v>0</v>
      </c>
      <c r="N18">
        <v>1</v>
      </c>
      <c r="O18">
        <v>5</v>
      </c>
      <c r="P18">
        <v>1</v>
      </c>
      <c r="Q18" s="1">
        <v>43294</v>
      </c>
      <c r="S18">
        <v>18408596</v>
      </c>
      <c r="T18" s="1">
        <v>43351</v>
      </c>
    </row>
    <row r="19" spans="1:21" x14ac:dyDescent="0.25">
      <c r="A19">
        <v>32</v>
      </c>
      <c r="B19" t="str">
        <f t="shared" si="0"/>
        <v>'32',</v>
      </c>
      <c r="C19">
        <v>11800948</v>
      </c>
      <c r="D19" t="str">
        <f t="shared" si="1"/>
        <v>'11800948',</v>
      </c>
      <c r="F19">
        <v>18410153</v>
      </c>
      <c r="G19" t="str">
        <f t="shared" si="2"/>
        <v>'18410153',</v>
      </c>
      <c r="J19">
        <v>16713017</v>
      </c>
      <c r="K19">
        <v>2</v>
      </c>
      <c r="L19">
        <v>3</v>
      </c>
      <c r="M19">
        <v>0</v>
      </c>
      <c r="N19">
        <v>3</v>
      </c>
      <c r="O19">
        <v>3</v>
      </c>
      <c r="P19">
        <v>3</v>
      </c>
      <c r="Q19" s="1">
        <v>42941</v>
      </c>
      <c r="S19">
        <v>18410153</v>
      </c>
      <c r="T19" s="1">
        <v>43423</v>
      </c>
    </row>
    <row r="20" spans="1:21" x14ac:dyDescent="0.25">
      <c r="A20">
        <v>103</v>
      </c>
      <c r="B20" t="str">
        <f t="shared" si="0"/>
        <v>'103',</v>
      </c>
      <c r="C20">
        <v>11801047</v>
      </c>
      <c r="D20" t="str">
        <f t="shared" si="1"/>
        <v>'11801047',</v>
      </c>
      <c r="F20">
        <v>18424225</v>
      </c>
      <c r="G20" t="str">
        <f t="shared" si="2"/>
        <v>'18424225',</v>
      </c>
      <c r="J20">
        <v>16713017</v>
      </c>
      <c r="K20">
        <v>1</v>
      </c>
      <c r="L20">
        <v>3</v>
      </c>
      <c r="M20">
        <v>0</v>
      </c>
      <c r="N20">
        <v>0</v>
      </c>
      <c r="O20">
        <v>3</v>
      </c>
      <c r="P20">
        <v>0</v>
      </c>
      <c r="Q20" s="1">
        <v>42591</v>
      </c>
      <c r="S20">
        <v>18411467</v>
      </c>
      <c r="T20" s="1">
        <v>43487</v>
      </c>
      <c r="U20">
        <v>2</v>
      </c>
    </row>
    <row r="21" spans="1:21" x14ac:dyDescent="0.25">
      <c r="A21">
        <v>568</v>
      </c>
      <c r="B21" t="str">
        <f t="shared" si="0"/>
        <v>'568',</v>
      </c>
      <c r="C21">
        <v>11800823</v>
      </c>
      <c r="D21" t="str">
        <f t="shared" si="1"/>
        <v>'11800823',</v>
      </c>
      <c r="F21">
        <v>18407788</v>
      </c>
      <c r="G21" t="str">
        <f t="shared" si="2"/>
        <v>'18407788',</v>
      </c>
      <c r="J21">
        <v>16725778</v>
      </c>
      <c r="K21">
        <v>2</v>
      </c>
      <c r="L21">
        <v>2</v>
      </c>
      <c r="M21">
        <v>0</v>
      </c>
      <c r="N21">
        <v>1</v>
      </c>
      <c r="O21">
        <v>3</v>
      </c>
      <c r="P21">
        <v>1</v>
      </c>
      <c r="Q21" s="1">
        <v>43386</v>
      </c>
      <c r="S21">
        <v>18414738</v>
      </c>
      <c r="T21" s="1">
        <v>43352</v>
      </c>
    </row>
    <row r="22" spans="1:21" x14ac:dyDescent="0.25">
      <c r="A22">
        <v>220</v>
      </c>
      <c r="B22" t="str">
        <f t="shared" si="0"/>
        <v>'220',</v>
      </c>
      <c r="C22">
        <v>11800823</v>
      </c>
      <c r="D22" t="str">
        <f t="shared" si="1"/>
        <v>'11800823',</v>
      </c>
      <c r="F22">
        <v>16434140</v>
      </c>
      <c r="G22" t="str">
        <f t="shared" si="2"/>
        <v>'16434140',</v>
      </c>
      <c r="J22">
        <v>17407421</v>
      </c>
      <c r="K22">
        <v>3</v>
      </c>
      <c r="L22">
        <v>2</v>
      </c>
      <c r="M22">
        <v>0</v>
      </c>
      <c r="N22">
        <v>0</v>
      </c>
      <c r="O22">
        <v>5</v>
      </c>
      <c r="P22">
        <v>0</v>
      </c>
      <c r="Q22" s="1">
        <v>43639</v>
      </c>
      <c r="S22">
        <v>18416925</v>
      </c>
      <c r="T22" s="1">
        <v>43351</v>
      </c>
    </row>
    <row r="23" spans="1:21" x14ac:dyDescent="0.25">
      <c r="A23">
        <v>427</v>
      </c>
      <c r="B23" t="str">
        <f t="shared" si="0"/>
        <v>'427',</v>
      </c>
      <c r="C23">
        <v>11903129</v>
      </c>
      <c r="D23" t="str">
        <f t="shared" si="1"/>
        <v>'11903129',</v>
      </c>
      <c r="F23">
        <v>18727376</v>
      </c>
      <c r="G23" t="str">
        <f t="shared" si="2"/>
        <v>'18727376',</v>
      </c>
      <c r="J23">
        <v>17407421</v>
      </c>
      <c r="K23">
        <v>3</v>
      </c>
      <c r="L23">
        <v>1</v>
      </c>
      <c r="M23">
        <v>1</v>
      </c>
      <c r="N23">
        <v>0</v>
      </c>
      <c r="O23">
        <v>5</v>
      </c>
      <c r="P23">
        <v>1</v>
      </c>
      <c r="Q23" s="1">
        <v>43605</v>
      </c>
      <c r="S23">
        <v>18417858</v>
      </c>
      <c r="T23" s="1">
        <v>43729</v>
      </c>
      <c r="U23">
        <v>2</v>
      </c>
    </row>
    <row r="24" spans="1:21" x14ac:dyDescent="0.25">
      <c r="A24">
        <v>664</v>
      </c>
      <c r="B24" t="str">
        <f t="shared" si="0"/>
        <v>'664',</v>
      </c>
      <c r="C24">
        <v>11800221</v>
      </c>
      <c r="D24" t="str">
        <f t="shared" si="1"/>
        <v>'11800221',</v>
      </c>
      <c r="F24">
        <v>18430579</v>
      </c>
      <c r="G24" t="str">
        <f t="shared" si="2"/>
        <v>'18430579',</v>
      </c>
      <c r="J24">
        <v>17407421</v>
      </c>
      <c r="K24">
        <v>2</v>
      </c>
      <c r="L24">
        <v>2</v>
      </c>
      <c r="M24">
        <v>0</v>
      </c>
      <c r="N24">
        <v>0</v>
      </c>
      <c r="O24">
        <v>6</v>
      </c>
      <c r="P24">
        <v>0</v>
      </c>
      <c r="Q24" s="1">
        <v>43492</v>
      </c>
      <c r="S24">
        <v>18418439</v>
      </c>
      <c r="T24" s="1">
        <v>43351</v>
      </c>
    </row>
    <row r="25" spans="1:21" x14ac:dyDescent="0.25">
      <c r="A25">
        <v>176</v>
      </c>
      <c r="B25" t="str">
        <f t="shared" si="0"/>
        <v>'176',</v>
      </c>
      <c r="C25">
        <v>11800221</v>
      </c>
      <c r="D25" t="str">
        <f t="shared" si="1"/>
        <v>'11800221',</v>
      </c>
      <c r="F25">
        <v>17407421</v>
      </c>
      <c r="G25" t="str">
        <f t="shared" si="2"/>
        <v>'17407421',</v>
      </c>
      <c r="J25">
        <v>17407421</v>
      </c>
      <c r="K25">
        <v>1</v>
      </c>
      <c r="L25">
        <v>3</v>
      </c>
      <c r="M25">
        <v>0</v>
      </c>
      <c r="N25">
        <v>3</v>
      </c>
      <c r="O25">
        <v>3</v>
      </c>
      <c r="P25">
        <v>3</v>
      </c>
      <c r="Q25" s="1">
        <v>43334</v>
      </c>
      <c r="S25">
        <v>18418637</v>
      </c>
      <c r="T25" s="1">
        <v>43442</v>
      </c>
    </row>
    <row r="26" spans="1:21" x14ac:dyDescent="0.25">
      <c r="A26">
        <v>499</v>
      </c>
      <c r="B26" t="str">
        <f t="shared" si="0"/>
        <v>'499',</v>
      </c>
      <c r="C26">
        <v>11800221</v>
      </c>
      <c r="D26" t="str">
        <f t="shared" si="1"/>
        <v>'11800221',</v>
      </c>
      <c r="F26">
        <v>18411467</v>
      </c>
      <c r="G26" t="str">
        <f t="shared" si="2"/>
        <v>'18411467',</v>
      </c>
      <c r="J26">
        <v>17407421</v>
      </c>
      <c r="K26">
        <v>1</v>
      </c>
      <c r="L26">
        <v>2</v>
      </c>
      <c r="M26">
        <v>1</v>
      </c>
      <c r="N26">
        <v>1</v>
      </c>
      <c r="O26">
        <v>3</v>
      </c>
      <c r="P26">
        <v>2</v>
      </c>
      <c r="Q26" s="1">
        <v>43304</v>
      </c>
      <c r="S26">
        <v>18419202</v>
      </c>
      <c r="T26" s="1">
        <v>43418</v>
      </c>
    </row>
    <row r="27" spans="1:21" x14ac:dyDescent="0.25">
      <c r="A27">
        <v>45</v>
      </c>
      <c r="B27" t="str">
        <f t="shared" si="0"/>
        <v>'45',</v>
      </c>
      <c r="C27">
        <v>11800457</v>
      </c>
      <c r="D27" t="str">
        <f t="shared" si="1"/>
        <v>'11800457',</v>
      </c>
      <c r="F27">
        <v>16419439</v>
      </c>
      <c r="G27" t="str">
        <f t="shared" si="2"/>
        <v>'16419439',</v>
      </c>
      <c r="J27">
        <v>17407421</v>
      </c>
      <c r="K27">
        <v>1</v>
      </c>
      <c r="L27">
        <v>2</v>
      </c>
      <c r="M27">
        <v>2</v>
      </c>
      <c r="N27">
        <v>0</v>
      </c>
      <c r="O27">
        <v>3</v>
      </c>
      <c r="P27">
        <v>2</v>
      </c>
      <c r="Q27" s="1">
        <v>42957</v>
      </c>
      <c r="S27">
        <v>18420653</v>
      </c>
      <c r="T27" s="1">
        <v>43390</v>
      </c>
    </row>
    <row r="28" spans="1:21" x14ac:dyDescent="0.25">
      <c r="A28">
        <v>122</v>
      </c>
      <c r="B28" t="str">
        <f t="shared" si="0"/>
        <v>'122',</v>
      </c>
      <c r="C28">
        <v>31800022</v>
      </c>
      <c r="D28" t="str">
        <f t="shared" si="1"/>
        <v>'31800022',</v>
      </c>
      <c r="F28">
        <v>15025494</v>
      </c>
      <c r="G28" t="str">
        <f t="shared" si="2"/>
        <v>'15025494',</v>
      </c>
      <c r="J28">
        <v>17715387</v>
      </c>
      <c r="K28">
        <v>1</v>
      </c>
      <c r="L28">
        <v>2</v>
      </c>
      <c r="M28">
        <v>0</v>
      </c>
      <c r="N28">
        <v>1</v>
      </c>
      <c r="O28">
        <v>3</v>
      </c>
      <c r="P28">
        <v>1</v>
      </c>
      <c r="Q28" s="1">
        <v>43403</v>
      </c>
      <c r="S28">
        <v>18421277</v>
      </c>
      <c r="T28" s="1">
        <v>43358</v>
      </c>
    </row>
    <row r="29" spans="1:21" x14ac:dyDescent="0.25">
      <c r="A29">
        <v>368</v>
      </c>
      <c r="B29" t="str">
        <f t="shared" si="0"/>
        <v>'368',</v>
      </c>
      <c r="C29">
        <v>31800022</v>
      </c>
      <c r="D29" t="str">
        <f t="shared" si="1"/>
        <v>'31800022',</v>
      </c>
      <c r="F29">
        <v>16713017</v>
      </c>
      <c r="G29" t="str">
        <f t="shared" si="2"/>
        <v>'16713017',</v>
      </c>
      <c r="J29">
        <v>18402183</v>
      </c>
      <c r="K29">
        <v>1</v>
      </c>
      <c r="L29">
        <v>1</v>
      </c>
      <c r="M29">
        <v>1</v>
      </c>
      <c r="N29">
        <v>0</v>
      </c>
      <c r="O29">
        <v>5</v>
      </c>
      <c r="P29">
        <v>1</v>
      </c>
      <c r="Q29" s="1">
        <v>43358</v>
      </c>
      <c r="S29">
        <v>18422022</v>
      </c>
      <c r="T29" s="1">
        <v>43404</v>
      </c>
    </row>
    <row r="30" spans="1:21" x14ac:dyDescent="0.25">
      <c r="A30">
        <v>536</v>
      </c>
      <c r="B30" t="str">
        <f t="shared" si="0"/>
        <v>'536',</v>
      </c>
      <c r="C30">
        <v>11800585</v>
      </c>
      <c r="D30" t="str">
        <f t="shared" si="1"/>
        <v>'11800585',</v>
      </c>
      <c r="F30">
        <v>18404237</v>
      </c>
      <c r="G30" t="str">
        <f t="shared" si="2"/>
        <v>'18404237',</v>
      </c>
      <c r="J30">
        <v>18403572</v>
      </c>
      <c r="K30">
        <v>3</v>
      </c>
      <c r="L30">
        <v>2</v>
      </c>
      <c r="M30">
        <v>0</v>
      </c>
      <c r="N30">
        <v>2</v>
      </c>
      <c r="O30">
        <v>3</v>
      </c>
      <c r="P30">
        <v>2</v>
      </c>
      <c r="Q30" s="1">
        <v>43361</v>
      </c>
      <c r="S30">
        <v>18423446</v>
      </c>
      <c r="T30" s="1">
        <v>43409</v>
      </c>
    </row>
    <row r="31" spans="1:21" x14ac:dyDescent="0.25">
      <c r="A31">
        <v>708</v>
      </c>
      <c r="B31" t="str">
        <f t="shared" si="0"/>
        <v>'708',</v>
      </c>
      <c r="C31">
        <v>11800585</v>
      </c>
      <c r="D31" t="str">
        <f t="shared" si="1"/>
        <v>'11800585',</v>
      </c>
      <c r="F31">
        <v>15720495</v>
      </c>
      <c r="G31" t="str">
        <f t="shared" si="2"/>
        <v>'15720495',</v>
      </c>
      <c r="J31">
        <v>18403789</v>
      </c>
      <c r="K31">
        <v>1</v>
      </c>
      <c r="L31">
        <v>2</v>
      </c>
      <c r="M31">
        <v>0</v>
      </c>
      <c r="N31">
        <v>0</v>
      </c>
      <c r="O31">
        <v>5</v>
      </c>
      <c r="P31">
        <v>0</v>
      </c>
      <c r="Q31" s="1">
        <v>43496</v>
      </c>
      <c r="S31">
        <v>18424225</v>
      </c>
      <c r="T31" s="1">
        <v>43439</v>
      </c>
    </row>
    <row r="32" spans="1:21" x14ac:dyDescent="0.25">
      <c r="A32">
        <v>49</v>
      </c>
      <c r="B32" t="str">
        <f t="shared" si="0"/>
        <v>'49',</v>
      </c>
      <c r="C32">
        <v>11800585</v>
      </c>
      <c r="D32" t="str">
        <f t="shared" si="1"/>
        <v>'11800585',</v>
      </c>
      <c r="F32">
        <v>18403789</v>
      </c>
      <c r="G32" t="str">
        <f t="shared" si="2"/>
        <v>'18403789',</v>
      </c>
      <c r="J32">
        <v>18403789</v>
      </c>
      <c r="K32">
        <v>1</v>
      </c>
      <c r="L32">
        <v>1</v>
      </c>
      <c r="M32">
        <v>0</v>
      </c>
      <c r="N32">
        <v>1</v>
      </c>
      <c r="O32">
        <v>5</v>
      </c>
      <c r="P32">
        <v>1</v>
      </c>
      <c r="Q32" s="1">
        <v>43327</v>
      </c>
      <c r="S32">
        <v>18424862</v>
      </c>
      <c r="T32" s="1">
        <v>43424</v>
      </c>
    </row>
    <row r="33" spans="1:21" x14ac:dyDescent="0.25">
      <c r="A33">
        <v>597</v>
      </c>
      <c r="B33" t="str">
        <f t="shared" si="0"/>
        <v>'597',</v>
      </c>
      <c r="C33">
        <v>11800585</v>
      </c>
      <c r="D33" t="str">
        <f t="shared" si="1"/>
        <v>'11800585',</v>
      </c>
      <c r="F33">
        <v>18414738</v>
      </c>
      <c r="G33" t="str">
        <f t="shared" si="2"/>
        <v>'18414738',</v>
      </c>
      <c r="J33">
        <v>18403789</v>
      </c>
      <c r="K33">
        <v>1</v>
      </c>
      <c r="L33">
        <v>1</v>
      </c>
      <c r="M33">
        <v>0</v>
      </c>
      <c r="N33">
        <v>1</v>
      </c>
      <c r="O33">
        <v>5</v>
      </c>
      <c r="P33">
        <v>1</v>
      </c>
      <c r="Q33" s="1">
        <v>43327</v>
      </c>
      <c r="S33">
        <v>18430579</v>
      </c>
      <c r="T33" s="1">
        <v>43520</v>
      </c>
    </row>
    <row r="34" spans="1:21" x14ac:dyDescent="0.25">
      <c r="A34">
        <v>101</v>
      </c>
      <c r="B34" t="str">
        <f t="shared" si="0"/>
        <v>'101',</v>
      </c>
      <c r="C34">
        <v>11802165</v>
      </c>
      <c r="D34" t="str">
        <f t="shared" si="1"/>
        <v>'11802165',</v>
      </c>
      <c r="F34">
        <v>18402183</v>
      </c>
      <c r="G34" t="str">
        <f t="shared" si="2"/>
        <v>'18402183',</v>
      </c>
      <c r="J34">
        <v>18404237</v>
      </c>
      <c r="K34">
        <v>1</v>
      </c>
      <c r="L34">
        <v>1</v>
      </c>
      <c r="M34">
        <v>0</v>
      </c>
      <c r="N34">
        <v>1</v>
      </c>
      <c r="O34">
        <v>5</v>
      </c>
      <c r="P34">
        <v>1</v>
      </c>
      <c r="Q34" s="1">
        <v>43490</v>
      </c>
      <c r="S34">
        <v>18709696</v>
      </c>
      <c r="T34" s="1">
        <v>43488</v>
      </c>
      <c r="U34">
        <v>0</v>
      </c>
    </row>
    <row r="35" spans="1:21" x14ac:dyDescent="0.25">
      <c r="A35">
        <v>169</v>
      </c>
      <c r="B35" t="str">
        <f t="shared" si="0"/>
        <v>'169',</v>
      </c>
      <c r="C35">
        <v>11800167</v>
      </c>
      <c r="D35" t="str">
        <f t="shared" si="1"/>
        <v>'11800167',</v>
      </c>
      <c r="F35">
        <v>15408344</v>
      </c>
      <c r="G35" t="str">
        <f t="shared" si="2"/>
        <v>'15408344',</v>
      </c>
      <c r="J35">
        <v>18407473</v>
      </c>
      <c r="K35">
        <v>1</v>
      </c>
      <c r="L35">
        <v>1</v>
      </c>
      <c r="M35">
        <v>1</v>
      </c>
      <c r="N35">
        <v>0</v>
      </c>
      <c r="O35">
        <v>5</v>
      </c>
      <c r="P35">
        <v>1</v>
      </c>
      <c r="Q35" s="1">
        <v>43386</v>
      </c>
      <c r="S35">
        <v>18716740</v>
      </c>
      <c r="T35" s="1">
        <v>43397</v>
      </c>
    </row>
    <row r="36" spans="1:21" x14ac:dyDescent="0.25">
      <c r="A36">
        <v>668</v>
      </c>
      <c r="B36" t="str">
        <f t="shared" si="0"/>
        <v>'668',</v>
      </c>
      <c r="C36">
        <v>11800167</v>
      </c>
      <c r="D36" t="str">
        <f t="shared" si="1"/>
        <v>'11800167',</v>
      </c>
      <c r="J36">
        <v>18407788</v>
      </c>
      <c r="K36">
        <v>1</v>
      </c>
      <c r="L36">
        <v>2</v>
      </c>
      <c r="M36">
        <v>2</v>
      </c>
      <c r="N36">
        <v>0</v>
      </c>
      <c r="O36">
        <v>3</v>
      </c>
      <c r="P36">
        <v>2</v>
      </c>
      <c r="Q36" s="1">
        <v>43433</v>
      </c>
      <c r="S36">
        <v>18727376</v>
      </c>
      <c r="T36" s="1">
        <v>43490</v>
      </c>
    </row>
    <row r="37" spans="1:21" x14ac:dyDescent="0.25">
      <c r="A37">
        <v>527</v>
      </c>
      <c r="B37" t="str">
        <f t="shared" si="0"/>
        <v>'527',</v>
      </c>
      <c r="C37">
        <v>11800629</v>
      </c>
      <c r="D37" t="str">
        <f t="shared" si="1"/>
        <v>'11800629',</v>
      </c>
      <c r="J37">
        <v>18408596</v>
      </c>
      <c r="K37">
        <v>1</v>
      </c>
      <c r="L37">
        <v>1</v>
      </c>
      <c r="M37">
        <v>1</v>
      </c>
      <c r="N37">
        <v>0</v>
      </c>
      <c r="O37">
        <v>5</v>
      </c>
      <c r="P37">
        <v>1</v>
      </c>
      <c r="Q37" s="1">
        <v>43351</v>
      </c>
    </row>
    <row r="38" spans="1:21" x14ac:dyDescent="0.25">
      <c r="A38">
        <v>391</v>
      </c>
      <c r="B38" t="str">
        <f t="shared" si="0"/>
        <v>'391',</v>
      </c>
      <c r="C38">
        <v>11800629</v>
      </c>
      <c r="D38" t="str">
        <f t="shared" si="1"/>
        <v>'11800629',</v>
      </c>
      <c r="J38">
        <v>18410153</v>
      </c>
      <c r="K38">
        <v>1</v>
      </c>
      <c r="L38">
        <v>1</v>
      </c>
      <c r="M38">
        <v>1</v>
      </c>
      <c r="N38">
        <v>0</v>
      </c>
      <c r="O38">
        <v>5</v>
      </c>
      <c r="P38">
        <v>1</v>
      </c>
      <c r="Q38" s="1">
        <v>43423</v>
      </c>
    </row>
    <row r="39" spans="1:21" x14ac:dyDescent="0.25">
      <c r="A39">
        <v>435</v>
      </c>
      <c r="B39" t="str">
        <f t="shared" si="0"/>
        <v>'435',</v>
      </c>
      <c r="C39">
        <v>11800160</v>
      </c>
      <c r="D39" t="str">
        <f t="shared" si="1"/>
        <v>'11800160',</v>
      </c>
      <c r="J39">
        <v>18411467</v>
      </c>
      <c r="L39">
        <v>2</v>
      </c>
      <c r="M39">
        <v>0</v>
      </c>
      <c r="N39">
        <v>2</v>
      </c>
      <c r="O39">
        <v>3</v>
      </c>
      <c r="P39">
        <v>2</v>
      </c>
      <c r="Q39" s="1">
        <v>43487</v>
      </c>
    </row>
    <row r="40" spans="1:21" x14ac:dyDescent="0.25">
      <c r="A40">
        <v>804</v>
      </c>
      <c r="B40" t="str">
        <f t="shared" si="0"/>
        <v>'804',</v>
      </c>
      <c r="C40">
        <v>31800003</v>
      </c>
      <c r="D40" t="str">
        <f t="shared" si="1"/>
        <v>'31800003',</v>
      </c>
      <c r="J40">
        <v>18411467</v>
      </c>
      <c r="K40">
        <v>2</v>
      </c>
      <c r="L40">
        <v>2</v>
      </c>
      <c r="M40">
        <v>2</v>
      </c>
      <c r="N40">
        <v>0</v>
      </c>
      <c r="O40">
        <v>3</v>
      </c>
      <c r="P40">
        <v>2</v>
      </c>
      <c r="Q40" s="1">
        <v>43343</v>
      </c>
    </row>
    <row r="41" spans="1:21" x14ac:dyDescent="0.25">
      <c r="A41">
        <v>823</v>
      </c>
      <c r="B41" t="str">
        <f t="shared" si="0"/>
        <v>'823',</v>
      </c>
      <c r="C41">
        <v>11800341</v>
      </c>
      <c r="D41" t="str">
        <f t="shared" si="1"/>
        <v>'11800341',</v>
      </c>
      <c r="J41">
        <v>18414738</v>
      </c>
      <c r="K41">
        <v>1</v>
      </c>
      <c r="L41">
        <v>2</v>
      </c>
      <c r="M41">
        <v>0</v>
      </c>
      <c r="N41">
        <v>2</v>
      </c>
      <c r="O41">
        <v>3</v>
      </c>
      <c r="P41">
        <v>2</v>
      </c>
      <c r="Q41" s="1">
        <v>43352</v>
      </c>
    </row>
    <row r="42" spans="1:21" x14ac:dyDescent="0.25">
      <c r="A42">
        <v>890</v>
      </c>
      <c r="B42" t="str">
        <f t="shared" si="0"/>
        <v>'890',</v>
      </c>
      <c r="C42">
        <v>11800341</v>
      </c>
      <c r="D42" t="str">
        <f t="shared" si="1"/>
        <v>'11800341',</v>
      </c>
      <c r="J42">
        <v>18416925</v>
      </c>
      <c r="K42">
        <v>1</v>
      </c>
      <c r="L42">
        <v>2</v>
      </c>
      <c r="M42">
        <v>2</v>
      </c>
      <c r="N42">
        <v>0</v>
      </c>
      <c r="O42">
        <v>5</v>
      </c>
      <c r="P42">
        <v>2</v>
      </c>
      <c r="Q42" s="1">
        <v>43351</v>
      </c>
    </row>
    <row r="43" spans="1:21" x14ac:dyDescent="0.25">
      <c r="A43">
        <v>823</v>
      </c>
      <c r="B43" t="str">
        <f t="shared" si="0"/>
        <v>'823',</v>
      </c>
      <c r="C43">
        <v>11800756</v>
      </c>
      <c r="D43" t="str">
        <f t="shared" si="1"/>
        <v>'11800756',</v>
      </c>
      <c r="J43">
        <v>18417858</v>
      </c>
      <c r="K43">
        <v>1</v>
      </c>
      <c r="L43">
        <v>2</v>
      </c>
      <c r="M43">
        <v>0</v>
      </c>
      <c r="N43">
        <v>2</v>
      </c>
      <c r="O43">
        <v>2</v>
      </c>
      <c r="P43">
        <v>2</v>
      </c>
      <c r="Q43" s="1">
        <v>43729</v>
      </c>
    </row>
    <row r="44" spans="1:21" x14ac:dyDescent="0.25">
      <c r="A44">
        <v>570</v>
      </c>
      <c r="B44" t="str">
        <f t="shared" si="0"/>
        <v>'570',</v>
      </c>
      <c r="C44">
        <v>11800756</v>
      </c>
      <c r="D44" t="str">
        <f t="shared" si="1"/>
        <v>'11800756',</v>
      </c>
      <c r="J44">
        <v>18417858</v>
      </c>
      <c r="K44">
        <v>1</v>
      </c>
      <c r="L44">
        <v>2</v>
      </c>
      <c r="M44">
        <v>2</v>
      </c>
      <c r="N44">
        <v>0</v>
      </c>
      <c r="O44">
        <v>3</v>
      </c>
      <c r="P44">
        <v>2</v>
      </c>
      <c r="Q44" s="1">
        <v>43335</v>
      </c>
    </row>
    <row r="45" spans="1:21" x14ac:dyDescent="0.25">
      <c r="A45">
        <v>835</v>
      </c>
      <c r="B45" t="str">
        <f t="shared" si="0"/>
        <v>'835',</v>
      </c>
      <c r="C45">
        <v>11800489</v>
      </c>
      <c r="D45" t="str">
        <f t="shared" si="1"/>
        <v>'11800489',</v>
      </c>
      <c r="J45">
        <v>18418439</v>
      </c>
      <c r="K45">
        <v>1</v>
      </c>
      <c r="L45">
        <v>1</v>
      </c>
      <c r="M45">
        <v>1</v>
      </c>
      <c r="N45">
        <v>0</v>
      </c>
      <c r="O45">
        <v>5</v>
      </c>
      <c r="P45">
        <v>1</v>
      </c>
      <c r="Q45" s="1">
        <v>43351</v>
      </c>
    </row>
    <row r="46" spans="1:21" x14ac:dyDescent="0.25">
      <c r="A46">
        <v>886</v>
      </c>
      <c r="B46" t="str">
        <f t="shared" si="0"/>
        <v>'886',</v>
      </c>
      <c r="C46">
        <v>11903213</v>
      </c>
      <c r="D46" t="str">
        <f t="shared" si="1"/>
        <v>'11903213',</v>
      </c>
      <c r="J46">
        <v>18418637</v>
      </c>
      <c r="K46">
        <v>1</v>
      </c>
      <c r="L46">
        <v>2</v>
      </c>
      <c r="M46">
        <v>0</v>
      </c>
      <c r="N46">
        <v>2</v>
      </c>
      <c r="O46">
        <v>3</v>
      </c>
      <c r="P46">
        <v>2</v>
      </c>
      <c r="Q46" s="1">
        <v>43442</v>
      </c>
    </row>
    <row r="47" spans="1:21" x14ac:dyDescent="0.25">
      <c r="A47">
        <v>858</v>
      </c>
      <c r="B47" t="str">
        <f t="shared" si="0"/>
        <v>'858',</v>
      </c>
      <c r="C47">
        <v>31800055</v>
      </c>
      <c r="D47" t="str">
        <f t="shared" si="1"/>
        <v>'31800055',</v>
      </c>
      <c r="J47">
        <v>18419202</v>
      </c>
      <c r="K47">
        <v>1</v>
      </c>
      <c r="L47">
        <v>1</v>
      </c>
      <c r="M47">
        <v>1</v>
      </c>
      <c r="N47">
        <v>0</v>
      </c>
      <c r="O47">
        <v>5</v>
      </c>
      <c r="P47">
        <v>1</v>
      </c>
      <c r="Q47" s="1">
        <v>43418</v>
      </c>
    </row>
    <row r="48" spans="1:21" x14ac:dyDescent="0.25">
      <c r="A48">
        <v>1027</v>
      </c>
      <c r="B48" t="str">
        <f t="shared" si="0"/>
        <v>'1027',</v>
      </c>
      <c r="C48">
        <v>31800055</v>
      </c>
      <c r="D48" t="str">
        <f t="shared" si="1"/>
        <v>'31800055',</v>
      </c>
      <c r="J48">
        <v>18420653</v>
      </c>
      <c r="K48">
        <v>1</v>
      </c>
      <c r="L48">
        <v>1</v>
      </c>
      <c r="M48">
        <v>1</v>
      </c>
      <c r="N48">
        <v>0</v>
      </c>
      <c r="O48">
        <v>5</v>
      </c>
      <c r="P48">
        <v>1</v>
      </c>
      <c r="Q48" s="1">
        <v>43390</v>
      </c>
    </row>
    <row r="49" spans="1:17" x14ac:dyDescent="0.25">
      <c r="A49">
        <v>902</v>
      </c>
      <c r="B49" t="str">
        <f t="shared" si="0"/>
        <v>'902',</v>
      </c>
      <c r="C49">
        <v>11903143</v>
      </c>
      <c r="D49" t="str">
        <f t="shared" si="1"/>
        <v>'11903143',</v>
      </c>
      <c r="J49">
        <v>18421277</v>
      </c>
      <c r="K49">
        <v>1</v>
      </c>
      <c r="L49">
        <v>2</v>
      </c>
      <c r="M49">
        <v>0</v>
      </c>
      <c r="N49">
        <v>1</v>
      </c>
      <c r="O49">
        <v>3</v>
      </c>
      <c r="P49">
        <v>1</v>
      </c>
      <c r="Q49" s="1">
        <v>43358</v>
      </c>
    </row>
    <row r="50" spans="1:17" x14ac:dyDescent="0.25">
      <c r="A50">
        <v>244</v>
      </c>
      <c r="B50" t="str">
        <f t="shared" si="0"/>
        <v>'244',</v>
      </c>
      <c r="C50">
        <v>31800049</v>
      </c>
      <c r="D50" t="str">
        <f t="shared" si="1"/>
        <v>'31800049',</v>
      </c>
      <c r="J50">
        <v>18422022</v>
      </c>
      <c r="K50">
        <v>1</v>
      </c>
      <c r="L50">
        <v>1</v>
      </c>
      <c r="M50">
        <v>1</v>
      </c>
      <c r="N50">
        <v>0</v>
      </c>
      <c r="O50">
        <v>5</v>
      </c>
      <c r="P50">
        <v>1</v>
      </c>
      <c r="Q50" s="1">
        <v>43404</v>
      </c>
    </row>
    <row r="51" spans="1:17" x14ac:dyDescent="0.25">
      <c r="A51">
        <v>712</v>
      </c>
      <c r="B51" t="str">
        <f t="shared" si="0"/>
        <v>'712',</v>
      </c>
      <c r="C51">
        <v>31800049</v>
      </c>
      <c r="D51" t="str">
        <f t="shared" si="1"/>
        <v>'31800049',</v>
      </c>
      <c r="J51">
        <v>18423446</v>
      </c>
      <c r="K51">
        <v>1</v>
      </c>
      <c r="L51">
        <v>1</v>
      </c>
      <c r="M51">
        <v>1</v>
      </c>
      <c r="N51">
        <v>0</v>
      </c>
      <c r="O51">
        <v>5</v>
      </c>
      <c r="P51">
        <v>1</v>
      </c>
      <c r="Q51" s="1">
        <v>43409</v>
      </c>
    </row>
    <row r="52" spans="1:17" x14ac:dyDescent="0.25">
      <c r="A52">
        <v>1098</v>
      </c>
      <c r="B52" t="str">
        <f t="shared" si="0"/>
        <v>'1098',</v>
      </c>
      <c r="C52">
        <v>31800049</v>
      </c>
      <c r="D52" t="str">
        <f t="shared" si="1"/>
        <v>'31800049',</v>
      </c>
      <c r="J52">
        <v>18424225</v>
      </c>
      <c r="K52">
        <v>1</v>
      </c>
      <c r="L52">
        <v>2</v>
      </c>
      <c r="M52">
        <v>1</v>
      </c>
      <c r="N52">
        <v>0</v>
      </c>
      <c r="O52">
        <v>5</v>
      </c>
      <c r="P52">
        <v>1</v>
      </c>
      <c r="Q52" s="1">
        <v>43439</v>
      </c>
    </row>
    <row r="53" spans="1:17" x14ac:dyDescent="0.25">
      <c r="A53">
        <v>459</v>
      </c>
      <c r="B53" t="str">
        <f t="shared" si="0"/>
        <v>'459',</v>
      </c>
      <c r="C53">
        <v>11800043</v>
      </c>
      <c r="D53" t="str">
        <f t="shared" si="1"/>
        <v>'11800043',</v>
      </c>
      <c r="J53">
        <v>18424862</v>
      </c>
      <c r="K53">
        <v>1</v>
      </c>
      <c r="L53">
        <v>1</v>
      </c>
      <c r="M53">
        <v>1</v>
      </c>
      <c r="N53">
        <v>0</v>
      </c>
      <c r="O53">
        <v>5</v>
      </c>
      <c r="P53">
        <v>1</v>
      </c>
      <c r="Q53" s="1">
        <v>43424</v>
      </c>
    </row>
    <row r="54" spans="1:17" x14ac:dyDescent="0.25">
      <c r="A54">
        <v>940</v>
      </c>
      <c r="B54" t="str">
        <f t="shared" si="0"/>
        <v>'940',</v>
      </c>
      <c r="C54">
        <v>11801019</v>
      </c>
      <c r="D54" t="str">
        <f t="shared" si="1"/>
        <v>'11801019',</v>
      </c>
      <c r="J54">
        <v>18430579</v>
      </c>
      <c r="K54">
        <v>1</v>
      </c>
      <c r="L54">
        <v>2</v>
      </c>
      <c r="M54">
        <v>1</v>
      </c>
      <c r="N54">
        <v>1</v>
      </c>
      <c r="O54">
        <v>3</v>
      </c>
      <c r="P54">
        <v>2</v>
      </c>
      <c r="Q54" s="1">
        <v>43520</v>
      </c>
    </row>
    <row r="55" spans="1:17" x14ac:dyDescent="0.25">
      <c r="A55">
        <v>1437</v>
      </c>
      <c r="B55" t="str">
        <f t="shared" si="0"/>
        <v>'1437',</v>
      </c>
      <c r="C55">
        <v>11800154</v>
      </c>
      <c r="D55" t="str">
        <f t="shared" si="1"/>
        <v>'11800154',</v>
      </c>
      <c r="J55">
        <v>18709696</v>
      </c>
      <c r="L55">
        <v>2</v>
      </c>
      <c r="M55">
        <v>0</v>
      </c>
      <c r="N55">
        <v>0</v>
      </c>
      <c r="O55">
        <v>3</v>
      </c>
      <c r="P55">
        <v>0</v>
      </c>
      <c r="Q55" s="1">
        <v>43488</v>
      </c>
    </row>
    <row r="56" spans="1:17" x14ac:dyDescent="0.25">
      <c r="A56">
        <v>1126</v>
      </c>
      <c r="B56" t="str">
        <f t="shared" si="0"/>
        <v>'1126',</v>
      </c>
      <c r="C56">
        <v>31800012</v>
      </c>
      <c r="D56" t="str">
        <f t="shared" si="1"/>
        <v>'31800012',</v>
      </c>
      <c r="J56">
        <v>18709696</v>
      </c>
      <c r="K56">
        <v>1</v>
      </c>
      <c r="L56">
        <v>2</v>
      </c>
      <c r="M56">
        <v>0</v>
      </c>
      <c r="N56">
        <v>0</v>
      </c>
      <c r="O56">
        <v>3</v>
      </c>
      <c r="P56">
        <v>0</v>
      </c>
      <c r="Q56" s="1">
        <v>43279</v>
      </c>
    </row>
    <row r="57" spans="1:17" x14ac:dyDescent="0.25">
      <c r="A57">
        <v>759</v>
      </c>
      <c r="B57" t="str">
        <f t="shared" si="0"/>
        <v>'759',</v>
      </c>
      <c r="C57">
        <v>31800012</v>
      </c>
      <c r="D57" t="str">
        <f t="shared" si="1"/>
        <v>'31800012',</v>
      </c>
      <c r="J57">
        <v>18716740</v>
      </c>
      <c r="K57">
        <v>1</v>
      </c>
      <c r="L57">
        <v>1</v>
      </c>
      <c r="M57">
        <v>1</v>
      </c>
      <c r="N57">
        <v>0</v>
      </c>
      <c r="O57">
        <v>5</v>
      </c>
      <c r="P57">
        <v>1</v>
      </c>
      <c r="Q57" s="1">
        <v>43397</v>
      </c>
    </row>
    <row r="58" spans="1:17" x14ac:dyDescent="0.25">
      <c r="A58">
        <v>1168</v>
      </c>
      <c r="B58" t="str">
        <f t="shared" si="0"/>
        <v>'1168',</v>
      </c>
      <c r="C58">
        <v>31800012</v>
      </c>
      <c r="D58" t="str">
        <f t="shared" si="1"/>
        <v>'31800012',</v>
      </c>
      <c r="J58">
        <v>18727376</v>
      </c>
      <c r="K58">
        <v>1</v>
      </c>
      <c r="L58">
        <v>1</v>
      </c>
      <c r="M58">
        <v>1</v>
      </c>
      <c r="N58">
        <v>0</v>
      </c>
      <c r="O58">
        <v>5</v>
      </c>
      <c r="P58">
        <v>1</v>
      </c>
      <c r="Q58" s="1">
        <v>43490</v>
      </c>
    </row>
    <row r="59" spans="1:17" x14ac:dyDescent="0.25">
      <c r="A59">
        <v>3180</v>
      </c>
      <c r="B59" t="str">
        <f t="shared" si="0"/>
        <v>'3180',</v>
      </c>
      <c r="C59">
        <v>11800807</v>
      </c>
      <c r="D59" t="str">
        <f t="shared" si="1"/>
        <v>'11800807',</v>
      </c>
    </row>
    <row r="60" spans="1:17" x14ac:dyDescent="0.25">
      <c r="A60">
        <v>3192</v>
      </c>
      <c r="B60" t="str">
        <f t="shared" si="0"/>
        <v>'3192',</v>
      </c>
      <c r="C60">
        <v>31800024</v>
      </c>
      <c r="D60" t="str">
        <f t="shared" si="1"/>
        <v>'31800024',</v>
      </c>
    </row>
    <row r="61" spans="1:17" x14ac:dyDescent="0.25">
      <c r="A61">
        <v>485</v>
      </c>
      <c r="B61" t="str">
        <f t="shared" si="0"/>
        <v>'485',</v>
      </c>
      <c r="C61">
        <v>31800024</v>
      </c>
      <c r="D61" t="str">
        <f t="shared" si="1"/>
        <v>'31800024',</v>
      </c>
    </row>
    <row r="62" spans="1:17" x14ac:dyDescent="0.25">
      <c r="A62">
        <v>3188</v>
      </c>
      <c r="B62" t="str">
        <f t="shared" si="0"/>
        <v>'3188',</v>
      </c>
      <c r="C62">
        <v>31800041</v>
      </c>
      <c r="D62" t="str">
        <f t="shared" si="1"/>
        <v>'31800041',</v>
      </c>
    </row>
    <row r="63" spans="1:17" x14ac:dyDescent="0.25">
      <c r="A63">
        <v>3210</v>
      </c>
      <c r="B63" t="str">
        <f t="shared" si="0"/>
        <v>'3210',</v>
      </c>
      <c r="C63">
        <v>31800041</v>
      </c>
      <c r="D63" t="str">
        <f t="shared" si="1"/>
        <v>'31800041',</v>
      </c>
    </row>
    <row r="64" spans="1:17" x14ac:dyDescent="0.25">
      <c r="A64">
        <v>2045</v>
      </c>
      <c r="B64" t="str">
        <f t="shared" si="0"/>
        <v>'2045',</v>
      </c>
      <c r="C64">
        <v>11903099</v>
      </c>
      <c r="D64" t="str">
        <f t="shared" si="1"/>
        <v>'11903099',</v>
      </c>
    </row>
    <row r="65" spans="1:4" x14ac:dyDescent="0.25">
      <c r="A65">
        <v>3224</v>
      </c>
      <c r="B65" t="str">
        <f t="shared" si="0"/>
        <v>'3224',</v>
      </c>
      <c r="C65">
        <v>11800018</v>
      </c>
      <c r="D65" t="str">
        <f t="shared" si="1"/>
        <v>'11800018',</v>
      </c>
    </row>
    <row r="66" spans="1:4" x14ac:dyDescent="0.25">
      <c r="A66">
        <v>2245</v>
      </c>
      <c r="B66" t="str">
        <f t="shared" ref="B66:B70" si="4">"'"&amp;A66&amp;"'"&amp;","</f>
        <v>'2245',</v>
      </c>
      <c r="C66">
        <v>11800018</v>
      </c>
      <c r="D66" t="str">
        <f t="shared" ref="D66:D112" si="5">"'"&amp;C66&amp;"'"&amp;","</f>
        <v>'11800018',</v>
      </c>
    </row>
    <row r="67" spans="1:4" x14ac:dyDescent="0.25">
      <c r="A67">
        <v>3274</v>
      </c>
      <c r="B67" t="str">
        <f t="shared" si="4"/>
        <v>'3274',</v>
      </c>
      <c r="C67">
        <v>11800018</v>
      </c>
      <c r="D67" t="str">
        <f t="shared" si="5"/>
        <v>'11800018',</v>
      </c>
    </row>
    <row r="68" spans="1:4" x14ac:dyDescent="0.25">
      <c r="A68">
        <v>3294</v>
      </c>
      <c r="B68" t="str">
        <f t="shared" si="4"/>
        <v>'3294',</v>
      </c>
      <c r="C68">
        <v>31800001</v>
      </c>
      <c r="D68" t="str">
        <f t="shared" si="5"/>
        <v>'31800001',</v>
      </c>
    </row>
    <row r="69" spans="1:4" x14ac:dyDescent="0.25">
      <c r="A69">
        <v>714</v>
      </c>
      <c r="B69" t="str">
        <f t="shared" si="4"/>
        <v>'714',</v>
      </c>
      <c r="C69">
        <v>11800039</v>
      </c>
      <c r="D69" t="str">
        <f t="shared" si="5"/>
        <v>'11800039',</v>
      </c>
    </row>
    <row r="70" spans="1:4" x14ac:dyDescent="0.25">
      <c r="A70">
        <v>2174</v>
      </c>
      <c r="B70" t="str">
        <f t="shared" si="4"/>
        <v>'2174',</v>
      </c>
      <c r="C70">
        <v>11800039</v>
      </c>
      <c r="D70" t="str">
        <f t="shared" si="5"/>
        <v>'11800039',</v>
      </c>
    </row>
    <row r="71" spans="1:4" x14ac:dyDescent="0.25">
      <c r="C71">
        <v>11800026</v>
      </c>
      <c r="D71" t="str">
        <f t="shared" si="5"/>
        <v>'11800026',</v>
      </c>
    </row>
    <row r="72" spans="1:4" x14ac:dyDescent="0.25">
      <c r="C72">
        <v>11800811</v>
      </c>
      <c r="D72" t="str">
        <f t="shared" si="5"/>
        <v>'11800811',</v>
      </c>
    </row>
    <row r="73" spans="1:4" x14ac:dyDescent="0.25">
      <c r="C73">
        <v>11800811</v>
      </c>
      <c r="D73" t="str">
        <f t="shared" si="5"/>
        <v>'11800811',</v>
      </c>
    </row>
    <row r="74" spans="1:4" x14ac:dyDescent="0.25">
      <c r="C74">
        <v>11800229</v>
      </c>
      <c r="D74" t="str">
        <f t="shared" si="5"/>
        <v>'11800229',</v>
      </c>
    </row>
    <row r="75" spans="1:4" x14ac:dyDescent="0.25">
      <c r="C75">
        <v>11800047</v>
      </c>
      <c r="D75" t="str">
        <f t="shared" si="5"/>
        <v>'11800047',</v>
      </c>
    </row>
    <row r="76" spans="1:4" x14ac:dyDescent="0.25">
      <c r="C76">
        <v>31800047</v>
      </c>
      <c r="D76" t="str">
        <f t="shared" si="5"/>
        <v>'31800047',</v>
      </c>
    </row>
    <row r="77" spans="1:4" x14ac:dyDescent="0.25">
      <c r="C77">
        <v>31800047</v>
      </c>
      <c r="D77" t="str">
        <f t="shared" si="5"/>
        <v>'31800047',</v>
      </c>
    </row>
    <row r="78" spans="1:4" x14ac:dyDescent="0.25">
      <c r="C78">
        <v>11800051</v>
      </c>
      <c r="D78" t="str">
        <f t="shared" si="5"/>
        <v>'11800051',</v>
      </c>
    </row>
    <row r="79" spans="1:4" x14ac:dyDescent="0.25">
      <c r="C79">
        <v>11800051</v>
      </c>
      <c r="D79" t="str">
        <f t="shared" si="5"/>
        <v>'11800051',</v>
      </c>
    </row>
    <row r="80" spans="1:4" x14ac:dyDescent="0.25">
      <c r="C80">
        <v>11800680</v>
      </c>
      <c r="D80" t="str">
        <f t="shared" si="5"/>
        <v>'11800680',</v>
      </c>
    </row>
    <row r="81" spans="3:4" x14ac:dyDescent="0.25">
      <c r="C81">
        <v>31800045</v>
      </c>
      <c r="D81" t="str">
        <f t="shared" si="5"/>
        <v>'31800045',</v>
      </c>
    </row>
    <row r="82" spans="3:4" x14ac:dyDescent="0.25">
      <c r="C82">
        <v>31800045</v>
      </c>
      <c r="D82" t="str">
        <f t="shared" si="5"/>
        <v>'31800045',</v>
      </c>
    </row>
    <row r="83" spans="3:4" x14ac:dyDescent="0.25">
      <c r="C83">
        <v>11800491</v>
      </c>
      <c r="D83" t="str">
        <f t="shared" si="5"/>
        <v>'11800491',</v>
      </c>
    </row>
    <row r="84" spans="3:4" x14ac:dyDescent="0.25">
      <c r="C84">
        <v>31800074</v>
      </c>
      <c r="D84" t="str">
        <f t="shared" si="5"/>
        <v>'31800074',</v>
      </c>
    </row>
    <row r="85" spans="3:4" x14ac:dyDescent="0.25">
      <c r="C85">
        <v>31800074</v>
      </c>
      <c r="D85" t="str">
        <f t="shared" si="5"/>
        <v>'31800074',</v>
      </c>
    </row>
    <row r="86" spans="3:4" x14ac:dyDescent="0.25">
      <c r="C86">
        <v>11800368</v>
      </c>
      <c r="D86" t="str">
        <f t="shared" si="5"/>
        <v>'11800368',</v>
      </c>
    </row>
    <row r="87" spans="3:4" x14ac:dyDescent="0.25">
      <c r="C87">
        <v>11800368</v>
      </c>
      <c r="D87" t="str">
        <f t="shared" si="5"/>
        <v>'11800368',</v>
      </c>
    </row>
    <row r="88" spans="3:4" x14ac:dyDescent="0.25">
      <c r="C88">
        <v>11800518</v>
      </c>
      <c r="D88" t="str">
        <f t="shared" si="5"/>
        <v>'11800518',</v>
      </c>
    </row>
    <row r="89" spans="3:4" x14ac:dyDescent="0.25">
      <c r="C89">
        <v>11800057</v>
      </c>
      <c r="D89" t="str">
        <f t="shared" si="5"/>
        <v>'11800057',</v>
      </c>
    </row>
    <row r="90" spans="3:4" x14ac:dyDescent="0.25">
      <c r="C90">
        <v>11800589</v>
      </c>
      <c r="D90" t="str">
        <f t="shared" si="5"/>
        <v>'11800589',</v>
      </c>
    </row>
    <row r="91" spans="3:4" x14ac:dyDescent="0.25">
      <c r="C91">
        <v>11800448</v>
      </c>
      <c r="D91" t="str">
        <f t="shared" si="5"/>
        <v>'11800448',</v>
      </c>
    </row>
    <row r="92" spans="3:4" x14ac:dyDescent="0.25">
      <c r="C92">
        <v>11800861</v>
      </c>
      <c r="D92" t="str">
        <f t="shared" si="5"/>
        <v>'11800861',</v>
      </c>
    </row>
    <row r="93" spans="3:4" x14ac:dyDescent="0.25">
      <c r="C93">
        <v>11800725</v>
      </c>
      <c r="D93" t="str">
        <f t="shared" si="5"/>
        <v>'11800725',</v>
      </c>
    </row>
    <row r="94" spans="3:4" x14ac:dyDescent="0.25">
      <c r="C94">
        <v>11800725</v>
      </c>
      <c r="D94" t="str">
        <f t="shared" si="5"/>
        <v>'11800725',</v>
      </c>
    </row>
    <row r="95" spans="3:4" x14ac:dyDescent="0.25">
      <c r="C95">
        <v>11800725</v>
      </c>
      <c r="D95" t="str">
        <f t="shared" si="5"/>
        <v>'11800725',</v>
      </c>
    </row>
    <row r="96" spans="3:4" x14ac:dyDescent="0.25">
      <c r="C96">
        <v>11800725</v>
      </c>
      <c r="D96" t="str">
        <f t="shared" si="5"/>
        <v>'11800725',</v>
      </c>
    </row>
    <row r="97" spans="3:4" x14ac:dyDescent="0.25">
      <c r="C97">
        <v>11800635</v>
      </c>
      <c r="D97" t="str">
        <f t="shared" si="5"/>
        <v>'11800635',</v>
      </c>
    </row>
    <row r="98" spans="3:4" x14ac:dyDescent="0.25">
      <c r="C98">
        <v>11800635</v>
      </c>
      <c r="D98" t="str">
        <f t="shared" si="5"/>
        <v>'11800635',</v>
      </c>
    </row>
    <row r="99" spans="3:4" x14ac:dyDescent="0.25">
      <c r="C99">
        <v>11800635</v>
      </c>
      <c r="D99" t="str">
        <f t="shared" si="5"/>
        <v>'11800635',</v>
      </c>
    </row>
    <row r="100" spans="3:4" x14ac:dyDescent="0.25">
      <c r="C100">
        <v>11800779</v>
      </c>
      <c r="D100" t="str">
        <f t="shared" si="5"/>
        <v>'11800779',</v>
      </c>
    </row>
    <row r="101" spans="3:4" x14ac:dyDescent="0.25">
      <c r="C101">
        <v>11801089</v>
      </c>
      <c r="D101" t="str">
        <f t="shared" si="5"/>
        <v>'11801089',</v>
      </c>
    </row>
    <row r="102" spans="3:4" x14ac:dyDescent="0.25">
      <c r="C102">
        <v>11801089</v>
      </c>
      <c r="D102" t="str">
        <f t="shared" si="5"/>
        <v>'11801089',</v>
      </c>
    </row>
    <row r="103" spans="3:4" x14ac:dyDescent="0.25">
      <c r="C103">
        <v>11802094</v>
      </c>
      <c r="D103" t="str">
        <f t="shared" si="5"/>
        <v>'11802094',</v>
      </c>
    </row>
    <row r="104" spans="3:4" x14ac:dyDescent="0.25">
      <c r="C104">
        <v>11800135</v>
      </c>
      <c r="D104" t="str">
        <f t="shared" si="5"/>
        <v>'11800135',</v>
      </c>
    </row>
    <row r="105" spans="3:4" x14ac:dyDescent="0.25">
      <c r="C105">
        <v>11800135</v>
      </c>
      <c r="D105" t="str">
        <f t="shared" si="5"/>
        <v>'11800135',</v>
      </c>
    </row>
    <row r="106" spans="3:4" x14ac:dyDescent="0.25">
      <c r="C106">
        <v>11800414</v>
      </c>
      <c r="D106" t="str">
        <f t="shared" si="5"/>
        <v>'11800414',</v>
      </c>
    </row>
    <row r="107" spans="3:4" x14ac:dyDescent="0.25">
      <c r="C107">
        <v>11800095</v>
      </c>
      <c r="D107" t="str">
        <f t="shared" si="5"/>
        <v>'11800095',</v>
      </c>
    </row>
    <row r="108" spans="3:4" x14ac:dyDescent="0.25">
      <c r="C108">
        <v>11800390</v>
      </c>
      <c r="D108" t="str">
        <f t="shared" si="5"/>
        <v>'11800390',</v>
      </c>
    </row>
    <row r="109" spans="3:4" x14ac:dyDescent="0.25">
      <c r="C109">
        <v>11800390</v>
      </c>
      <c r="D109" t="str">
        <f t="shared" si="5"/>
        <v>'11800390',</v>
      </c>
    </row>
    <row r="110" spans="3:4" x14ac:dyDescent="0.25">
      <c r="C110">
        <v>11800390</v>
      </c>
      <c r="D110" t="str">
        <f t="shared" si="5"/>
        <v>'11800390',</v>
      </c>
    </row>
    <row r="111" spans="3:4" x14ac:dyDescent="0.25">
      <c r="C111">
        <v>11800390</v>
      </c>
      <c r="D111" t="str">
        <f t="shared" si="5"/>
        <v>'11800390',</v>
      </c>
    </row>
    <row r="112" spans="3:4" x14ac:dyDescent="0.25">
      <c r="C112">
        <v>11801965</v>
      </c>
      <c r="D112" t="str">
        <f t="shared" si="5"/>
        <v>'11801965',</v>
      </c>
    </row>
  </sheetData>
  <autoFilter ref="S1:U36" xr:uid="{DB46EE62-BF7D-4897-9340-31C1B96164C6}"/>
  <sortState xmlns:xlrd2="http://schemas.microsoft.com/office/spreadsheetml/2017/richdata2" ref="X2:AD11">
    <sortCondition ref="X2:X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D538-EF18-4E0D-8403-13CFCDCA5A58}">
  <sheetPr filterMode="1"/>
  <dimension ref="A1:AR113"/>
  <sheetViews>
    <sheetView tabSelected="1" topLeftCell="O1" workbookViewId="0">
      <selection activeCell="AF2" sqref="AF2"/>
    </sheetView>
  </sheetViews>
  <sheetFormatPr defaultRowHeight="15" x14ac:dyDescent="0.25"/>
  <cols>
    <col min="6" max="6" width="10.42578125" bestFit="1" customWidth="1"/>
    <col min="7" max="12" width="10.42578125" customWidth="1"/>
    <col min="13" max="13" width="10.42578125" style="3" customWidth="1"/>
    <col min="19" max="20" width="10.42578125" bestFit="1" customWidth="1"/>
    <col min="42" max="42" width="11.42578125" bestFit="1" customWidth="1"/>
  </cols>
  <sheetData>
    <row r="1" spans="1:44" x14ac:dyDescent="0.25">
      <c r="A1" t="s">
        <v>242</v>
      </c>
      <c r="B1" t="s">
        <v>0</v>
      </c>
      <c r="C1" t="s">
        <v>1</v>
      </c>
      <c r="D1" t="s">
        <v>243</v>
      </c>
      <c r="E1" t="s">
        <v>2</v>
      </c>
      <c r="F1" t="s">
        <v>3</v>
      </c>
      <c r="G1" t="s">
        <v>241</v>
      </c>
      <c r="H1" t="s">
        <v>256</v>
      </c>
      <c r="I1" t="s">
        <v>261</v>
      </c>
      <c r="J1" t="s">
        <v>262</v>
      </c>
      <c r="K1" t="s">
        <v>266</v>
      </c>
      <c r="L1" t="s">
        <v>267</v>
      </c>
      <c r="M1" s="3" t="s">
        <v>84</v>
      </c>
      <c r="N1" t="s">
        <v>4</v>
      </c>
      <c r="O1" t="s">
        <v>240</v>
      </c>
      <c r="P1" t="s">
        <v>252</v>
      </c>
      <c r="Q1" t="s">
        <v>239</v>
      </c>
      <c r="R1" t="s">
        <v>263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244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257</v>
      </c>
      <c r="AJ1" t="s">
        <v>20</v>
      </c>
      <c r="AK1" t="s">
        <v>21</v>
      </c>
      <c r="AL1" t="s">
        <v>259</v>
      </c>
      <c r="AM1" t="s">
        <v>260</v>
      </c>
      <c r="AN1" t="s">
        <v>22</v>
      </c>
      <c r="AO1" t="s">
        <v>258</v>
      </c>
      <c r="AP1" t="s">
        <v>23</v>
      </c>
      <c r="AQ1" t="s">
        <v>24</v>
      </c>
      <c r="AR1" t="s">
        <v>25</v>
      </c>
    </row>
    <row r="2" spans="1:44" x14ac:dyDescent="0.25">
      <c r="B2">
        <v>15012173</v>
      </c>
      <c r="C2">
        <v>11800012</v>
      </c>
      <c r="E2" t="s">
        <v>26</v>
      </c>
      <c r="F2" s="3"/>
      <c r="G2" s="3"/>
      <c r="H2" s="3"/>
      <c r="I2" s="3"/>
      <c r="J2" s="3"/>
      <c r="K2" s="3"/>
      <c r="L2" s="3"/>
      <c r="M2" s="3">
        <v>1</v>
      </c>
      <c r="N2" t="s">
        <v>30</v>
      </c>
      <c r="P2">
        <v>5</v>
      </c>
      <c r="Q2">
        <f>O2+P2</f>
        <v>5</v>
      </c>
      <c r="S2" s="1">
        <v>2958465</v>
      </c>
      <c r="T2" s="1">
        <v>43555</v>
      </c>
      <c r="U2" t="s">
        <v>28</v>
      </c>
      <c r="V2">
        <v>8</v>
      </c>
      <c r="W2">
        <v>2</v>
      </c>
      <c r="X2">
        <v>1</v>
      </c>
      <c r="Y2">
        <v>1</v>
      </c>
      <c r="Z2">
        <v>0</v>
      </c>
      <c r="AA2">
        <v>2</v>
      </c>
      <c r="AB2">
        <v>5</v>
      </c>
      <c r="AC2">
        <v>453</v>
      </c>
      <c r="AD2">
        <v>1</v>
      </c>
      <c r="AF2">
        <v>1</v>
      </c>
      <c r="AG2">
        <v>0</v>
      </c>
      <c r="AH2">
        <v>0</v>
      </c>
      <c r="AI2">
        <v>1</v>
      </c>
      <c r="AJ2">
        <v>0</v>
      </c>
      <c r="AK2" t="s">
        <v>31</v>
      </c>
      <c r="AM2">
        <v>1</v>
      </c>
      <c r="AN2">
        <v>1</v>
      </c>
      <c r="AO2">
        <v>0</v>
      </c>
      <c r="AP2" s="1">
        <v>43294</v>
      </c>
      <c r="AQ2">
        <v>0</v>
      </c>
      <c r="AR2">
        <v>0</v>
      </c>
    </row>
    <row r="3" spans="1:44" hidden="1" x14ac:dyDescent="0.25">
      <c r="A3">
        <v>0</v>
      </c>
      <c r="B3">
        <v>18414155</v>
      </c>
      <c r="C3">
        <v>11800018</v>
      </c>
      <c r="D3" t="str">
        <f t="shared" ref="D3:D64" si="0">IF(C3=C4,"1","0")</f>
        <v>1</v>
      </c>
      <c r="E3" t="s">
        <v>26</v>
      </c>
      <c r="F3" s="3">
        <v>1982</v>
      </c>
      <c r="G3" s="3">
        <v>41</v>
      </c>
      <c r="H3" s="3"/>
      <c r="I3" s="3"/>
      <c r="J3" s="3"/>
      <c r="K3" s="3"/>
      <c r="L3" s="3"/>
      <c r="M3" s="3">
        <v>1</v>
      </c>
      <c r="N3" t="s">
        <v>72</v>
      </c>
      <c r="P3">
        <v>2</v>
      </c>
      <c r="Q3">
        <f t="shared" ref="Q3:Q66" si="1">O3+P3</f>
        <v>2</v>
      </c>
      <c r="R3">
        <v>7.5</v>
      </c>
      <c r="S3" s="1">
        <v>43322</v>
      </c>
      <c r="T3" s="1">
        <v>44700</v>
      </c>
      <c r="U3" t="s">
        <v>37</v>
      </c>
      <c r="V3">
        <v>2</v>
      </c>
      <c r="W3">
        <v>2</v>
      </c>
      <c r="X3">
        <v>0</v>
      </c>
      <c r="Y3">
        <v>0</v>
      </c>
      <c r="Z3">
        <v>2</v>
      </c>
      <c r="AA3">
        <v>0</v>
      </c>
      <c r="AB3">
        <v>5</v>
      </c>
      <c r="AC3">
        <v>3.85</v>
      </c>
      <c r="AD3">
        <v>0</v>
      </c>
      <c r="AF3">
        <v>0</v>
      </c>
      <c r="AG3">
        <v>0</v>
      </c>
      <c r="AH3">
        <v>0</v>
      </c>
      <c r="AJ3">
        <v>0</v>
      </c>
      <c r="AN3">
        <v>0</v>
      </c>
      <c r="AP3" s="1">
        <v>2958465</v>
      </c>
      <c r="AQ3">
        <v>0</v>
      </c>
      <c r="AR3">
        <v>0</v>
      </c>
    </row>
    <row r="4" spans="1:44" x14ac:dyDescent="0.25">
      <c r="B4">
        <v>18414155</v>
      </c>
      <c r="C4">
        <v>11800018</v>
      </c>
      <c r="D4" t="str">
        <f t="shared" si="0"/>
        <v>1</v>
      </c>
      <c r="E4" t="s">
        <v>26</v>
      </c>
      <c r="F4" s="3">
        <v>1982</v>
      </c>
      <c r="G4" s="3">
        <v>38</v>
      </c>
      <c r="H4" s="3">
        <f>VLOOKUP($C4,SMART_Fresh!$B$3:$H$70,7,FALSE)</f>
        <v>19.312952005259696</v>
      </c>
      <c r="I4" s="3" t="str">
        <f>VLOOKUP($C4,SMART_Fresh!$B$3:$W$70,21,FALSE)</f>
        <v>Tai vòi</v>
      </c>
      <c r="J4" s="3" t="str">
        <f>VLOOKUP($C4,SMART_Fresh!$B$3:$W$70,22,FALSE)</f>
        <v>Bình thường</v>
      </c>
      <c r="K4" s="3" t="str">
        <f>VLOOKUP($C4,SMART_Fresh!$B$3:$W$70,19,FALSE)</f>
        <v>Secondary</v>
      </c>
      <c r="L4" s="3">
        <f>VLOOKUP($C4,SMART_Fresh!$B$3:$W$70,20,FALSE)</f>
        <v>8</v>
      </c>
      <c r="M4" s="3">
        <v>1</v>
      </c>
      <c r="N4" t="s">
        <v>48</v>
      </c>
      <c r="Q4">
        <f t="shared" si="1"/>
        <v>0</v>
      </c>
      <c r="S4" s="1">
        <v>43322</v>
      </c>
      <c r="T4" s="1">
        <v>43544</v>
      </c>
      <c r="U4" t="s">
        <v>28</v>
      </c>
      <c r="V4">
        <v>2</v>
      </c>
      <c r="W4">
        <v>2</v>
      </c>
      <c r="X4">
        <v>0</v>
      </c>
      <c r="Y4">
        <v>0</v>
      </c>
      <c r="Z4">
        <v>2</v>
      </c>
      <c r="AA4">
        <v>0</v>
      </c>
      <c r="AB4">
        <v>5</v>
      </c>
      <c r="AC4">
        <v>624.70000000000005</v>
      </c>
      <c r="AD4">
        <v>1</v>
      </c>
      <c r="AF4">
        <v>1</v>
      </c>
      <c r="AG4">
        <v>0</v>
      </c>
      <c r="AH4">
        <v>1</v>
      </c>
      <c r="AI4">
        <v>1</v>
      </c>
      <c r="AJ4">
        <v>7.5</v>
      </c>
      <c r="AK4" t="s">
        <v>60</v>
      </c>
      <c r="AN4">
        <v>0</v>
      </c>
      <c r="AP4" s="1">
        <v>43283</v>
      </c>
      <c r="AQ4">
        <v>0</v>
      </c>
      <c r="AR4">
        <v>0</v>
      </c>
    </row>
    <row r="5" spans="1:44" hidden="1" x14ac:dyDescent="0.25">
      <c r="B5">
        <v>18414155</v>
      </c>
      <c r="C5">
        <v>11800018</v>
      </c>
      <c r="D5" t="str">
        <f t="shared" si="0"/>
        <v>0</v>
      </c>
      <c r="E5" t="s">
        <v>26</v>
      </c>
      <c r="F5" s="3">
        <v>1982</v>
      </c>
      <c r="G5" s="3">
        <v>37</v>
      </c>
      <c r="H5" s="3">
        <f>VLOOKUP($C5,SMART_Fresh!$B$3:$H$70,7,FALSE)</f>
        <v>19.312952005259696</v>
      </c>
      <c r="I5" s="3"/>
      <c r="J5" s="3"/>
      <c r="K5" s="3"/>
      <c r="L5" s="3"/>
      <c r="M5" s="3">
        <v>1</v>
      </c>
      <c r="N5" t="s">
        <v>46</v>
      </c>
      <c r="Q5">
        <f t="shared" si="1"/>
        <v>0</v>
      </c>
      <c r="S5" s="1">
        <v>43322</v>
      </c>
      <c r="T5" s="1">
        <v>43351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5</v>
      </c>
      <c r="AC5">
        <v>280.10000000000002</v>
      </c>
      <c r="AD5">
        <v>1</v>
      </c>
      <c r="AF5">
        <v>0</v>
      </c>
      <c r="AG5">
        <v>0</v>
      </c>
      <c r="AH5">
        <v>0</v>
      </c>
      <c r="AJ5">
        <v>7.5</v>
      </c>
      <c r="AK5" t="s">
        <v>60</v>
      </c>
      <c r="AN5">
        <v>0</v>
      </c>
      <c r="AP5" s="1">
        <v>43612</v>
      </c>
      <c r="AQ5">
        <v>0</v>
      </c>
      <c r="AR5">
        <v>0</v>
      </c>
    </row>
    <row r="6" spans="1:44" x14ac:dyDescent="0.25">
      <c r="B6">
        <v>18416925</v>
      </c>
      <c r="C6">
        <v>11800026</v>
      </c>
      <c r="E6" t="s">
        <v>26</v>
      </c>
      <c r="F6" s="3">
        <v>1986</v>
      </c>
      <c r="G6" s="3">
        <v>33</v>
      </c>
      <c r="H6" s="3"/>
      <c r="I6" s="3" t="str">
        <f>VLOOKUP($C6,SMART_Fresh!$B$3:$W$70,21,FALSE)</f>
        <v>Giảm DTBT</v>
      </c>
      <c r="J6" s="3" t="str">
        <f>VLOOKUP($C6,SMART_Fresh!$B$3:$W$70,22,FALSE)</f>
        <v>Bình thường</v>
      </c>
      <c r="K6" s="3"/>
      <c r="L6" s="3"/>
      <c r="M6" s="3">
        <v>1</v>
      </c>
      <c r="N6" t="s">
        <v>46</v>
      </c>
      <c r="Q6">
        <f t="shared" si="1"/>
        <v>0</v>
      </c>
      <c r="S6" s="1">
        <v>43322</v>
      </c>
      <c r="T6" s="1">
        <v>43351</v>
      </c>
      <c r="V6">
        <v>2</v>
      </c>
      <c r="W6">
        <v>2</v>
      </c>
      <c r="X6">
        <v>2</v>
      </c>
      <c r="Y6">
        <v>0</v>
      </c>
      <c r="Z6">
        <v>0</v>
      </c>
      <c r="AA6">
        <v>2</v>
      </c>
      <c r="AB6">
        <v>5</v>
      </c>
      <c r="AC6">
        <v>1363</v>
      </c>
      <c r="AD6">
        <v>1</v>
      </c>
      <c r="AF6">
        <v>2</v>
      </c>
      <c r="AG6">
        <v>0</v>
      </c>
      <c r="AH6">
        <v>2</v>
      </c>
      <c r="AI6">
        <v>1</v>
      </c>
      <c r="AJ6">
        <v>0</v>
      </c>
      <c r="AL6">
        <v>1</v>
      </c>
      <c r="AN6">
        <v>1</v>
      </c>
      <c r="AO6">
        <v>1</v>
      </c>
      <c r="AP6" s="1">
        <v>43612</v>
      </c>
      <c r="AQ6">
        <v>1300</v>
      </c>
      <c r="AR6">
        <v>1500</v>
      </c>
    </row>
    <row r="7" spans="1:44" x14ac:dyDescent="0.25">
      <c r="B7">
        <v>18416887</v>
      </c>
      <c r="C7">
        <v>11800039</v>
      </c>
      <c r="D7" t="str">
        <f t="shared" si="0"/>
        <v>1</v>
      </c>
      <c r="E7" t="s">
        <v>26</v>
      </c>
      <c r="F7" s="3">
        <v>1987</v>
      </c>
      <c r="G7" s="3">
        <v>32</v>
      </c>
      <c r="H7" s="3"/>
      <c r="I7" s="3" t="str">
        <f>VLOOKUP($C7,SMART_Fresh!$B$3:$W$70,21,FALSE)</f>
        <v>Bình thường</v>
      </c>
      <c r="J7" s="3" t="str">
        <f>VLOOKUP($C7,SMART_Fresh!$B$3:$W$70,22,FALSE)</f>
        <v>TT yếu</v>
      </c>
      <c r="K7" s="3"/>
      <c r="L7" s="3"/>
      <c r="M7" s="3">
        <v>1</v>
      </c>
      <c r="N7" t="s">
        <v>44</v>
      </c>
      <c r="P7">
        <v>1</v>
      </c>
      <c r="Q7">
        <f t="shared" si="1"/>
        <v>1</v>
      </c>
      <c r="S7" s="1">
        <v>43323</v>
      </c>
      <c r="T7" s="1">
        <v>43384</v>
      </c>
      <c r="U7" t="s">
        <v>37</v>
      </c>
      <c r="V7">
        <v>2</v>
      </c>
      <c r="W7">
        <v>2</v>
      </c>
      <c r="X7">
        <v>0</v>
      </c>
      <c r="Y7">
        <v>0</v>
      </c>
      <c r="Z7">
        <v>2</v>
      </c>
      <c r="AA7">
        <v>0</v>
      </c>
      <c r="AB7">
        <v>5</v>
      </c>
      <c r="AC7">
        <v>1934</v>
      </c>
      <c r="AD7">
        <v>1</v>
      </c>
      <c r="AF7">
        <v>2</v>
      </c>
      <c r="AG7">
        <v>0</v>
      </c>
      <c r="AH7">
        <v>2</v>
      </c>
      <c r="AI7">
        <v>1</v>
      </c>
      <c r="AJ7">
        <v>0</v>
      </c>
      <c r="AL7">
        <v>1</v>
      </c>
      <c r="AN7">
        <v>1</v>
      </c>
      <c r="AO7">
        <v>1</v>
      </c>
      <c r="AP7" s="1">
        <v>43645</v>
      </c>
      <c r="AQ7">
        <v>2.8</v>
      </c>
      <c r="AR7">
        <v>2.6</v>
      </c>
    </row>
    <row r="8" spans="1:44" hidden="1" x14ac:dyDescent="0.25">
      <c r="B8">
        <v>18416887</v>
      </c>
      <c r="C8">
        <v>11800039</v>
      </c>
      <c r="D8" t="str">
        <f t="shared" si="0"/>
        <v>0</v>
      </c>
      <c r="E8" t="s">
        <v>26</v>
      </c>
      <c r="F8" s="3">
        <v>1987</v>
      </c>
      <c r="G8" s="3">
        <v>32</v>
      </c>
      <c r="H8" s="3"/>
      <c r="I8" s="3"/>
      <c r="J8" s="3"/>
      <c r="K8" s="3"/>
      <c r="L8" s="3"/>
      <c r="M8" s="3">
        <v>1</v>
      </c>
      <c r="N8" t="s">
        <v>43</v>
      </c>
      <c r="Q8">
        <f t="shared" si="1"/>
        <v>0</v>
      </c>
      <c r="S8" s="1">
        <v>43323</v>
      </c>
      <c r="T8" s="1">
        <v>43353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5</v>
      </c>
      <c r="AC8">
        <v>0</v>
      </c>
      <c r="AD8">
        <v>0</v>
      </c>
      <c r="AF8">
        <v>0</v>
      </c>
      <c r="AG8">
        <v>0</v>
      </c>
      <c r="AH8">
        <v>0</v>
      </c>
      <c r="AJ8">
        <v>0</v>
      </c>
      <c r="AN8">
        <v>0</v>
      </c>
      <c r="AP8" s="1">
        <v>2958465</v>
      </c>
      <c r="AQ8">
        <v>0</v>
      </c>
      <c r="AR8">
        <v>0</v>
      </c>
    </row>
    <row r="9" spans="1:44" x14ac:dyDescent="0.25">
      <c r="B9">
        <v>18407473</v>
      </c>
      <c r="C9">
        <v>11800043</v>
      </c>
      <c r="E9" t="s">
        <v>26</v>
      </c>
      <c r="F9" s="3">
        <v>1991</v>
      </c>
      <c r="G9" s="3">
        <v>28</v>
      </c>
      <c r="H9" s="3"/>
      <c r="I9" s="3" t="str">
        <f>VLOOKUP($C9,SMART_Fresh!$B$3:$W$70,21,FALSE)</f>
        <v>CRNN</v>
      </c>
      <c r="J9" s="3" t="str">
        <f>VLOOKUP($C9,SMART_Fresh!$B$3:$W$70,22,FALSE)</f>
        <v>Bình thường</v>
      </c>
      <c r="K9" s="3"/>
      <c r="L9" s="3"/>
      <c r="M9" s="3">
        <v>1</v>
      </c>
      <c r="N9" t="s">
        <v>46</v>
      </c>
      <c r="Q9">
        <f t="shared" si="1"/>
        <v>0</v>
      </c>
      <c r="S9" s="1">
        <v>43317</v>
      </c>
      <c r="T9" s="1">
        <v>43386</v>
      </c>
      <c r="U9" t="s">
        <v>37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5</v>
      </c>
      <c r="AC9">
        <v>545</v>
      </c>
      <c r="AD9">
        <v>1</v>
      </c>
      <c r="AE9" t="s">
        <v>68</v>
      </c>
      <c r="AF9">
        <v>1</v>
      </c>
      <c r="AG9">
        <v>0</v>
      </c>
      <c r="AH9">
        <v>1</v>
      </c>
      <c r="AI9">
        <v>1</v>
      </c>
      <c r="AJ9">
        <v>0</v>
      </c>
      <c r="AN9">
        <v>1</v>
      </c>
      <c r="AO9">
        <v>1</v>
      </c>
      <c r="AP9" s="1">
        <v>43647</v>
      </c>
      <c r="AQ9">
        <v>3.4</v>
      </c>
      <c r="AR9">
        <v>0</v>
      </c>
    </row>
    <row r="10" spans="1:44" x14ac:dyDescent="0.25">
      <c r="B10">
        <v>18418439</v>
      </c>
      <c r="C10">
        <v>11800047</v>
      </c>
      <c r="E10" t="s">
        <v>26</v>
      </c>
      <c r="F10" s="3">
        <v>1981</v>
      </c>
      <c r="G10" s="3">
        <v>38</v>
      </c>
      <c r="H10" s="3"/>
      <c r="I10" s="3" t="str">
        <f>VLOOKUP($C10,SMART_Fresh!$B$3:$W$70,21,FALSE)</f>
        <v>Tắc ứ dịch một vòi trứng</v>
      </c>
      <c r="J10" s="3" t="str">
        <f>VLOOKUP($C10,SMART_Fresh!$B$3:$W$70,22,FALSE)</f>
        <v>Bình thường</v>
      </c>
      <c r="K10" s="3"/>
      <c r="L10" s="3">
        <f>VLOOKUP($C10,SMART_Fresh!$B$3:$W$70,20,FALSE)</f>
        <v>0</v>
      </c>
      <c r="M10" s="3">
        <v>1</v>
      </c>
      <c r="N10" t="s">
        <v>46</v>
      </c>
      <c r="Q10">
        <f t="shared" si="1"/>
        <v>0</v>
      </c>
      <c r="S10" s="1">
        <v>43323</v>
      </c>
      <c r="T10" s="1">
        <v>43351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5</v>
      </c>
      <c r="AC10">
        <v>264.8</v>
      </c>
      <c r="AD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N10">
        <v>1</v>
      </c>
      <c r="AO10">
        <v>1</v>
      </c>
      <c r="AP10" s="1">
        <v>43612</v>
      </c>
      <c r="AQ10">
        <v>3300</v>
      </c>
      <c r="AR10">
        <v>0</v>
      </c>
    </row>
    <row r="11" spans="1:44" x14ac:dyDescent="0.25">
      <c r="B11">
        <v>18418635</v>
      </c>
      <c r="C11">
        <v>11800051</v>
      </c>
      <c r="D11" t="str">
        <f t="shared" si="0"/>
        <v>1</v>
      </c>
      <c r="E11" t="s">
        <v>26</v>
      </c>
      <c r="F11" s="3">
        <v>1987</v>
      </c>
      <c r="G11" s="3">
        <v>34</v>
      </c>
      <c r="H11" s="3">
        <f>VLOOKUP($C11,SMART_Fresh!$B$3:$H$70,7,FALSE)</f>
        <v>20.446742023841672</v>
      </c>
      <c r="I11" s="3" t="str">
        <f>VLOOKUP($C11,SMART_Fresh!$B$3:$W$70,21,FALSE)</f>
        <v>Bình thường</v>
      </c>
      <c r="J11" s="3" t="str">
        <f>VLOOKUP($C11,SMART_Fresh!$B$3:$W$70,22,FALSE)</f>
        <v>TT dị dạng</v>
      </c>
      <c r="K11" s="3" t="str">
        <f>VLOOKUP($C11,SMART_Fresh!$B$3:$W$70,19,FALSE)</f>
        <v>Secondary</v>
      </c>
      <c r="L11" s="3">
        <f>VLOOKUP($C11,SMART_Fresh!$B$3:$W$70,20,FALSE)</f>
        <v>2</v>
      </c>
      <c r="M11" s="3">
        <v>1</v>
      </c>
      <c r="N11" t="s">
        <v>46</v>
      </c>
      <c r="P11">
        <v>1</v>
      </c>
      <c r="Q11">
        <f t="shared" si="1"/>
        <v>1</v>
      </c>
      <c r="R11">
        <v>11</v>
      </c>
      <c r="S11" s="1">
        <v>43317</v>
      </c>
      <c r="T11" s="1">
        <v>44179</v>
      </c>
      <c r="U11" t="s">
        <v>28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5</v>
      </c>
      <c r="AC11">
        <v>203.6</v>
      </c>
      <c r="AD11">
        <v>1</v>
      </c>
      <c r="AE11" t="s">
        <v>73</v>
      </c>
      <c r="AF11">
        <v>1</v>
      </c>
      <c r="AG11">
        <v>0</v>
      </c>
      <c r="AH11">
        <v>1</v>
      </c>
      <c r="AI11">
        <v>1</v>
      </c>
      <c r="AJ11">
        <v>0</v>
      </c>
      <c r="AN11">
        <v>1</v>
      </c>
      <c r="AO11">
        <v>1</v>
      </c>
      <c r="AP11" s="1">
        <v>43918</v>
      </c>
      <c r="AQ11">
        <v>4</v>
      </c>
      <c r="AR11">
        <v>0</v>
      </c>
    </row>
    <row r="12" spans="1:44" hidden="1" x14ac:dyDescent="0.25">
      <c r="B12">
        <v>18418635</v>
      </c>
      <c r="C12">
        <v>11800051</v>
      </c>
      <c r="D12" t="str">
        <f t="shared" si="0"/>
        <v>0</v>
      </c>
      <c r="E12" t="s">
        <v>26</v>
      </c>
      <c r="F12" s="3">
        <v>1987</v>
      </c>
      <c r="G12" s="3">
        <v>32</v>
      </c>
      <c r="H12" s="3">
        <f>VLOOKUP($C12,SMART_Fresh!$B$3:$H$70,7,FALSE)</f>
        <v>20.446742023841672</v>
      </c>
      <c r="I12" s="3"/>
      <c r="J12" s="3"/>
      <c r="K12" s="3"/>
      <c r="L12" s="3"/>
      <c r="M12" s="3">
        <v>1</v>
      </c>
      <c r="N12" t="s">
        <v>46</v>
      </c>
      <c r="Q12">
        <f t="shared" si="1"/>
        <v>0</v>
      </c>
      <c r="S12" s="1">
        <v>43317</v>
      </c>
      <c r="T12" s="1">
        <v>43348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5</v>
      </c>
      <c r="AC12">
        <v>374.6</v>
      </c>
      <c r="AD12">
        <v>1</v>
      </c>
      <c r="AF12">
        <v>1</v>
      </c>
      <c r="AG12">
        <v>0</v>
      </c>
      <c r="AH12">
        <v>1</v>
      </c>
      <c r="AJ12">
        <v>0</v>
      </c>
      <c r="AN12">
        <v>0</v>
      </c>
      <c r="AP12" s="1">
        <v>43609</v>
      </c>
      <c r="AQ12">
        <v>3700</v>
      </c>
      <c r="AR12">
        <v>0</v>
      </c>
    </row>
    <row r="13" spans="1:44" x14ac:dyDescent="0.25">
      <c r="B13">
        <v>18421277</v>
      </c>
      <c r="C13">
        <v>11800057</v>
      </c>
      <c r="E13" t="s">
        <v>26</v>
      </c>
      <c r="F13" s="3">
        <v>1987</v>
      </c>
      <c r="G13" s="3">
        <v>32</v>
      </c>
      <c r="H13" s="3"/>
      <c r="I13" s="3" t="str">
        <f>VLOOKUP($C13,SMART_Fresh!$B$3:$W$70,21,FALSE)</f>
        <v>Bình thường</v>
      </c>
      <c r="J13" s="3" t="str">
        <f>VLOOKUP($C13,SMART_Fresh!$B$3:$W$70,22,FALSE)</f>
        <v>OAT</v>
      </c>
      <c r="K13" s="3"/>
      <c r="L13" s="3"/>
      <c r="M13" s="3">
        <v>1</v>
      </c>
      <c r="N13" t="s">
        <v>45</v>
      </c>
      <c r="O13">
        <v>2</v>
      </c>
      <c r="Q13">
        <f t="shared" si="1"/>
        <v>2</v>
      </c>
      <c r="S13" s="1">
        <v>43327</v>
      </c>
      <c r="T13" s="1">
        <v>43358</v>
      </c>
      <c r="V13">
        <v>2</v>
      </c>
      <c r="W13">
        <v>2</v>
      </c>
      <c r="X13">
        <v>0</v>
      </c>
      <c r="Y13">
        <v>1</v>
      </c>
      <c r="Z13">
        <v>1</v>
      </c>
      <c r="AA13">
        <v>1</v>
      </c>
      <c r="AB13">
        <v>3</v>
      </c>
      <c r="AC13">
        <v>100</v>
      </c>
      <c r="AD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N13">
        <v>1</v>
      </c>
      <c r="AO13">
        <v>1</v>
      </c>
      <c r="AP13" s="1">
        <v>43621</v>
      </c>
      <c r="AQ13">
        <v>3300</v>
      </c>
      <c r="AR13">
        <v>0</v>
      </c>
    </row>
    <row r="14" spans="1:44" x14ac:dyDescent="0.25">
      <c r="B14">
        <v>18716740</v>
      </c>
      <c r="C14">
        <v>11800095</v>
      </c>
      <c r="E14" t="s">
        <v>26</v>
      </c>
      <c r="F14" s="3">
        <v>1982</v>
      </c>
      <c r="G14" s="3">
        <v>37</v>
      </c>
      <c r="H14" s="3"/>
      <c r="I14" s="3" t="str">
        <f>VLOOKUP($C14,SMART_Fresh!$B$3:$W$70,21,FALSE)</f>
        <v>LNMTC 1 buồng trứng</v>
      </c>
      <c r="J14" s="3" t="str">
        <f>VLOOKUP($C14,SMART_Fresh!$B$3:$W$70,22,FALSE)</f>
        <v>Bình thường</v>
      </c>
      <c r="K14" s="3"/>
      <c r="L14" s="3">
        <f>VLOOKUP($C14,SMART_Fresh!$B$3:$W$70,20,FALSE)</f>
        <v>2</v>
      </c>
      <c r="M14" s="3">
        <v>1</v>
      </c>
      <c r="N14">
        <v>1</v>
      </c>
      <c r="Q14">
        <f t="shared" si="1"/>
        <v>0</v>
      </c>
      <c r="S14" s="1">
        <v>43338</v>
      </c>
      <c r="T14" s="1">
        <v>43397</v>
      </c>
      <c r="U14" t="s">
        <v>28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5</v>
      </c>
      <c r="AC14">
        <v>431.4</v>
      </c>
      <c r="AD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P14" s="1">
        <v>43131</v>
      </c>
      <c r="AQ14">
        <v>0</v>
      </c>
      <c r="AR14">
        <v>0</v>
      </c>
    </row>
    <row r="15" spans="1:44" x14ac:dyDescent="0.25">
      <c r="B15">
        <v>16402355</v>
      </c>
      <c r="C15">
        <v>11800114</v>
      </c>
      <c r="D15" t="str">
        <f t="shared" si="0"/>
        <v>1</v>
      </c>
      <c r="E15" t="s">
        <v>26</v>
      </c>
      <c r="F15" s="3">
        <v>1986</v>
      </c>
      <c r="G15" s="3">
        <v>33</v>
      </c>
      <c r="H15" s="3"/>
      <c r="I15" s="3" t="str">
        <f>VLOOKUP($C15,SMART_Fresh!$B$3:$W$70,21,FALSE)</f>
        <v>PCOS</v>
      </c>
      <c r="J15" s="3" t="str">
        <f>VLOOKUP($C15,SMART_Fresh!$B$3:$W$70,22,FALSE)</f>
        <v>Bình thường</v>
      </c>
      <c r="K15" s="3"/>
      <c r="L15" s="3">
        <f>VLOOKUP($C15,SMART_Fresh!$B$3:$W$70,20,FALSE)</f>
        <v>3</v>
      </c>
      <c r="M15" s="3">
        <v>1</v>
      </c>
      <c r="N15" t="s">
        <v>44</v>
      </c>
      <c r="O15">
        <v>1</v>
      </c>
      <c r="P15">
        <v>0</v>
      </c>
      <c r="Q15">
        <f t="shared" si="1"/>
        <v>1</v>
      </c>
      <c r="S15" s="1">
        <v>43312</v>
      </c>
      <c r="T15" s="1">
        <v>43385</v>
      </c>
      <c r="U15" t="s">
        <v>28</v>
      </c>
      <c r="V15">
        <v>2</v>
      </c>
      <c r="W15">
        <v>2</v>
      </c>
      <c r="X15">
        <v>0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F15">
        <v>0</v>
      </c>
      <c r="AG15">
        <v>0</v>
      </c>
      <c r="AH15">
        <v>0</v>
      </c>
      <c r="AJ15">
        <v>0</v>
      </c>
      <c r="AN15">
        <v>0</v>
      </c>
      <c r="AP15" s="1">
        <v>2958465</v>
      </c>
      <c r="AQ15">
        <v>0</v>
      </c>
      <c r="AR15">
        <v>0</v>
      </c>
    </row>
    <row r="16" spans="1:44" hidden="1" x14ac:dyDescent="0.25">
      <c r="B16">
        <v>16402355</v>
      </c>
      <c r="C16">
        <v>11800114</v>
      </c>
      <c r="D16" t="str">
        <f t="shared" si="0"/>
        <v>0</v>
      </c>
      <c r="E16" t="s">
        <v>26</v>
      </c>
      <c r="F16" s="3">
        <v>1986</v>
      </c>
      <c r="G16" s="3">
        <v>33</v>
      </c>
      <c r="H16" s="3"/>
      <c r="I16" s="3"/>
      <c r="J16" s="3"/>
      <c r="K16" s="3"/>
      <c r="L16" s="3"/>
      <c r="M16" s="3">
        <v>1</v>
      </c>
      <c r="N16" t="s">
        <v>43</v>
      </c>
      <c r="O16">
        <v>1</v>
      </c>
      <c r="Q16">
        <f t="shared" si="1"/>
        <v>1</v>
      </c>
      <c r="S16" s="1">
        <v>43312</v>
      </c>
      <c r="T16" s="1">
        <v>43353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6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0</v>
      </c>
      <c r="AN16">
        <v>0</v>
      </c>
      <c r="AP16" s="1">
        <v>2958465</v>
      </c>
      <c r="AQ16">
        <v>0</v>
      </c>
      <c r="AR16">
        <v>0</v>
      </c>
    </row>
    <row r="17" spans="1:44" hidden="1" x14ac:dyDescent="0.25">
      <c r="A17">
        <v>0</v>
      </c>
      <c r="B17">
        <v>18709190</v>
      </c>
      <c r="C17">
        <v>11800135</v>
      </c>
      <c r="D17" t="str">
        <f t="shared" si="0"/>
        <v>1</v>
      </c>
      <c r="E17" t="s">
        <v>26</v>
      </c>
      <c r="F17" s="3">
        <v>1977</v>
      </c>
      <c r="G17" s="3">
        <v>42</v>
      </c>
      <c r="H17" s="3"/>
      <c r="I17" s="3"/>
      <c r="J17" s="3"/>
      <c r="K17" s="3"/>
      <c r="L17" s="3"/>
      <c r="M17" s="3">
        <v>1</v>
      </c>
      <c r="N17">
        <v>3</v>
      </c>
      <c r="P17">
        <v>2</v>
      </c>
      <c r="Q17">
        <f t="shared" si="1"/>
        <v>2</v>
      </c>
      <c r="S17" s="1">
        <v>43252</v>
      </c>
      <c r="T17" s="1">
        <v>43362</v>
      </c>
      <c r="V17">
        <v>2</v>
      </c>
      <c r="W17">
        <v>2</v>
      </c>
      <c r="X17">
        <v>0</v>
      </c>
      <c r="Y17">
        <v>0</v>
      </c>
      <c r="Z17">
        <v>2</v>
      </c>
      <c r="AA17">
        <v>0</v>
      </c>
      <c r="AB17">
        <v>5</v>
      </c>
      <c r="AC17">
        <v>313.7</v>
      </c>
      <c r="AD17">
        <v>1</v>
      </c>
      <c r="AF17">
        <v>1</v>
      </c>
      <c r="AG17">
        <v>0</v>
      </c>
      <c r="AH17">
        <v>1</v>
      </c>
      <c r="AJ17">
        <v>0</v>
      </c>
      <c r="AN17">
        <v>0</v>
      </c>
      <c r="AP17" s="1">
        <v>43623</v>
      </c>
      <c r="AQ17">
        <v>3400</v>
      </c>
      <c r="AR17">
        <v>0</v>
      </c>
    </row>
    <row r="18" spans="1:44" hidden="1" x14ac:dyDescent="0.25">
      <c r="A18">
        <v>0</v>
      </c>
      <c r="B18">
        <v>18709190</v>
      </c>
      <c r="C18">
        <v>11800135</v>
      </c>
      <c r="D18" t="str">
        <f t="shared" si="0"/>
        <v>0</v>
      </c>
      <c r="E18" t="s">
        <v>26</v>
      </c>
      <c r="F18" s="3">
        <v>1977</v>
      </c>
      <c r="G18" s="3">
        <v>42</v>
      </c>
      <c r="H18" s="3"/>
      <c r="I18" s="3"/>
      <c r="J18" s="3"/>
      <c r="K18" s="3"/>
      <c r="L18" s="3"/>
      <c r="M18" s="3">
        <v>1</v>
      </c>
      <c r="N18">
        <v>3</v>
      </c>
      <c r="Q18">
        <f t="shared" si="1"/>
        <v>0</v>
      </c>
      <c r="S18" s="1">
        <v>43252</v>
      </c>
      <c r="T18" s="1">
        <v>43329</v>
      </c>
      <c r="V18">
        <v>2</v>
      </c>
      <c r="W18">
        <v>2</v>
      </c>
      <c r="X18">
        <v>0</v>
      </c>
      <c r="Y18">
        <v>2</v>
      </c>
      <c r="Z18">
        <v>0</v>
      </c>
      <c r="AA18">
        <v>2</v>
      </c>
      <c r="AB18">
        <v>5</v>
      </c>
      <c r="AC18">
        <v>0.1</v>
      </c>
      <c r="AD18">
        <v>0</v>
      </c>
      <c r="AF18">
        <v>0</v>
      </c>
      <c r="AG18">
        <v>0</v>
      </c>
      <c r="AH18">
        <v>0</v>
      </c>
      <c r="AJ18">
        <v>0</v>
      </c>
      <c r="AN18">
        <v>0</v>
      </c>
      <c r="AP18" s="1">
        <v>2958465</v>
      </c>
      <c r="AQ18">
        <v>0</v>
      </c>
      <c r="AR18">
        <v>0</v>
      </c>
    </row>
    <row r="19" spans="1:44" x14ac:dyDescent="0.25">
      <c r="B19">
        <v>18408596</v>
      </c>
      <c r="C19">
        <v>11800154</v>
      </c>
      <c r="E19" t="s">
        <v>26</v>
      </c>
      <c r="F19" s="3">
        <v>1987</v>
      </c>
      <c r="G19" s="3">
        <v>32</v>
      </c>
      <c r="H19" s="3">
        <f>VLOOKUP($C19,SMART_Fresh!$B$3:$H$70,7,FALSE)</f>
        <v>20.811654526534856</v>
      </c>
      <c r="I19" s="3" t="str">
        <f>VLOOKUP($C19,SMART_Fresh!$B$3:$W$70,21,FALSE)</f>
        <v>Tai vòi</v>
      </c>
      <c r="J19" s="3" t="str">
        <f>VLOOKUP($C19,SMART_Fresh!$B$3:$W$70,22,FALSE)</f>
        <v>Bình thường</v>
      </c>
      <c r="K19" s="3"/>
      <c r="L19" s="3"/>
      <c r="M19" s="3">
        <v>1</v>
      </c>
      <c r="N19">
        <v>1</v>
      </c>
      <c r="Q19">
        <f t="shared" si="1"/>
        <v>0</v>
      </c>
      <c r="S19" s="1">
        <v>43320</v>
      </c>
      <c r="T19" s="1">
        <v>43351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5</v>
      </c>
      <c r="AC19">
        <v>957.7</v>
      </c>
      <c r="AD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N19">
        <v>1</v>
      </c>
      <c r="AO19">
        <v>1</v>
      </c>
      <c r="AP19" s="1">
        <v>43612</v>
      </c>
      <c r="AQ19">
        <v>3600</v>
      </c>
      <c r="AR19">
        <v>0</v>
      </c>
    </row>
    <row r="20" spans="1:44" x14ac:dyDescent="0.25">
      <c r="B20">
        <v>17715387</v>
      </c>
      <c r="C20">
        <v>11800160</v>
      </c>
      <c r="E20" t="s">
        <v>26</v>
      </c>
      <c r="F20" s="3">
        <v>1979</v>
      </c>
      <c r="G20" s="3">
        <v>40</v>
      </c>
      <c r="H20" s="3">
        <f>VLOOKUP($C20,SMART_Fresh!$B$3:$H$70,7,FALSE)</f>
        <v>19.921874999999996</v>
      </c>
      <c r="I20" s="3" t="str">
        <f>VLOOKUP($C20,SMART_Fresh!$B$3:$W$70,21,FALSE)</f>
        <v>Bình thường</v>
      </c>
      <c r="J20" s="3" t="str">
        <f>VLOOKUP($C20,SMART_Fresh!$B$3:$W$70,22,FALSE)</f>
        <v>OAT</v>
      </c>
      <c r="K20" s="3" t="str">
        <f>VLOOKUP($C20,SMART_Fresh!$B$3:$W$70,19,FALSE)</f>
        <v>Primary</v>
      </c>
      <c r="L20" s="3">
        <f>VLOOKUP($C20,SMART_Fresh!$B$3:$W$70,20,FALSE)</f>
        <v>1</v>
      </c>
      <c r="M20" s="3">
        <v>1</v>
      </c>
      <c r="N20" t="s">
        <v>65</v>
      </c>
      <c r="Q20">
        <f t="shared" si="1"/>
        <v>0</v>
      </c>
      <c r="S20" s="1">
        <v>43338</v>
      </c>
      <c r="T20" s="1">
        <v>43403</v>
      </c>
      <c r="U20" t="s">
        <v>37</v>
      </c>
      <c r="V20">
        <v>2</v>
      </c>
      <c r="W20">
        <v>2</v>
      </c>
      <c r="X20">
        <v>0</v>
      </c>
      <c r="Y20">
        <v>2</v>
      </c>
      <c r="Z20">
        <v>0</v>
      </c>
      <c r="AA20">
        <v>2</v>
      </c>
      <c r="AB20">
        <v>3</v>
      </c>
      <c r="AC20">
        <v>255.4</v>
      </c>
      <c r="AD20">
        <v>1</v>
      </c>
      <c r="AF20">
        <v>2</v>
      </c>
      <c r="AG20">
        <v>0</v>
      </c>
      <c r="AH20">
        <v>2</v>
      </c>
      <c r="AI20">
        <v>1</v>
      </c>
      <c r="AJ20">
        <v>0</v>
      </c>
      <c r="AL20">
        <v>1</v>
      </c>
      <c r="AN20">
        <v>1</v>
      </c>
      <c r="AO20">
        <v>1</v>
      </c>
      <c r="AP20" s="1">
        <v>43666</v>
      </c>
      <c r="AQ20">
        <v>1.8</v>
      </c>
      <c r="AR20">
        <v>3</v>
      </c>
    </row>
    <row r="21" spans="1:44" x14ac:dyDescent="0.25">
      <c r="B21">
        <v>17427520</v>
      </c>
      <c r="C21">
        <v>11800167</v>
      </c>
      <c r="D21" t="str">
        <f t="shared" si="0"/>
        <v>1</v>
      </c>
      <c r="E21" t="s">
        <v>26</v>
      </c>
      <c r="F21" s="3">
        <v>1983</v>
      </c>
      <c r="G21" s="3">
        <v>37</v>
      </c>
      <c r="H21" s="3">
        <f>VLOOKUP($C21,SMART_Fresh!$B$3:$H$70,7,FALSE)</f>
        <v>21.907582457706194</v>
      </c>
      <c r="I21" s="3" t="str">
        <f>VLOOKUP($C21,SMART_Fresh!$B$3:$W$70,21,FALSE)</f>
        <v>CRNN</v>
      </c>
      <c r="J21" s="3" t="str">
        <f>VLOOKUP($C21,SMART_Fresh!$B$3:$W$70,22,FALSE)</f>
        <v>Bình thường</v>
      </c>
      <c r="K21" s="3" t="str">
        <f>VLOOKUP($C21,SMART_Fresh!$B$3:$W$70,19,FALSE)</f>
        <v>Secondary</v>
      </c>
      <c r="L21" s="3">
        <f>VLOOKUP($C21,SMART_Fresh!$B$3:$W$70,20,FALSE)</f>
        <v>3</v>
      </c>
      <c r="M21" s="3">
        <v>1</v>
      </c>
      <c r="N21" t="s">
        <v>63</v>
      </c>
      <c r="P21">
        <v>0</v>
      </c>
      <c r="Q21">
        <f t="shared" si="1"/>
        <v>0</v>
      </c>
      <c r="R21">
        <v>10</v>
      </c>
      <c r="S21" s="1">
        <v>43316</v>
      </c>
      <c r="T21" s="1">
        <v>43689</v>
      </c>
      <c r="U21" t="s">
        <v>28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F21">
        <v>0</v>
      </c>
      <c r="AG21">
        <v>0</v>
      </c>
      <c r="AH21">
        <v>0</v>
      </c>
      <c r="AJ21">
        <v>0</v>
      </c>
      <c r="AN21">
        <v>0</v>
      </c>
      <c r="AP21" s="1">
        <v>43949</v>
      </c>
      <c r="AQ21">
        <v>0</v>
      </c>
      <c r="AR21">
        <v>0</v>
      </c>
    </row>
    <row r="22" spans="1:44" hidden="1" x14ac:dyDescent="0.25">
      <c r="B22">
        <v>17427520</v>
      </c>
      <c r="C22">
        <v>11800167</v>
      </c>
      <c r="D22" t="str">
        <f t="shared" si="0"/>
        <v>0</v>
      </c>
      <c r="E22" t="s">
        <v>26</v>
      </c>
      <c r="F22" s="3">
        <v>1983</v>
      </c>
      <c r="G22" s="3">
        <v>36</v>
      </c>
      <c r="H22" s="3">
        <f>VLOOKUP($C22,SMART_Fresh!$B$3:$H$70,7,FALSE)</f>
        <v>21.907582457706194</v>
      </c>
      <c r="I22" s="3"/>
      <c r="J22" s="3"/>
      <c r="K22" s="3"/>
      <c r="L22" s="3"/>
      <c r="M22" s="3">
        <v>1</v>
      </c>
      <c r="N22" t="s">
        <v>30</v>
      </c>
      <c r="Q22">
        <f t="shared" si="1"/>
        <v>0</v>
      </c>
      <c r="S22" s="1">
        <v>43316</v>
      </c>
      <c r="T22" s="1">
        <v>43377</v>
      </c>
      <c r="U22" t="s">
        <v>28</v>
      </c>
      <c r="V22">
        <v>2</v>
      </c>
      <c r="W22">
        <v>2</v>
      </c>
      <c r="X22">
        <v>0</v>
      </c>
      <c r="Y22">
        <v>0</v>
      </c>
      <c r="Z22">
        <v>2</v>
      </c>
      <c r="AA22">
        <v>0</v>
      </c>
      <c r="AB22">
        <v>6</v>
      </c>
      <c r="AC22">
        <v>302.2</v>
      </c>
      <c r="AD22">
        <v>1</v>
      </c>
      <c r="AE22" t="s">
        <v>62</v>
      </c>
      <c r="AF22">
        <v>0</v>
      </c>
      <c r="AG22">
        <v>0</v>
      </c>
      <c r="AH22">
        <v>0</v>
      </c>
      <c r="AJ22">
        <v>0</v>
      </c>
      <c r="AN22">
        <v>0</v>
      </c>
      <c r="AP22" s="1">
        <v>43111</v>
      </c>
      <c r="AQ22">
        <v>0</v>
      </c>
      <c r="AR22">
        <v>0</v>
      </c>
    </row>
    <row r="23" spans="1:44" x14ac:dyDescent="0.25">
      <c r="B23">
        <v>16714898</v>
      </c>
      <c r="C23">
        <v>11800221</v>
      </c>
      <c r="D23" t="str">
        <f t="shared" si="0"/>
        <v>1</v>
      </c>
      <c r="E23" t="s">
        <v>26</v>
      </c>
      <c r="F23" s="3">
        <v>1981</v>
      </c>
      <c r="G23" s="3">
        <v>39</v>
      </c>
      <c r="H23" s="3">
        <f>VLOOKUP($C23,SMART_Fresh!$B$3:$H$70,7,FALSE)</f>
        <v>20.5456936226167</v>
      </c>
      <c r="I23" s="3" t="str">
        <f>VLOOKUP($C23,SMART_Fresh!$B$3:$W$70,21,FALSE)</f>
        <v>Sẩy thai liên tiếp</v>
      </c>
      <c r="J23" s="3" t="str">
        <f>VLOOKUP($C23,SMART_Fresh!$B$3:$W$70,22,FALSE)</f>
        <v>TT dị dạng</v>
      </c>
      <c r="K23" s="3" t="str">
        <f>VLOOKUP($C23,SMART_Fresh!$B$3:$W$70,19,FALSE)</f>
        <v>Secondary</v>
      </c>
      <c r="L23" s="3">
        <f>VLOOKUP($C23,SMART_Fresh!$B$3:$W$70,20,FALSE)</f>
        <v>5</v>
      </c>
      <c r="M23" s="3">
        <v>1</v>
      </c>
      <c r="N23" t="s">
        <v>40</v>
      </c>
      <c r="P23">
        <v>0</v>
      </c>
      <c r="Q23">
        <f t="shared" si="1"/>
        <v>0</v>
      </c>
      <c r="R23">
        <v>7.2</v>
      </c>
      <c r="S23" s="1">
        <v>43459</v>
      </c>
      <c r="T23" s="1">
        <v>43678</v>
      </c>
      <c r="U23" t="s">
        <v>28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5</v>
      </c>
      <c r="AC23">
        <v>234</v>
      </c>
      <c r="AD23">
        <v>1</v>
      </c>
      <c r="AE23" t="s">
        <v>49</v>
      </c>
      <c r="AF23">
        <v>1</v>
      </c>
      <c r="AG23">
        <v>0</v>
      </c>
      <c r="AH23">
        <v>0</v>
      </c>
      <c r="AI23">
        <v>1</v>
      </c>
      <c r="AJ23">
        <v>8</v>
      </c>
      <c r="AK23" t="s">
        <v>58</v>
      </c>
      <c r="AM23">
        <v>1</v>
      </c>
      <c r="AN23">
        <v>0</v>
      </c>
      <c r="AP23" s="1">
        <v>43939</v>
      </c>
      <c r="AQ23">
        <v>0</v>
      </c>
      <c r="AR23">
        <v>0</v>
      </c>
    </row>
    <row r="24" spans="1:44" x14ac:dyDescent="0.25">
      <c r="B24">
        <v>16714898</v>
      </c>
      <c r="C24">
        <v>11800221</v>
      </c>
      <c r="D24" t="str">
        <f t="shared" si="0"/>
        <v>1</v>
      </c>
      <c r="E24" t="s">
        <v>26</v>
      </c>
      <c r="F24" s="3">
        <v>1981</v>
      </c>
      <c r="G24" s="3">
        <v>39</v>
      </c>
      <c r="H24" s="3">
        <f>VLOOKUP($C24,SMART_Fresh!$B$3:$H$70,7,FALSE)</f>
        <v>20.5456936226167</v>
      </c>
      <c r="I24" s="3" t="str">
        <f>VLOOKUP($C24,SMART_Fresh!$B$3:$W$70,21,FALSE)</f>
        <v>Sẩy thai liên tiếp</v>
      </c>
      <c r="J24" s="3" t="str">
        <f>VLOOKUP($C24,SMART_Fresh!$B$3:$W$70,22,FALSE)</f>
        <v>TT dị dạng</v>
      </c>
      <c r="K24" s="3" t="str">
        <f>VLOOKUP($C24,SMART_Fresh!$B$3:$W$70,19,FALSE)</f>
        <v>Secondary</v>
      </c>
      <c r="L24" s="3">
        <f>VLOOKUP($C24,SMART_Fresh!$B$3:$W$70,20,FALSE)</f>
        <v>5</v>
      </c>
      <c r="M24" s="3">
        <v>1</v>
      </c>
      <c r="N24" t="s">
        <v>39</v>
      </c>
      <c r="Q24">
        <f t="shared" si="1"/>
        <v>0</v>
      </c>
      <c r="S24" s="1">
        <v>43459</v>
      </c>
      <c r="T24" s="1">
        <v>43524</v>
      </c>
      <c r="U24" t="s">
        <v>28</v>
      </c>
      <c r="V24">
        <v>2</v>
      </c>
      <c r="W24">
        <v>2</v>
      </c>
      <c r="X24">
        <v>0</v>
      </c>
      <c r="Y24">
        <v>0</v>
      </c>
      <c r="Z24">
        <v>2</v>
      </c>
      <c r="AA24">
        <v>0</v>
      </c>
      <c r="AB24">
        <v>6</v>
      </c>
      <c r="AC24">
        <v>70.930000000000007</v>
      </c>
      <c r="AD24">
        <v>1</v>
      </c>
      <c r="AF24">
        <v>0</v>
      </c>
      <c r="AG24">
        <v>0</v>
      </c>
      <c r="AH24">
        <v>0</v>
      </c>
      <c r="AI24">
        <v>0</v>
      </c>
      <c r="AJ24">
        <v>4.5</v>
      </c>
      <c r="AK24" t="s">
        <v>57</v>
      </c>
      <c r="AP24" s="1">
        <v>43264</v>
      </c>
      <c r="AQ24">
        <v>0</v>
      </c>
      <c r="AR24">
        <v>0</v>
      </c>
    </row>
    <row r="25" spans="1:44" hidden="1" x14ac:dyDescent="0.25">
      <c r="B25">
        <v>16714898</v>
      </c>
      <c r="C25">
        <v>11800221</v>
      </c>
      <c r="D25" t="str">
        <f t="shared" si="0"/>
        <v>0</v>
      </c>
      <c r="E25" t="s">
        <v>26</v>
      </c>
      <c r="F25" s="3">
        <v>1981</v>
      </c>
      <c r="G25" s="3">
        <v>38</v>
      </c>
      <c r="H25" s="3">
        <f>VLOOKUP($C25,SMART_Fresh!$B$3:$H$70,7,FALSE)</f>
        <v>20.5456936226167</v>
      </c>
      <c r="I25" s="3"/>
      <c r="J25" s="3"/>
      <c r="K25" s="3"/>
      <c r="L25" s="3"/>
      <c r="M25" s="3">
        <v>1</v>
      </c>
      <c r="N25" t="s">
        <v>55</v>
      </c>
      <c r="Q25">
        <f t="shared" si="1"/>
        <v>0</v>
      </c>
      <c r="R25">
        <v>8</v>
      </c>
      <c r="S25" s="1">
        <v>43236</v>
      </c>
      <c r="T25" s="1">
        <v>43430</v>
      </c>
      <c r="U25" t="s">
        <v>28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5</v>
      </c>
      <c r="AC25">
        <v>45</v>
      </c>
      <c r="AD25">
        <v>1</v>
      </c>
      <c r="AE25" t="s">
        <v>56</v>
      </c>
      <c r="AF25">
        <v>0</v>
      </c>
      <c r="AG25">
        <v>0</v>
      </c>
      <c r="AH25">
        <v>0</v>
      </c>
      <c r="AJ25">
        <v>5</v>
      </c>
      <c r="AK25" t="s">
        <v>57</v>
      </c>
      <c r="AN25">
        <v>0</v>
      </c>
      <c r="AP25" s="1">
        <v>43169</v>
      </c>
      <c r="AQ25">
        <v>0</v>
      </c>
      <c r="AR25">
        <v>0</v>
      </c>
    </row>
    <row r="26" spans="1:44" x14ac:dyDescent="0.25">
      <c r="B26">
        <v>18417858</v>
      </c>
      <c r="C26">
        <v>11800229</v>
      </c>
      <c r="E26" t="s">
        <v>26</v>
      </c>
      <c r="F26" s="3">
        <v>1987</v>
      </c>
      <c r="G26" s="3">
        <v>33</v>
      </c>
      <c r="H26" s="3">
        <f>VLOOKUP($C26,SMART_Fresh!$B$3:$H$70,7,FALSE)</f>
        <v>22.476586888657646</v>
      </c>
      <c r="I26" s="3" t="str">
        <f>VLOOKUP($C26,SMART_Fresh!$B$3:$W$70,21,FALSE)</f>
        <v>Suy buồng trứng sớm</v>
      </c>
      <c r="J26" s="3" t="str">
        <f>VLOOKUP($C26,SMART_Fresh!$B$3:$W$70,22,FALSE)</f>
        <v>Bình thường</v>
      </c>
      <c r="K26" s="3"/>
      <c r="L26" s="3">
        <f>VLOOKUP($C26,SMART_Fresh!$B$3:$W$70,20,FALSE)</f>
        <v>6</v>
      </c>
      <c r="M26" s="3">
        <v>1</v>
      </c>
      <c r="N26" t="s">
        <v>48</v>
      </c>
      <c r="P26">
        <v>2</v>
      </c>
      <c r="Q26">
        <f t="shared" si="1"/>
        <v>2</v>
      </c>
      <c r="S26" s="1">
        <v>43317</v>
      </c>
      <c r="T26" s="1">
        <v>43729</v>
      </c>
      <c r="U26" t="s">
        <v>28</v>
      </c>
      <c r="V26">
        <v>2</v>
      </c>
      <c r="W26">
        <v>2</v>
      </c>
      <c r="X26">
        <v>0</v>
      </c>
      <c r="Y26">
        <v>2</v>
      </c>
      <c r="Z26">
        <v>0</v>
      </c>
      <c r="AA26">
        <v>2</v>
      </c>
      <c r="AB26">
        <v>2</v>
      </c>
      <c r="AC26">
        <v>25</v>
      </c>
      <c r="AD26">
        <v>0</v>
      </c>
      <c r="AF26">
        <v>0</v>
      </c>
      <c r="AG26">
        <v>0</v>
      </c>
      <c r="AH26">
        <v>0</v>
      </c>
      <c r="AJ26">
        <v>0</v>
      </c>
      <c r="AN26">
        <v>0</v>
      </c>
      <c r="AP26" s="1">
        <v>43465</v>
      </c>
      <c r="AQ26">
        <v>0</v>
      </c>
      <c r="AR26">
        <v>0</v>
      </c>
    </row>
    <row r="27" spans="1:44" x14ac:dyDescent="0.25">
      <c r="B27">
        <v>18402923</v>
      </c>
      <c r="C27">
        <v>11800341</v>
      </c>
      <c r="D27" t="str">
        <f t="shared" si="0"/>
        <v>1</v>
      </c>
      <c r="E27" t="s">
        <v>26</v>
      </c>
      <c r="F27" s="3">
        <v>1993</v>
      </c>
      <c r="G27" s="3">
        <v>26</v>
      </c>
      <c r="H27" s="3">
        <f>VLOOKUP($C27,SMART_Fresh!$B$3:$H$70,7,FALSE)</f>
        <v>18.426534209261334</v>
      </c>
      <c r="I27" s="3" t="str">
        <f>VLOOKUP($C27,SMART_Fresh!$B$3:$W$70,21,FALSE)</f>
        <v>PCOS</v>
      </c>
      <c r="J27" s="3" t="str">
        <f>VLOOKUP($C27,SMART_Fresh!$B$3:$W$70,22,FALSE)</f>
        <v>Bình thường</v>
      </c>
      <c r="K27" s="3" t="str">
        <f>VLOOKUP($C27,SMART_Fresh!$B$3:$W$70,19,FALSE)</f>
        <v>Primary</v>
      </c>
      <c r="L27" s="3">
        <f>VLOOKUP($C27,SMART_Fresh!$B$3:$W$70,20,FALSE)</f>
        <v>1</v>
      </c>
      <c r="M27" s="3">
        <v>1</v>
      </c>
      <c r="N27" t="s">
        <v>66</v>
      </c>
      <c r="P27">
        <v>1</v>
      </c>
      <c r="Q27">
        <f t="shared" si="1"/>
        <v>1</v>
      </c>
      <c r="S27" s="1">
        <v>43351</v>
      </c>
      <c r="T27" s="1">
        <v>43414</v>
      </c>
      <c r="U27" t="s">
        <v>28</v>
      </c>
      <c r="V27">
        <v>2</v>
      </c>
      <c r="W27">
        <v>2</v>
      </c>
      <c r="X27">
        <v>1</v>
      </c>
      <c r="Y27">
        <v>1</v>
      </c>
      <c r="Z27">
        <v>0</v>
      </c>
      <c r="AA27">
        <v>2</v>
      </c>
      <c r="AB27">
        <v>5</v>
      </c>
      <c r="AC27">
        <v>1898</v>
      </c>
      <c r="AD27">
        <v>1</v>
      </c>
      <c r="AF27">
        <v>2</v>
      </c>
      <c r="AG27">
        <v>0</v>
      </c>
      <c r="AH27">
        <v>2</v>
      </c>
      <c r="AI27">
        <v>1</v>
      </c>
      <c r="AJ27">
        <v>0</v>
      </c>
      <c r="AL27">
        <v>1</v>
      </c>
      <c r="AN27">
        <v>1</v>
      </c>
      <c r="AO27">
        <v>1</v>
      </c>
      <c r="AP27" s="1">
        <v>43148</v>
      </c>
      <c r="AQ27">
        <v>2400</v>
      </c>
      <c r="AR27">
        <v>2500</v>
      </c>
    </row>
    <row r="28" spans="1:44" hidden="1" x14ac:dyDescent="0.25">
      <c r="B28">
        <v>18402923</v>
      </c>
      <c r="C28">
        <v>11800341</v>
      </c>
      <c r="D28" t="str">
        <f t="shared" si="0"/>
        <v>0</v>
      </c>
      <c r="E28" t="s">
        <v>26</v>
      </c>
      <c r="F28" s="3">
        <v>1993</v>
      </c>
      <c r="G28" s="3">
        <v>26</v>
      </c>
      <c r="H28" s="3">
        <f>VLOOKUP($C28,SMART_Fresh!$B$3:$H$70,7,FALSE)</f>
        <v>18.426534209261334</v>
      </c>
      <c r="I28" s="3"/>
      <c r="J28" s="3"/>
      <c r="K28" s="3"/>
      <c r="L28" s="3"/>
      <c r="M28" s="3">
        <v>1</v>
      </c>
      <c r="N28" t="s">
        <v>45</v>
      </c>
      <c r="Q28">
        <f t="shared" si="1"/>
        <v>0</v>
      </c>
      <c r="S28" s="1">
        <v>43351</v>
      </c>
      <c r="T28" s="1">
        <v>43381</v>
      </c>
      <c r="U28" t="s">
        <v>28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5</v>
      </c>
      <c r="AC28">
        <v>0</v>
      </c>
      <c r="AD28">
        <v>0</v>
      </c>
      <c r="AF28">
        <v>0</v>
      </c>
      <c r="AG28">
        <v>0</v>
      </c>
      <c r="AH28">
        <v>0</v>
      </c>
      <c r="AJ28">
        <v>0</v>
      </c>
      <c r="AN28">
        <v>0</v>
      </c>
      <c r="AP28" s="1">
        <v>2958465</v>
      </c>
      <c r="AQ28">
        <v>0</v>
      </c>
      <c r="AR28">
        <v>0</v>
      </c>
    </row>
    <row r="29" spans="1:44" x14ac:dyDescent="0.25">
      <c r="B29">
        <v>18419476</v>
      </c>
      <c r="C29">
        <v>11800368</v>
      </c>
      <c r="D29" t="str">
        <f t="shared" si="0"/>
        <v>1</v>
      </c>
      <c r="E29" t="s">
        <v>26</v>
      </c>
      <c r="F29" s="3">
        <v>1983</v>
      </c>
      <c r="G29" s="3">
        <v>36</v>
      </c>
      <c r="H29" s="3">
        <f>VLOOKUP($C29,SMART_Fresh!$B$3:$H$70,7,FALSE)</f>
        <v>20.5456936226167</v>
      </c>
      <c r="I29" s="3" t="str">
        <f>VLOOKUP($C29,SMART_Fresh!$B$3:$W$70,21,FALSE)</f>
        <v>Tai vòi</v>
      </c>
      <c r="J29" s="3" t="str">
        <f>VLOOKUP($C29,SMART_Fresh!$B$3:$W$70,22,FALSE)</f>
        <v>Bình thường</v>
      </c>
      <c r="K29" s="3" t="str">
        <f>VLOOKUP($C29,SMART_Fresh!$B$3:$W$70,19,FALSE)</f>
        <v>Secondary</v>
      </c>
      <c r="L29" s="3">
        <f>VLOOKUP($C29,SMART_Fresh!$B$3:$W$70,20,FALSE)</f>
        <v>9</v>
      </c>
      <c r="M29" s="3">
        <v>1</v>
      </c>
      <c r="N29" t="s">
        <v>30</v>
      </c>
      <c r="Q29">
        <f t="shared" si="1"/>
        <v>0</v>
      </c>
      <c r="S29" s="1">
        <v>43346</v>
      </c>
      <c r="T29" s="1">
        <v>43416</v>
      </c>
      <c r="U29" t="s">
        <v>37</v>
      </c>
      <c r="V29">
        <v>2</v>
      </c>
      <c r="W29">
        <v>2</v>
      </c>
      <c r="X29">
        <v>0</v>
      </c>
      <c r="Y29">
        <v>0</v>
      </c>
      <c r="Z29">
        <v>2</v>
      </c>
      <c r="AA29">
        <v>0</v>
      </c>
      <c r="AB29">
        <v>5</v>
      </c>
      <c r="AC29">
        <v>1440</v>
      </c>
      <c r="AD29">
        <v>1</v>
      </c>
      <c r="AF29">
        <v>2</v>
      </c>
      <c r="AG29">
        <v>0</v>
      </c>
      <c r="AH29">
        <v>2</v>
      </c>
      <c r="AI29">
        <v>1</v>
      </c>
      <c r="AJ29">
        <v>0</v>
      </c>
      <c r="AL29">
        <v>1</v>
      </c>
      <c r="AN29">
        <v>1</v>
      </c>
      <c r="AO29">
        <v>1</v>
      </c>
      <c r="AP29" s="1">
        <v>43677</v>
      </c>
      <c r="AQ29">
        <v>2.6</v>
      </c>
      <c r="AR29">
        <v>2.2000000000000002</v>
      </c>
    </row>
    <row r="30" spans="1:44" hidden="1" x14ac:dyDescent="0.25">
      <c r="B30">
        <v>18419476</v>
      </c>
      <c r="C30">
        <v>11800368</v>
      </c>
      <c r="D30" t="str">
        <f t="shared" si="0"/>
        <v>0</v>
      </c>
      <c r="E30" t="s">
        <v>26</v>
      </c>
      <c r="F30" s="3">
        <v>1983</v>
      </c>
      <c r="G30" s="3">
        <v>36</v>
      </c>
      <c r="H30" s="3">
        <f>VLOOKUP($C30,SMART_Fresh!$B$3:$H$70,7,FALSE)</f>
        <v>20.5456936226167</v>
      </c>
      <c r="I30" s="3"/>
      <c r="J30" s="3"/>
      <c r="K30" s="3"/>
      <c r="L30" s="3"/>
      <c r="M30" s="3">
        <v>1</v>
      </c>
      <c r="N30" t="s">
        <v>29</v>
      </c>
      <c r="Q30">
        <f t="shared" si="1"/>
        <v>0</v>
      </c>
      <c r="S30" s="1">
        <v>43346</v>
      </c>
      <c r="T30" s="1">
        <v>43372</v>
      </c>
      <c r="V30">
        <v>2</v>
      </c>
      <c r="W30">
        <v>2</v>
      </c>
      <c r="X30">
        <v>1</v>
      </c>
      <c r="Y30">
        <v>1</v>
      </c>
      <c r="Z30">
        <v>0</v>
      </c>
      <c r="AA30">
        <v>2</v>
      </c>
      <c r="AB30">
        <v>3</v>
      </c>
      <c r="AC30">
        <v>0</v>
      </c>
      <c r="AD30">
        <v>0</v>
      </c>
      <c r="AF30">
        <v>0</v>
      </c>
      <c r="AG30">
        <v>0</v>
      </c>
      <c r="AH30">
        <v>0</v>
      </c>
      <c r="AJ30">
        <v>0</v>
      </c>
      <c r="AN30">
        <v>0</v>
      </c>
      <c r="AP30" s="1">
        <v>2958465</v>
      </c>
      <c r="AQ30">
        <v>0</v>
      </c>
      <c r="AR30">
        <v>0</v>
      </c>
    </row>
    <row r="31" spans="1:44" x14ac:dyDescent="0.25">
      <c r="B31">
        <v>14708044</v>
      </c>
      <c r="C31">
        <v>11800374</v>
      </c>
      <c r="D31" t="str">
        <f t="shared" si="0"/>
        <v>1</v>
      </c>
      <c r="E31" t="s">
        <v>26</v>
      </c>
      <c r="F31" s="3">
        <v>1987</v>
      </c>
      <c r="G31" s="3">
        <v>32</v>
      </c>
      <c r="H31" s="3">
        <f>VLOOKUP($C31,SMART_Fresh!$B$3:$H$70,7,FALSE)</f>
        <v>19.531249999999996</v>
      </c>
      <c r="I31" s="3" t="str">
        <f>VLOOKUP($C31,SMART_Fresh!$B$3:$W$70,21,FALSE)</f>
        <v>Sẩy thai liên tiếp</v>
      </c>
      <c r="J31" s="3" t="str">
        <f>VLOOKUP($C31,SMART_Fresh!$B$3:$W$70,22,FALSE)</f>
        <v>Bình thường</v>
      </c>
      <c r="K31" s="3" t="str">
        <f>VLOOKUP($C31,SMART_Fresh!$B$3:$W$70,19,FALSE)</f>
        <v>Secondary</v>
      </c>
      <c r="L31" s="3">
        <f>VLOOKUP($C31,SMART_Fresh!$B$3:$W$70,20,FALSE)</f>
        <v>7</v>
      </c>
      <c r="M31" s="3">
        <v>1</v>
      </c>
      <c r="N31" t="s">
        <v>27</v>
      </c>
      <c r="P31">
        <v>2</v>
      </c>
      <c r="Q31">
        <f t="shared" si="1"/>
        <v>2</v>
      </c>
      <c r="R31">
        <v>10.5</v>
      </c>
      <c r="S31" s="1">
        <v>43357</v>
      </c>
      <c r="T31" s="1">
        <v>43454</v>
      </c>
      <c r="U31" t="s">
        <v>28</v>
      </c>
      <c r="V31">
        <v>2</v>
      </c>
      <c r="W31">
        <v>2</v>
      </c>
      <c r="X31">
        <v>0</v>
      </c>
      <c r="Y31">
        <v>1</v>
      </c>
      <c r="Z31">
        <v>1</v>
      </c>
      <c r="AA31">
        <v>1</v>
      </c>
      <c r="AB31">
        <v>5</v>
      </c>
      <c r="AC31">
        <v>1530</v>
      </c>
      <c r="AD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N31">
        <v>1</v>
      </c>
      <c r="AO31">
        <v>1</v>
      </c>
      <c r="AP31" s="1">
        <v>43715</v>
      </c>
      <c r="AQ31">
        <v>3400</v>
      </c>
      <c r="AR31">
        <v>0</v>
      </c>
    </row>
    <row r="32" spans="1:44" x14ac:dyDescent="0.25">
      <c r="B32">
        <v>14708044</v>
      </c>
      <c r="C32">
        <v>11800374</v>
      </c>
      <c r="D32" t="str">
        <f t="shared" si="0"/>
        <v>1</v>
      </c>
      <c r="E32" t="s">
        <v>26</v>
      </c>
      <c r="F32" s="3">
        <v>1987</v>
      </c>
      <c r="G32" s="3">
        <v>32</v>
      </c>
      <c r="H32" s="3">
        <f>VLOOKUP($C32,SMART_Fresh!$B$3:$H$70,7,FALSE)</f>
        <v>19.531249999999996</v>
      </c>
      <c r="I32" s="3" t="str">
        <f>VLOOKUP($C32,SMART_Fresh!$B$3:$W$70,21,FALSE)</f>
        <v>Sẩy thai liên tiếp</v>
      </c>
      <c r="J32" s="3" t="str">
        <f>VLOOKUP($C32,SMART_Fresh!$B$3:$W$70,22,FALSE)</f>
        <v>Bình thường</v>
      </c>
      <c r="K32" s="3" t="str">
        <f>VLOOKUP($C32,SMART_Fresh!$B$3:$W$70,19,FALSE)</f>
        <v>Secondary</v>
      </c>
      <c r="L32" s="3">
        <f>VLOOKUP($C32,SMART_Fresh!$B$3:$W$70,20,FALSE)</f>
        <v>7</v>
      </c>
      <c r="M32" s="3">
        <v>1</v>
      </c>
      <c r="N32" t="s">
        <v>27</v>
      </c>
      <c r="Q32">
        <f t="shared" si="1"/>
        <v>0</v>
      </c>
      <c r="R32">
        <v>10.5</v>
      </c>
      <c r="S32" s="1">
        <v>43394</v>
      </c>
      <c r="T32" s="1">
        <v>43454</v>
      </c>
      <c r="U32" t="s">
        <v>28</v>
      </c>
      <c r="V32">
        <v>2</v>
      </c>
      <c r="W32">
        <v>2</v>
      </c>
      <c r="X32">
        <v>0</v>
      </c>
      <c r="Y32">
        <v>1</v>
      </c>
      <c r="Z32">
        <v>1</v>
      </c>
      <c r="AA32">
        <v>1</v>
      </c>
      <c r="AB32">
        <v>5</v>
      </c>
      <c r="AC32">
        <v>1530</v>
      </c>
      <c r="AD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N32">
        <v>1</v>
      </c>
      <c r="AO32">
        <v>1</v>
      </c>
      <c r="AP32" s="1">
        <v>43715</v>
      </c>
      <c r="AQ32">
        <v>3400</v>
      </c>
      <c r="AR32">
        <v>0</v>
      </c>
    </row>
    <row r="33" spans="2:44" hidden="1" x14ac:dyDescent="0.25">
      <c r="B33">
        <v>14708044</v>
      </c>
      <c r="C33">
        <v>11800374</v>
      </c>
      <c r="D33" t="str">
        <f t="shared" si="0"/>
        <v>0</v>
      </c>
      <c r="E33" t="s">
        <v>26</v>
      </c>
      <c r="F33" s="3">
        <v>1987</v>
      </c>
      <c r="G33" s="3">
        <v>32</v>
      </c>
      <c r="H33" s="3">
        <f>VLOOKUP($C33,SMART_Fresh!$B$3:$H$70,7,FALSE)</f>
        <v>19.531249999999996</v>
      </c>
      <c r="I33" s="3"/>
      <c r="J33" s="3"/>
      <c r="K33" s="3"/>
      <c r="L33" s="3"/>
      <c r="M33" s="3">
        <v>1</v>
      </c>
      <c r="N33" t="s">
        <v>29</v>
      </c>
      <c r="Q33">
        <f t="shared" si="1"/>
        <v>0</v>
      </c>
      <c r="S33" s="1">
        <v>43357</v>
      </c>
      <c r="T33" s="1">
        <v>43414</v>
      </c>
      <c r="U33" t="s">
        <v>28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5</v>
      </c>
      <c r="AC33">
        <v>42.3</v>
      </c>
      <c r="AD33">
        <v>1</v>
      </c>
      <c r="AF33">
        <v>0</v>
      </c>
      <c r="AG33">
        <v>0</v>
      </c>
      <c r="AH33">
        <v>0</v>
      </c>
      <c r="AJ33">
        <v>0</v>
      </c>
      <c r="AN33">
        <v>0</v>
      </c>
      <c r="AP33" s="1">
        <v>43148</v>
      </c>
      <c r="AQ33">
        <v>0</v>
      </c>
      <c r="AR33">
        <v>0</v>
      </c>
    </row>
    <row r="34" spans="2:44" x14ac:dyDescent="0.25">
      <c r="B34">
        <v>18716801</v>
      </c>
      <c r="C34">
        <v>11800390</v>
      </c>
      <c r="D34" t="str">
        <f t="shared" si="0"/>
        <v>1</v>
      </c>
      <c r="E34" t="s">
        <v>26</v>
      </c>
      <c r="F34" s="3">
        <v>1984</v>
      </c>
      <c r="G34" s="3">
        <v>36</v>
      </c>
      <c r="H34" s="3">
        <f>VLOOKUP($C34,SMART_Fresh!$B$3:$H$70,7,FALSE)</f>
        <v>20.504933999743688</v>
      </c>
      <c r="I34" s="3" t="str">
        <f>VLOOKUP($C34,SMART_Fresh!$B$3:$W$70,21,FALSE)</f>
        <v>Sẩy thai liên tiếp</v>
      </c>
      <c r="J34" s="3" t="str">
        <f>VLOOKUP($C34,SMART_Fresh!$B$3:$W$70,22,FALSE)</f>
        <v>Bình thường</v>
      </c>
      <c r="K34" s="3" t="str">
        <f>VLOOKUP($C34,SMART_Fresh!$B$3:$W$70,19,FALSE)</f>
        <v>Secondary</v>
      </c>
      <c r="L34" s="3">
        <f>VLOOKUP($C34,SMART_Fresh!$B$3:$W$70,20,FALSE)</f>
        <v>0</v>
      </c>
      <c r="M34" s="3">
        <v>1</v>
      </c>
      <c r="N34" t="s">
        <v>83</v>
      </c>
      <c r="P34">
        <v>3</v>
      </c>
      <c r="Q34">
        <f t="shared" si="1"/>
        <v>3</v>
      </c>
      <c r="R34">
        <v>10</v>
      </c>
      <c r="S34" s="1">
        <v>43380</v>
      </c>
      <c r="T34" s="1">
        <v>43575</v>
      </c>
      <c r="U34" t="s">
        <v>28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6</v>
      </c>
      <c r="AC34">
        <v>705</v>
      </c>
      <c r="AD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N34">
        <v>1</v>
      </c>
      <c r="AO34">
        <v>1</v>
      </c>
      <c r="AP34" s="1">
        <v>43315</v>
      </c>
      <c r="AQ34">
        <v>3.4</v>
      </c>
      <c r="AR34">
        <v>0</v>
      </c>
    </row>
    <row r="35" spans="2:44" x14ac:dyDescent="0.25">
      <c r="B35">
        <v>18716801</v>
      </c>
      <c r="C35">
        <v>11800390</v>
      </c>
      <c r="D35" t="str">
        <f t="shared" si="0"/>
        <v>1</v>
      </c>
      <c r="E35" t="s">
        <v>26</v>
      </c>
      <c r="F35" s="3">
        <v>1984</v>
      </c>
      <c r="G35" s="3">
        <v>35</v>
      </c>
      <c r="H35" s="3">
        <f>VLOOKUP($C35,SMART_Fresh!$B$3:$H$70,7,FALSE)</f>
        <v>20.504933999743688</v>
      </c>
      <c r="I35" s="3" t="str">
        <f>VLOOKUP($C35,SMART_Fresh!$B$3:$W$70,21,FALSE)</f>
        <v>Sẩy thai liên tiếp</v>
      </c>
      <c r="J35" s="3" t="str">
        <f>VLOOKUP($C35,SMART_Fresh!$B$3:$W$70,22,FALSE)</f>
        <v>Bình thường</v>
      </c>
      <c r="K35" s="3" t="str">
        <f>VLOOKUP($C35,SMART_Fresh!$B$3:$W$70,19,FALSE)</f>
        <v>Secondary</v>
      </c>
      <c r="L35" s="3">
        <f>VLOOKUP($C35,SMART_Fresh!$B$3:$W$70,20,FALSE)</f>
        <v>0</v>
      </c>
      <c r="M35" s="3">
        <v>1</v>
      </c>
      <c r="N35" t="s">
        <v>27</v>
      </c>
      <c r="Q35">
        <f t="shared" si="1"/>
        <v>0</v>
      </c>
      <c r="R35" s="3">
        <v>9</v>
      </c>
      <c r="S35" s="1">
        <v>43380</v>
      </c>
      <c r="T35" s="1">
        <v>43438</v>
      </c>
      <c r="U35" t="s">
        <v>28</v>
      </c>
      <c r="V35">
        <v>2</v>
      </c>
      <c r="W35">
        <v>2</v>
      </c>
      <c r="X35">
        <v>1</v>
      </c>
      <c r="Y35">
        <v>1</v>
      </c>
      <c r="Z35">
        <v>0</v>
      </c>
      <c r="AA35">
        <v>2</v>
      </c>
      <c r="AB35">
        <v>5</v>
      </c>
      <c r="AC35">
        <v>0</v>
      </c>
      <c r="AD35">
        <v>0</v>
      </c>
      <c r="AF35">
        <v>0</v>
      </c>
      <c r="AG35">
        <v>0</v>
      </c>
      <c r="AH35">
        <v>0</v>
      </c>
      <c r="AJ35">
        <v>0</v>
      </c>
      <c r="AN35">
        <v>0</v>
      </c>
      <c r="AP35" s="1">
        <v>43177</v>
      </c>
      <c r="AQ35">
        <v>0</v>
      </c>
      <c r="AR35">
        <v>0</v>
      </c>
    </row>
    <row r="36" spans="2:44" x14ac:dyDescent="0.25">
      <c r="B36">
        <v>18716801</v>
      </c>
      <c r="C36">
        <v>11800390</v>
      </c>
      <c r="D36" t="str">
        <f t="shared" si="0"/>
        <v>1</v>
      </c>
      <c r="E36" t="s">
        <v>26</v>
      </c>
      <c r="F36" s="3">
        <v>1984</v>
      </c>
      <c r="G36" s="3">
        <v>35</v>
      </c>
      <c r="H36" s="3">
        <f>VLOOKUP($C36,SMART_Fresh!$B$3:$H$70,7,FALSE)</f>
        <v>20.504933999743688</v>
      </c>
      <c r="I36" s="3" t="str">
        <f>VLOOKUP($C36,SMART_Fresh!$B$3:$W$70,21,FALSE)</f>
        <v>Sẩy thai liên tiếp</v>
      </c>
      <c r="J36" s="3" t="str">
        <f>VLOOKUP($C36,SMART_Fresh!$B$3:$W$70,22,FALSE)</f>
        <v>Bình thường</v>
      </c>
      <c r="K36" s="3" t="str">
        <f>VLOOKUP($C36,SMART_Fresh!$B$3:$W$70,19,FALSE)</f>
        <v>Secondary</v>
      </c>
      <c r="L36" s="3">
        <f>VLOOKUP($C36,SMART_Fresh!$B$3:$W$70,20,FALSE)</f>
        <v>0</v>
      </c>
      <c r="M36" s="3">
        <v>1</v>
      </c>
      <c r="N36" s="2" t="s">
        <v>29</v>
      </c>
      <c r="Q36">
        <f t="shared" si="1"/>
        <v>0</v>
      </c>
      <c r="S36" s="1">
        <v>43356</v>
      </c>
      <c r="T36" s="1">
        <v>43407</v>
      </c>
      <c r="U36" t="s">
        <v>28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F36">
        <v>0</v>
      </c>
      <c r="AG36">
        <v>0</v>
      </c>
      <c r="AH36">
        <v>0</v>
      </c>
      <c r="AJ36">
        <v>0</v>
      </c>
      <c r="AN36">
        <v>0</v>
      </c>
      <c r="AP36" s="1">
        <v>43146</v>
      </c>
      <c r="AQ36">
        <v>0</v>
      </c>
      <c r="AR36">
        <v>0</v>
      </c>
    </row>
    <row r="37" spans="2:44" hidden="1" x14ac:dyDescent="0.25">
      <c r="B37">
        <v>18716801</v>
      </c>
      <c r="C37">
        <v>11800390</v>
      </c>
      <c r="D37" t="str">
        <f t="shared" si="0"/>
        <v>0</v>
      </c>
      <c r="E37" t="s">
        <v>26</v>
      </c>
      <c r="F37" s="3">
        <v>1984</v>
      </c>
      <c r="G37" s="3">
        <v>35</v>
      </c>
      <c r="H37" s="3">
        <f>VLOOKUP($C37,SMART_Fresh!$B$3:$H$70,7,FALSE)</f>
        <v>20.504933999743688</v>
      </c>
      <c r="I37" s="3"/>
      <c r="J37" s="3"/>
      <c r="K37" s="3"/>
      <c r="L37" s="3"/>
      <c r="M37" s="3">
        <v>1</v>
      </c>
      <c r="N37" s="2" t="s">
        <v>29</v>
      </c>
      <c r="Q37">
        <f t="shared" si="1"/>
        <v>0</v>
      </c>
      <c r="S37" s="1">
        <v>43380</v>
      </c>
      <c r="T37" s="1">
        <v>43407</v>
      </c>
      <c r="U37" t="s">
        <v>28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5</v>
      </c>
      <c r="AC37">
        <v>0</v>
      </c>
      <c r="AD37">
        <v>0</v>
      </c>
      <c r="AF37">
        <v>0</v>
      </c>
      <c r="AG37">
        <v>0</v>
      </c>
      <c r="AH37">
        <v>0</v>
      </c>
      <c r="AJ37">
        <v>0</v>
      </c>
      <c r="AN37">
        <v>0</v>
      </c>
      <c r="AP37" s="1">
        <v>43146</v>
      </c>
      <c r="AQ37">
        <v>0</v>
      </c>
      <c r="AR37">
        <v>0</v>
      </c>
    </row>
    <row r="38" spans="2:44" x14ac:dyDescent="0.25">
      <c r="B38">
        <v>18709696</v>
      </c>
      <c r="C38">
        <v>11800414</v>
      </c>
      <c r="E38" t="s">
        <v>26</v>
      </c>
      <c r="F38" s="3"/>
      <c r="G38" s="3"/>
      <c r="H38" s="3"/>
      <c r="I38" s="3"/>
      <c r="J38" s="3"/>
      <c r="K38" s="3"/>
      <c r="L38" s="3"/>
      <c r="M38" s="3">
        <v>1</v>
      </c>
      <c r="N38" t="s">
        <v>30</v>
      </c>
      <c r="O38">
        <v>1</v>
      </c>
      <c r="P38">
        <v>0</v>
      </c>
      <c r="Q38">
        <f t="shared" si="1"/>
        <v>1</v>
      </c>
      <c r="S38" s="1">
        <v>43311</v>
      </c>
      <c r="T38" s="1">
        <v>43488</v>
      </c>
      <c r="U38" t="s">
        <v>33</v>
      </c>
      <c r="V38">
        <v>2</v>
      </c>
      <c r="W38">
        <v>2</v>
      </c>
      <c r="X38" t="s">
        <v>42</v>
      </c>
      <c r="Y38" t="s">
        <v>42</v>
      </c>
      <c r="Z38" t="s">
        <v>42</v>
      </c>
      <c r="AA38">
        <v>0</v>
      </c>
      <c r="AB38">
        <v>3</v>
      </c>
      <c r="AC38">
        <v>0.15</v>
      </c>
      <c r="AD38">
        <v>0</v>
      </c>
      <c r="AF38">
        <v>0</v>
      </c>
      <c r="AG38">
        <v>0</v>
      </c>
      <c r="AH38">
        <v>0</v>
      </c>
      <c r="AJ38">
        <v>0</v>
      </c>
      <c r="AN38">
        <v>0</v>
      </c>
      <c r="AP38" s="1">
        <v>43225</v>
      </c>
      <c r="AQ38">
        <v>0</v>
      </c>
      <c r="AR38">
        <v>0</v>
      </c>
    </row>
    <row r="39" spans="2:44" x14ac:dyDescent="0.25">
      <c r="B39">
        <v>18423446</v>
      </c>
      <c r="C39">
        <v>11800448</v>
      </c>
      <c r="E39" t="s">
        <v>26</v>
      </c>
      <c r="F39" s="3">
        <v>1983</v>
      </c>
      <c r="G39" s="3">
        <v>36</v>
      </c>
      <c r="H39" s="3">
        <f>VLOOKUP($C39,SMART_Fresh!$B$3:$H$70,7,FALSE)</f>
        <v>21.644120707596251</v>
      </c>
      <c r="I39" s="3" t="str">
        <f>VLOOKUP($C39,SMART_Fresh!$B$3:$W$70,21,FALSE)</f>
        <v>Bình thường</v>
      </c>
      <c r="J39" s="3" t="str">
        <f>VLOOKUP($C39,SMART_Fresh!$B$3:$W$70,22,FALSE)</f>
        <v>OAT</v>
      </c>
      <c r="K39" s="3"/>
      <c r="L39" s="3"/>
      <c r="M39" s="3">
        <v>1</v>
      </c>
      <c r="N39" t="s">
        <v>46</v>
      </c>
      <c r="Q39">
        <f t="shared" si="1"/>
        <v>0</v>
      </c>
      <c r="S39" s="1">
        <v>43380</v>
      </c>
      <c r="T39" s="1">
        <v>43409</v>
      </c>
      <c r="U39" t="s">
        <v>37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5</v>
      </c>
      <c r="AC39">
        <v>451.3</v>
      </c>
      <c r="AD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N39">
        <v>1</v>
      </c>
      <c r="AO39">
        <v>1</v>
      </c>
      <c r="AP39" s="1">
        <v>43670</v>
      </c>
      <c r="AQ39">
        <v>4.2</v>
      </c>
      <c r="AR39">
        <v>0</v>
      </c>
    </row>
    <row r="40" spans="2:44" x14ac:dyDescent="0.25">
      <c r="B40">
        <v>16725778</v>
      </c>
      <c r="C40">
        <v>11800457</v>
      </c>
      <c r="E40" t="s">
        <v>26</v>
      </c>
      <c r="F40" s="3">
        <v>1979</v>
      </c>
      <c r="G40" s="3">
        <v>40</v>
      </c>
      <c r="H40" s="3">
        <f>VLOOKUP($C40,SMART_Fresh!$B$3:$H$70,7,FALSE)</f>
        <v>22.656249999999996</v>
      </c>
      <c r="I40" s="3" t="str">
        <f>VLOOKUP($C40,SMART_Fresh!$B$3:$W$70,21,FALSE)</f>
        <v>Giảm DTBT</v>
      </c>
      <c r="J40" s="3" t="str">
        <f>VLOOKUP($C40,SMART_Fresh!$B$3:$W$70,22,FALSE)</f>
        <v>Bình thường</v>
      </c>
      <c r="K40" s="3" t="str">
        <f>VLOOKUP($C40,SMART_Fresh!$B$3:$W$70,19,FALSE)</f>
        <v>Secondary</v>
      </c>
      <c r="L40" s="3">
        <f>VLOOKUP($C40,SMART_Fresh!$B$3:$W$70,20,FALSE)</f>
        <v>2</v>
      </c>
      <c r="M40" s="3">
        <v>1</v>
      </c>
      <c r="N40" t="s">
        <v>46</v>
      </c>
      <c r="Q40">
        <f t="shared" si="1"/>
        <v>0</v>
      </c>
      <c r="S40" s="1">
        <v>43376</v>
      </c>
      <c r="T40" s="1">
        <v>43386</v>
      </c>
      <c r="U40" t="s">
        <v>28</v>
      </c>
      <c r="V40">
        <v>2</v>
      </c>
      <c r="W40">
        <v>2</v>
      </c>
      <c r="X40">
        <v>0</v>
      </c>
      <c r="Y40">
        <v>1</v>
      </c>
      <c r="Z40">
        <v>1</v>
      </c>
      <c r="AA40">
        <v>1</v>
      </c>
      <c r="AB40">
        <v>3</v>
      </c>
      <c r="AC40">
        <v>0</v>
      </c>
      <c r="AD40">
        <v>0</v>
      </c>
      <c r="AF40">
        <v>0</v>
      </c>
      <c r="AG40">
        <v>0</v>
      </c>
      <c r="AH40">
        <v>0</v>
      </c>
      <c r="AJ40">
        <v>0</v>
      </c>
      <c r="AN40">
        <v>0</v>
      </c>
      <c r="AP40" s="1">
        <v>2958465</v>
      </c>
      <c r="AQ40">
        <v>0</v>
      </c>
      <c r="AR40">
        <v>0</v>
      </c>
    </row>
    <row r="41" spans="2:44" x14ac:dyDescent="0.25">
      <c r="B41">
        <v>18403572</v>
      </c>
      <c r="C41">
        <v>11800489</v>
      </c>
      <c r="E41" t="s">
        <v>26</v>
      </c>
      <c r="F41" s="3">
        <v>1984</v>
      </c>
      <c r="G41" s="3">
        <v>35</v>
      </c>
      <c r="H41" s="3">
        <f>VLOOKUP($C41,SMART_Fresh!$B$3:$H$70,7,FALSE)</f>
        <v>20.64177143929443</v>
      </c>
      <c r="I41" s="3" t="str">
        <f>VLOOKUP($C41,SMART_Fresh!$B$3:$W$70,21,FALSE)</f>
        <v>Giảm DTBT</v>
      </c>
      <c r="J41" s="3" t="str">
        <f>VLOOKUP($C41,SMART_Fresh!$B$3:$W$70,22,FALSE)</f>
        <v>Bình thường</v>
      </c>
      <c r="K41" s="3"/>
      <c r="L41" s="3"/>
      <c r="M41" s="3">
        <v>1</v>
      </c>
      <c r="N41" t="s">
        <v>52</v>
      </c>
      <c r="O41">
        <v>1</v>
      </c>
      <c r="Q41">
        <f t="shared" si="1"/>
        <v>1</v>
      </c>
      <c r="S41" s="1">
        <v>43319</v>
      </c>
      <c r="T41" s="1">
        <v>43361</v>
      </c>
      <c r="V41">
        <v>2</v>
      </c>
      <c r="W41">
        <v>2</v>
      </c>
      <c r="X41">
        <v>0</v>
      </c>
      <c r="Y41">
        <v>2</v>
      </c>
      <c r="Z41">
        <v>0</v>
      </c>
      <c r="AA41">
        <v>2</v>
      </c>
      <c r="AB41">
        <v>3</v>
      </c>
      <c r="AC41">
        <v>1371</v>
      </c>
      <c r="AD41">
        <v>1</v>
      </c>
      <c r="AF41">
        <v>2</v>
      </c>
      <c r="AG41">
        <v>0</v>
      </c>
      <c r="AH41">
        <v>2</v>
      </c>
      <c r="AI41">
        <v>1</v>
      </c>
      <c r="AJ41">
        <v>0</v>
      </c>
      <c r="AL41">
        <v>1</v>
      </c>
      <c r="AN41">
        <v>1</v>
      </c>
      <c r="AO41">
        <v>1</v>
      </c>
      <c r="AP41" s="1">
        <v>43624</v>
      </c>
      <c r="AQ41">
        <v>1.9</v>
      </c>
      <c r="AR41">
        <v>1.9</v>
      </c>
    </row>
    <row r="42" spans="2:44" x14ac:dyDescent="0.25">
      <c r="B42">
        <v>18419202</v>
      </c>
      <c r="C42">
        <v>11800491</v>
      </c>
      <c r="E42" t="s">
        <v>26</v>
      </c>
      <c r="F42" s="3">
        <v>1985</v>
      </c>
      <c r="G42" s="3">
        <v>34</v>
      </c>
      <c r="H42" s="3">
        <f>VLOOKUP($C42,SMART_Fresh!$B$3:$H$70,7,FALSE)</f>
        <v>26.672763298277697</v>
      </c>
      <c r="I42" s="3" t="str">
        <f>VLOOKUP($C42,SMART_Fresh!$B$3:$W$70,21,FALSE)</f>
        <v>Tắc ứ dịch một vòi trứng</v>
      </c>
      <c r="J42" s="3" t="str">
        <f>VLOOKUP($C42,SMART_Fresh!$B$3:$W$70,22,FALSE)</f>
        <v>Bình thường</v>
      </c>
      <c r="K42" s="3" t="str">
        <f>VLOOKUP($C42,SMART_Fresh!$B$3:$W$70,19,FALSE)</f>
        <v>Primary</v>
      </c>
      <c r="L42" s="3">
        <f>VLOOKUP($C42,SMART_Fresh!$B$3:$W$70,20,FALSE)</f>
        <v>2</v>
      </c>
      <c r="M42" s="3">
        <v>1</v>
      </c>
      <c r="N42" t="s">
        <v>51</v>
      </c>
      <c r="Q42">
        <f t="shared" si="1"/>
        <v>0</v>
      </c>
      <c r="S42" s="1">
        <v>43360</v>
      </c>
      <c r="T42" s="1">
        <v>43418</v>
      </c>
      <c r="U42" t="s">
        <v>37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5</v>
      </c>
      <c r="AC42">
        <v>302.39999999999998</v>
      </c>
      <c r="AD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N42">
        <v>1</v>
      </c>
      <c r="AO42">
        <v>1</v>
      </c>
      <c r="AP42" s="1">
        <v>43679</v>
      </c>
      <c r="AQ42">
        <v>3.3</v>
      </c>
      <c r="AR42">
        <v>0</v>
      </c>
    </row>
    <row r="43" spans="2:44" x14ac:dyDescent="0.25">
      <c r="B43">
        <v>18420653</v>
      </c>
      <c r="C43">
        <v>11800518</v>
      </c>
      <c r="E43" t="s">
        <v>26</v>
      </c>
      <c r="F43" s="3">
        <v>1993</v>
      </c>
      <c r="G43" s="3">
        <v>26</v>
      </c>
      <c r="H43" s="3">
        <f>VLOOKUP($C43,SMART_Fresh!$B$3:$H$70,7,FALSE)</f>
        <v>19.227687870533565</v>
      </c>
      <c r="I43" s="3" t="str">
        <f>VLOOKUP($C43,SMART_Fresh!$B$3:$W$70,21,FALSE)</f>
        <v>Bình thường</v>
      </c>
      <c r="J43" s="3" t="str">
        <f>VLOOKUP($C43,SMART_Fresh!$B$3:$W$70,22,FALSE)</f>
        <v>TT dị dạng</v>
      </c>
      <c r="K43" s="3" t="str">
        <f>VLOOKUP($C43,SMART_Fresh!$B$3:$W$70,19,FALSE)</f>
        <v>Primary</v>
      </c>
      <c r="L43" s="3">
        <f>VLOOKUP($C43,SMART_Fresh!$B$3:$W$70,20,FALSE)</f>
        <v>1</v>
      </c>
      <c r="M43" s="3">
        <v>1</v>
      </c>
      <c r="N43" t="s">
        <v>46</v>
      </c>
      <c r="Q43">
        <f t="shared" si="1"/>
        <v>0</v>
      </c>
      <c r="S43" s="1">
        <v>43363</v>
      </c>
      <c r="T43" s="1">
        <v>43390</v>
      </c>
      <c r="U43" t="s">
        <v>37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5</v>
      </c>
      <c r="AC43">
        <v>620.41</v>
      </c>
      <c r="AD43">
        <v>1</v>
      </c>
      <c r="AE43" t="s">
        <v>80</v>
      </c>
      <c r="AF43">
        <v>1</v>
      </c>
      <c r="AG43">
        <v>0</v>
      </c>
      <c r="AH43">
        <v>1</v>
      </c>
      <c r="AI43">
        <v>1</v>
      </c>
      <c r="AJ43">
        <v>0</v>
      </c>
      <c r="AN43">
        <v>1</v>
      </c>
      <c r="AO43">
        <v>1</v>
      </c>
      <c r="AP43" s="1">
        <v>43651</v>
      </c>
      <c r="AQ43">
        <v>3.1</v>
      </c>
      <c r="AR43">
        <v>0</v>
      </c>
    </row>
    <row r="44" spans="2:44" x14ac:dyDescent="0.25">
      <c r="B44">
        <v>17406728</v>
      </c>
      <c r="C44">
        <v>11800585</v>
      </c>
      <c r="D44" t="str">
        <f t="shared" si="0"/>
        <v>1</v>
      </c>
      <c r="E44" t="s">
        <v>26</v>
      </c>
      <c r="F44" s="3">
        <v>1988</v>
      </c>
      <c r="G44" s="3">
        <v>33</v>
      </c>
      <c r="H44" s="3">
        <f>VLOOKUP($C44,SMART_Fresh!$B$3:$H$70,7,FALSE)</f>
        <v>21.777777777777779</v>
      </c>
      <c r="I44" s="3" t="str">
        <f>VLOOKUP($C44,SMART_Fresh!$B$3:$W$70,21,FALSE)</f>
        <v>Kẹp/ Cắt 2 vòi trứng</v>
      </c>
      <c r="J44" s="3" t="str">
        <f>VLOOKUP($C44,SMART_Fresh!$B$3:$W$70,22,FALSE)</f>
        <v>Bình thường</v>
      </c>
      <c r="K44" s="3" t="str">
        <f>VLOOKUP($C44,SMART_Fresh!$B$3:$W$70,19,FALSE)</f>
        <v>Secondary</v>
      </c>
      <c r="L44" s="3">
        <f>VLOOKUP($C44,SMART_Fresh!$B$3:$W$70,20,FALSE)</f>
        <v>7</v>
      </c>
      <c r="M44" s="3">
        <v>1</v>
      </c>
      <c r="N44" t="s">
        <v>54</v>
      </c>
      <c r="P44">
        <v>3</v>
      </c>
      <c r="Q44">
        <f t="shared" si="1"/>
        <v>3</v>
      </c>
      <c r="R44">
        <v>9</v>
      </c>
      <c r="S44" s="1">
        <v>43315</v>
      </c>
      <c r="T44" s="1">
        <v>43978</v>
      </c>
      <c r="U44" t="s">
        <v>37</v>
      </c>
      <c r="V44">
        <v>2</v>
      </c>
      <c r="W44">
        <v>2</v>
      </c>
      <c r="X44">
        <v>0</v>
      </c>
      <c r="Y44">
        <v>1</v>
      </c>
      <c r="Z44">
        <v>1</v>
      </c>
      <c r="AA44">
        <v>1</v>
      </c>
      <c r="AB44">
        <v>5</v>
      </c>
      <c r="AC44">
        <v>360</v>
      </c>
      <c r="AD44">
        <v>1</v>
      </c>
      <c r="AE44" t="s">
        <v>61</v>
      </c>
      <c r="AF44">
        <v>2</v>
      </c>
      <c r="AG44">
        <v>0</v>
      </c>
      <c r="AH44">
        <v>2</v>
      </c>
      <c r="AI44">
        <v>1</v>
      </c>
      <c r="AJ44">
        <v>0</v>
      </c>
      <c r="AL44">
        <v>1</v>
      </c>
      <c r="AN44">
        <v>1</v>
      </c>
      <c r="AO44">
        <v>1</v>
      </c>
      <c r="AP44" s="1">
        <v>43717</v>
      </c>
      <c r="AQ44">
        <v>2.6</v>
      </c>
      <c r="AR44">
        <v>2.4</v>
      </c>
    </row>
    <row r="45" spans="2:44" x14ac:dyDescent="0.25">
      <c r="B45">
        <v>17406728</v>
      </c>
      <c r="C45">
        <v>11800585</v>
      </c>
      <c r="D45" t="str">
        <f t="shared" si="0"/>
        <v>1</v>
      </c>
      <c r="E45" t="s">
        <v>26</v>
      </c>
      <c r="F45" s="3">
        <v>1988</v>
      </c>
      <c r="G45" s="3">
        <v>32</v>
      </c>
      <c r="H45" s="3">
        <f>VLOOKUP($C45,SMART_Fresh!$B$3:$H$70,7,FALSE)</f>
        <v>21.777777777777779</v>
      </c>
      <c r="I45" s="3" t="str">
        <f>VLOOKUP($C45,SMART_Fresh!$B$3:$W$70,21,FALSE)</f>
        <v>Kẹp/ Cắt 2 vòi trứng</v>
      </c>
      <c r="J45" s="3" t="str">
        <f>VLOOKUP($C45,SMART_Fresh!$B$3:$W$70,22,FALSE)</f>
        <v>Bình thường</v>
      </c>
      <c r="K45" s="3" t="str">
        <f>VLOOKUP($C45,SMART_Fresh!$B$3:$W$70,19,FALSE)</f>
        <v>Secondary</v>
      </c>
      <c r="L45" s="3">
        <f>VLOOKUP($C45,SMART_Fresh!$B$3:$W$70,20,FALSE)</f>
        <v>7</v>
      </c>
      <c r="M45" s="3">
        <v>1</v>
      </c>
      <c r="N45" t="s">
        <v>52</v>
      </c>
      <c r="Q45">
        <f t="shared" si="1"/>
        <v>0</v>
      </c>
      <c r="S45" s="1">
        <v>43315</v>
      </c>
      <c r="T45" s="1">
        <v>43605</v>
      </c>
      <c r="U45" t="s">
        <v>37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5</v>
      </c>
      <c r="AC45">
        <v>332</v>
      </c>
      <c r="AD45">
        <v>1</v>
      </c>
      <c r="AF45">
        <v>1</v>
      </c>
      <c r="AG45">
        <v>0</v>
      </c>
      <c r="AH45">
        <v>0</v>
      </c>
      <c r="AI45">
        <v>1</v>
      </c>
      <c r="AJ45">
        <v>8</v>
      </c>
      <c r="AK45" t="s">
        <v>60</v>
      </c>
      <c r="AN45">
        <v>0</v>
      </c>
      <c r="AP45" s="1">
        <v>43344</v>
      </c>
      <c r="AQ45">
        <v>0</v>
      </c>
      <c r="AR45">
        <v>0</v>
      </c>
    </row>
    <row r="46" spans="2:44" x14ac:dyDescent="0.25">
      <c r="B46">
        <v>17406728</v>
      </c>
      <c r="C46">
        <v>11800585</v>
      </c>
      <c r="D46" t="str">
        <f t="shared" si="0"/>
        <v>1</v>
      </c>
      <c r="E46" t="s">
        <v>26</v>
      </c>
      <c r="F46" s="3">
        <v>1988</v>
      </c>
      <c r="G46" s="3">
        <v>32</v>
      </c>
      <c r="H46" s="3">
        <f>VLOOKUP($C46,SMART_Fresh!$B$3:$H$70,7,FALSE)</f>
        <v>21.777777777777779</v>
      </c>
      <c r="I46" s="3" t="str">
        <f>VLOOKUP($C46,SMART_Fresh!$B$3:$W$70,21,FALSE)</f>
        <v>Kẹp/ Cắt 2 vòi trứng</v>
      </c>
      <c r="J46" s="3" t="str">
        <f>VLOOKUP($C46,SMART_Fresh!$B$3:$W$70,22,FALSE)</f>
        <v>Bình thường</v>
      </c>
      <c r="K46" s="3" t="str">
        <f>VLOOKUP($C46,SMART_Fresh!$B$3:$W$70,19,FALSE)</f>
        <v>Secondary</v>
      </c>
      <c r="L46" s="3">
        <f>VLOOKUP($C46,SMART_Fresh!$B$3:$W$70,20,FALSE)</f>
        <v>7</v>
      </c>
      <c r="M46" s="3">
        <v>1</v>
      </c>
      <c r="N46" t="s">
        <v>54</v>
      </c>
      <c r="Q46">
        <f t="shared" si="1"/>
        <v>0</v>
      </c>
      <c r="S46" s="1">
        <v>43315</v>
      </c>
      <c r="T46" s="1">
        <v>43529</v>
      </c>
      <c r="U46" t="s">
        <v>28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5</v>
      </c>
      <c r="AC46">
        <v>50</v>
      </c>
      <c r="AD46">
        <v>1</v>
      </c>
      <c r="AF46">
        <v>0</v>
      </c>
      <c r="AG46">
        <v>0</v>
      </c>
      <c r="AH46">
        <v>0</v>
      </c>
      <c r="AI46">
        <v>0</v>
      </c>
      <c r="AJ46">
        <v>5</v>
      </c>
      <c r="AK46" t="s">
        <v>57</v>
      </c>
      <c r="AP46" s="1">
        <v>43268</v>
      </c>
      <c r="AQ46">
        <v>0</v>
      </c>
      <c r="AR46">
        <v>0</v>
      </c>
    </row>
    <row r="47" spans="2:44" hidden="1" x14ac:dyDescent="0.25">
      <c r="B47">
        <v>17406728</v>
      </c>
      <c r="C47">
        <v>11800585</v>
      </c>
      <c r="D47" t="str">
        <f t="shared" si="0"/>
        <v>0</v>
      </c>
      <c r="E47" t="s">
        <v>26</v>
      </c>
      <c r="F47" s="3">
        <v>1988</v>
      </c>
      <c r="G47" s="3">
        <v>31</v>
      </c>
      <c r="H47" s="3">
        <f>VLOOKUP($C47,SMART_Fresh!$B$3:$H$70,7,FALSE)</f>
        <v>21.777777777777779</v>
      </c>
      <c r="I47" s="3"/>
      <c r="J47" s="3"/>
      <c r="K47" s="3"/>
      <c r="L47" s="3"/>
      <c r="M47" s="3">
        <v>1</v>
      </c>
      <c r="N47" t="s">
        <v>52</v>
      </c>
      <c r="Q47">
        <f t="shared" si="1"/>
        <v>0</v>
      </c>
      <c r="S47" s="1">
        <v>43315</v>
      </c>
      <c r="T47" s="1">
        <v>43376</v>
      </c>
      <c r="U47" t="s">
        <v>37</v>
      </c>
      <c r="V47">
        <v>6</v>
      </c>
      <c r="W47">
        <v>1</v>
      </c>
      <c r="X47">
        <v>1</v>
      </c>
      <c r="Y47">
        <v>0</v>
      </c>
      <c r="Z47">
        <v>0</v>
      </c>
      <c r="AA47">
        <v>1</v>
      </c>
      <c r="AB47">
        <v>5</v>
      </c>
      <c r="AC47">
        <v>432.1</v>
      </c>
      <c r="AD47">
        <v>1</v>
      </c>
      <c r="AF47">
        <v>1</v>
      </c>
      <c r="AG47">
        <v>0</v>
      </c>
      <c r="AH47">
        <v>1</v>
      </c>
      <c r="AJ47">
        <v>10</v>
      </c>
      <c r="AK47" t="s">
        <v>60</v>
      </c>
      <c r="AN47">
        <v>0</v>
      </c>
      <c r="AP47" s="1">
        <v>43637</v>
      </c>
      <c r="AQ47">
        <v>0</v>
      </c>
      <c r="AR47">
        <v>0</v>
      </c>
    </row>
    <row r="48" spans="2:44" x14ac:dyDescent="0.25">
      <c r="B48">
        <v>18422022</v>
      </c>
      <c r="C48">
        <v>11800589</v>
      </c>
      <c r="E48" t="s">
        <v>26</v>
      </c>
      <c r="F48" s="3">
        <v>1987</v>
      </c>
      <c r="G48" s="3">
        <v>32</v>
      </c>
      <c r="H48" s="3">
        <f>VLOOKUP($C48,SMART_Fresh!$B$3:$H$70,7,FALSE)</f>
        <v>26.446280991735541</v>
      </c>
      <c r="I48" s="3" t="str">
        <f>VLOOKUP($C48,SMART_Fresh!$B$3:$W$70,21,FALSE)</f>
        <v>Bình thường</v>
      </c>
      <c r="J48" s="3" t="str">
        <f>VLOOKUP($C48,SMART_Fresh!$B$3:$W$70,22,FALSE)</f>
        <v>OAT</v>
      </c>
      <c r="K48" s="3" t="str">
        <f>VLOOKUP($C48,SMART_Fresh!$B$3:$W$70,19,FALSE)</f>
        <v>Primary</v>
      </c>
      <c r="L48" s="3">
        <f>VLOOKUP($C48,SMART_Fresh!$B$3:$W$70,20,FALSE)</f>
        <v>1</v>
      </c>
      <c r="M48" s="3">
        <v>1</v>
      </c>
      <c r="N48" t="s">
        <v>50</v>
      </c>
      <c r="O48">
        <v>1</v>
      </c>
      <c r="Q48">
        <f t="shared" si="1"/>
        <v>1</v>
      </c>
      <c r="S48" s="1">
        <v>43371</v>
      </c>
      <c r="T48" s="1">
        <v>43404</v>
      </c>
      <c r="U48" t="s">
        <v>37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5</v>
      </c>
      <c r="AC48">
        <v>303.89999999999998</v>
      </c>
      <c r="AD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N48">
        <v>1</v>
      </c>
      <c r="AO48">
        <v>1</v>
      </c>
      <c r="AP48" s="1">
        <v>43665</v>
      </c>
      <c r="AQ48">
        <v>3.3</v>
      </c>
      <c r="AR48">
        <v>0</v>
      </c>
    </row>
    <row r="49" spans="1:44" hidden="1" x14ac:dyDescent="0.25">
      <c r="A49">
        <v>0</v>
      </c>
      <c r="B49">
        <v>17712870</v>
      </c>
      <c r="C49">
        <v>11800629</v>
      </c>
      <c r="D49" t="str">
        <f t="shared" si="0"/>
        <v>1</v>
      </c>
      <c r="E49" t="s">
        <v>26</v>
      </c>
      <c r="F49" s="3">
        <v>1978</v>
      </c>
      <c r="G49" s="3">
        <v>44</v>
      </c>
      <c r="H49" s="3"/>
      <c r="I49" s="3"/>
      <c r="J49" s="3"/>
      <c r="K49" s="3"/>
      <c r="L49" s="3"/>
      <c r="M49" s="3">
        <v>1</v>
      </c>
      <c r="N49" t="s">
        <v>45</v>
      </c>
      <c r="O49">
        <v>1</v>
      </c>
      <c r="P49">
        <v>0</v>
      </c>
      <c r="Q49">
        <f t="shared" si="1"/>
        <v>1</v>
      </c>
      <c r="S49" s="1">
        <v>44073</v>
      </c>
      <c r="T49" s="1">
        <v>44278</v>
      </c>
      <c r="U49" t="s">
        <v>64</v>
      </c>
      <c r="V49">
        <v>2</v>
      </c>
      <c r="W49">
        <v>2</v>
      </c>
      <c r="X49">
        <v>0</v>
      </c>
      <c r="Y49">
        <v>1</v>
      </c>
      <c r="Z49">
        <v>1</v>
      </c>
      <c r="AA49">
        <v>1</v>
      </c>
      <c r="AB49">
        <v>3</v>
      </c>
      <c r="AC49">
        <v>0</v>
      </c>
      <c r="AD49">
        <v>0</v>
      </c>
      <c r="AF49">
        <v>0</v>
      </c>
      <c r="AG49">
        <v>0</v>
      </c>
      <c r="AH49">
        <v>0</v>
      </c>
      <c r="AJ49">
        <v>0</v>
      </c>
      <c r="AN49">
        <v>0</v>
      </c>
      <c r="AP49" s="1">
        <v>2958465</v>
      </c>
      <c r="AQ49">
        <v>0</v>
      </c>
      <c r="AR49">
        <v>0</v>
      </c>
    </row>
    <row r="50" spans="1:44" hidden="1" x14ac:dyDescent="0.25">
      <c r="A50">
        <v>0</v>
      </c>
      <c r="B50">
        <v>17712870</v>
      </c>
      <c r="C50">
        <v>11800629</v>
      </c>
      <c r="D50" t="str">
        <f t="shared" si="0"/>
        <v>0</v>
      </c>
      <c r="E50" t="s">
        <v>26</v>
      </c>
      <c r="F50" s="3">
        <v>1978</v>
      </c>
      <c r="G50" s="3">
        <v>41</v>
      </c>
      <c r="H50" s="3"/>
      <c r="I50" s="3"/>
      <c r="J50" s="3"/>
      <c r="K50" s="3"/>
      <c r="L50" s="3"/>
      <c r="M50" s="3">
        <v>1</v>
      </c>
      <c r="N50" t="s">
        <v>30</v>
      </c>
      <c r="O50">
        <v>1</v>
      </c>
      <c r="Q50">
        <f t="shared" si="1"/>
        <v>1</v>
      </c>
      <c r="S50" s="1">
        <v>43231</v>
      </c>
      <c r="T50" s="1">
        <v>43386</v>
      </c>
      <c r="U50" t="s">
        <v>28</v>
      </c>
      <c r="V50">
        <v>2</v>
      </c>
      <c r="W50">
        <v>2</v>
      </c>
      <c r="X50">
        <v>0</v>
      </c>
      <c r="Y50">
        <v>0</v>
      </c>
      <c r="Z50">
        <v>2</v>
      </c>
      <c r="AA50">
        <v>0</v>
      </c>
      <c r="AB50">
        <v>5</v>
      </c>
      <c r="AC50">
        <v>6.51</v>
      </c>
      <c r="AD50">
        <v>0</v>
      </c>
      <c r="AF50">
        <v>0</v>
      </c>
      <c r="AG50">
        <v>0</v>
      </c>
      <c r="AH50">
        <v>0</v>
      </c>
      <c r="AJ50">
        <v>0</v>
      </c>
      <c r="AN50">
        <v>0</v>
      </c>
      <c r="AP50" s="1">
        <v>2958465</v>
      </c>
      <c r="AQ50">
        <v>0</v>
      </c>
      <c r="AR50">
        <v>0</v>
      </c>
    </row>
    <row r="51" spans="1:44" hidden="1" x14ac:dyDescent="0.25">
      <c r="A51">
        <v>0</v>
      </c>
      <c r="B51">
        <v>15409950</v>
      </c>
      <c r="C51">
        <v>11800633</v>
      </c>
      <c r="D51" t="str">
        <f t="shared" si="0"/>
        <v>1</v>
      </c>
      <c r="E51" t="s">
        <v>26</v>
      </c>
      <c r="F51" s="3">
        <v>1980</v>
      </c>
      <c r="G51" s="3">
        <v>42</v>
      </c>
      <c r="H51" s="3"/>
      <c r="I51" s="3"/>
      <c r="J51" s="3"/>
      <c r="K51" s="3"/>
      <c r="L51" s="3"/>
      <c r="M51" s="3">
        <v>1</v>
      </c>
      <c r="N51" t="s">
        <v>40</v>
      </c>
      <c r="P51">
        <v>2</v>
      </c>
      <c r="Q51">
        <f t="shared" si="1"/>
        <v>2</v>
      </c>
      <c r="R51">
        <v>11</v>
      </c>
      <c r="S51" s="1">
        <v>43459</v>
      </c>
      <c r="T51" s="1">
        <v>44264</v>
      </c>
      <c r="U51" t="s">
        <v>37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6</v>
      </c>
      <c r="AC51">
        <v>0</v>
      </c>
      <c r="AD51">
        <v>0</v>
      </c>
      <c r="AF51">
        <v>0</v>
      </c>
      <c r="AG51">
        <v>0</v>
      </c>
      <c r="AH51">
        <v>0</v>
      </c>
      <c r="AJ51">
        <v>0</v>
      </c>
      <c r="AN51">
        <v>0</v>
      </c>
      <c r="AP51" s="1">
        <v>2958465</v>
      </c>
      <c r="AQ51">
        <v>0</v>
      </c>
      <c r="AR51">
        <v>0</v>
      </c>
    </row>
    <row r="52" spans="1:44" x14ac:dyDescent="0.25">
      <c r="B52">
        <v>15409950</v>
      </c>
      <c r="C52">
        <v>11800633</v>
      </c>
      <c r="D52" t="str">
        <f t="shared" si="0"/>
        <v>1</v>
      </c>
      <c r="E52" t="s">
        <v>26</v>
      </c>
      <c r="F52" s="3">
        <v>1980</v>
      </c>
      <c r="G52" s="3">
        <v>40</v>
      </c>
      <c r="H52" s="3">
        <f>VLOOKUP($C52,SMART_Fresh!$B$3:$H$70,7,FALSE)</f>
        <v>21.367521367521366</v>
      </c>
      <c r="I52" s="3" t="str">
        <f>VLOOKUP($C52,SMART_Fresh!$B$3:$W$70,21,FALSE)</f>
        <v>Giảm DTBT</v>
      </c>
      <c r="J52" s="3" t="str">
        <f>VLOOKUP($C52,SMART_Fresh!$B$3:$W$70,22,FALSE)</f>
        <v>TT yếu</v>
      </c>
      <c r="K52" s="3" t="str">
        <f>VLOOKUP($C52,SMART_Fresh!$B$3:$W$70,19,FALSE)</f>
        <v>Primary</v>
      </c>
      <c r="L52" s="3">
        <f>VLOOKUP($C52,SMART_Fresh!$B$3:$W$70,20,FALSE)</f>
        <v>8</v>
      </c>
      <c r="M52" s="3">
        <v>1</v>
      </c>
      <c r="N52" t="s">
        <v>39</v>
      </c>
      <c r="Q52">
        <f t="shared" si="1"/>
        <v>0</v>
      </c>
      <c r="S52" s="1">
        <v>43459</v>
      </c>
      <c r="T52" s="1">
        <v>43577</v>
      </c>
      <c r="U52" t="s">
        <v>37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5</v>
      </c>
      <c r="AC52">
        <v>156.6</v>
      </c>
      <c r="AD52">
        <v>1</v>
      </c>
      <c r="AE52" t="s">
        <v>38</v>
      </c>
      <c r="AF52">
        <v>1</v>
      </c>
      <c r="AG52">
        <v>0</v>
      </c>
      <c r="AH52">
        <v>1</v>
      </c>
      <c r="AI52">
        <v>1</v>
      </c>
      <c r="AJ52">
        <v>0</v>
      </c>
      <c r="AN52">
        <v>1</v>
      </c>
      <c r="AO52">
        <v>1</v>
      </c>
      <c r="AP52" s="1">
        <v>43316</v>
      </c>
      <c r="AQ52">
        <v>3</v>
      </c>
      <c r="AR52">
        <v>0</v>
      </c>
    </row>
    <row r="53" spans="1:44" x14ac:dyDescent="0.25">
      <c r="B53">
        <v>15409950</v>
      </c>
      <c r="C53">
        <v>11800633</v>
      </c>
      <c r="D53" t="str">
        <f t="shared" si="0"/>
        <v>1</v>
      </c>
      <c r="E53" t="s">
        <v>26</v>
      </c>
      <c r="F53" s="3">
        <v>1980</v>
      </c>
      <c r="G53" s="3">
        <v>39</v>
      </c>
      <c r="H53" s="3">
        <f>VLOOKUP($C53,SMART_Fresh!$B$3:$H$70,7,FALSE)</f>
        <v>21.367521367521366</v>
      </c>
      <c r="I53" s="3" t="str">
        <f>VLOOKUP($C53,SMART_Fresh!$B$3:$W$70,21,FALSE)</f>
        <v>Giảm DTBT</v>
      </c>
      <c r="J53" s="3" t="str">
        <f>VLOOKUP($C53,SMART_Fresh!$B$3:$W$70,22,FALSE)</f>
        <v>TT yếu</v>
      </c>
      <c r="K53" s="3" t="str">
        <f>VLOOKUP($C53,SMART_Fresh!$B$3:$W$70,19,FALSE)</f>
        <v>Primary</v>
      </c>
      <c r="L53" s="3">
        <f>VLOOKUP($C53,SMART_Fresh!$B$3:$W$70,20,FALSE)</f>
        <v>8</v>
      </c>
      <c r="M53" s="3">
        <v>1</v>
      </c>
      <c r="N53" t="s">
        <v>36</v>
      </c>
      <c r="Q53">
        <f t="shared" si="1"/>
        <v>0</v>
      </c>
      <c r="S53" s="1">
        <v>43374</v>
      </c>
      <c r="T53" s="1">
        <v>43430</v>
      </c>
      <c r="U53" t="s">
        <v>37</v>
      </c>
      <c r="V53">
        <v>2</v>
      </c>
      <c r="W53">
        <v>2</v>
      </c>
      <c r="X53">
        <v>0</v>
      </c>
      <c r="Y53">
        <v>1</v>
      </c>
      <c r="Z53">
        <v>1</v>
      </c>
      <c r="AA53">
        <v>1</v>
      </c>
      <c r="AB53">
        <v>3</v>
      </c>
      <c r="AC53">
        <v>0</v>
      </c>
      <c r="AD53">
        <v>0</v>
      </c>
      <c r="AE53" t="s">
        <v>38</v>
      </c>
      <c r="AF53">
        <v>0</v>
      </c>
      <c r="AG53">
        <v>0</v>
      </c>
      <c r="AH53">
        <v>0</v>
      </c>
      <c r="AJ53">
        <v>0</v>
      </c>
      <c r="AN53">
        <v>0</v>
      </c>
      <c r="AP53" s="1">
        <v>2958465</v>
      </c>
      <c r="AQ53">
        <v>0</v>
      </c>
      <c r="AR53">
        <v>0</v>
      </c>
    </row>
    <row r="54" spans="1:44" hidden="1" x14ac:dyDescent="0.25">
      <c r="B54">
        <v>15409950</v>
      </c>
      <c r="C54">
        <v>11800633</v>
      </c>
      <c r="D54" t="str">
        <f t="shared" si="0"/>
        <v>0</v>
      </c>
      <c r="E54" t="s">
        <v>26</v>
      </c>
      <c r="F54" s="3">
        <v>1980</v>
      </c>
      <c r="G54" s="3">
        <v>39</v>
      </c>
      <c r="H54" s="3">
        <f>VLOOKUP($C54,SMART_Fresh!$B$3:$H$70,7,FALSE)</f>
        <v>21.367521367521366</v>
      </c>
      <c r="I54" s="3"/>
      <c r="J54" s="3"/>
      <c r="K54" s="3"/>
      <c r="L54" s="3"/>
      <c r="M54" s="3">
        <v>1</v>
      </c>
      <c r="N54" t="s">
        <v>36</v>
      </c>
      <c r="Q54">
        <f t="shared" si="1"/>
        <v>0</v>
      </c>
      <c r="S54" s="1">
        <v>43396</v>
      </c>
      <c r="T54" s="1">
        <v>43430</v>
      </c>
      <c r="U54" t="s">
        <v>37</v>
      </c>
      <c r="V54">
        <v>2</v>
      </c>
      <c r="W54">
        <v>2</v>
      </c>
      <c r="X54">
        <v>0</v>
      </c>
      <c r="Y54">
        <v>1</v>
      </c>
      <c r="Z54">
        <v>1</v>
      </c>
      <c r="AA54">
        <v>1</v>
      </c>
      <c r="AB54">
        <v>3</v>
      </c>
      <c r="AC54">
        <v>0</v>
      </c>
      <c r="AD54">
        <v>0</v>
      </c>
      <c r="AE54" t="s">
        <v>38</v>
      </c>
      <c r="AF54">
        <v>0</v>
      </c>
      <c r="AG54">
        <v>0</v>
      </c>
      <c r="AH54">
        <v>0</v>
      </c>
      <c r="AJ54">
        <v>0</v>
      </c>
      <c r="AN54">
        <v>0</v>
      </c>
      <c r="AP54" s="1">
        <v>2958465</v>
      </c>
      <c r="AQ54">
        <v>0</v>
      </c>
      <c r="AR54">
        <v>0</v>
      </c>
    </row>
    <row r="55" spans="1:44" x14ac:dyDescent="0.25">
      <c r="B55">
        <v>18424831</v>
      </c>
      <c r="C55">
        <v>11800635</v>
      </c>
      <c r="D55" t="str">
        <f t="shared" si="0"/>
        <v>1</v>
      </c>
      <c r="E55" t="s">
        <v>26</v>
      </c>
      <c r="F55" s="3">
        <v>1990</v>
      </c>
      <c r="G55" s="3">
        <v>30</v>
      </c>
      <c r="H55" s="3">
        <f>VLOOKUP($C55,SMART_Fresh!$B$3:$H$70,7,FALSE)</f>
        <v>21.631148854350261</v>
      </c>
      <c r="I55" s="3" t="str">
        <f>VLOOKUP($C55,SMART_Fresh!$B$3:$W$70,21,FALSE)</f>
        <v>PCOS</v>
      </c>
      <c r="J55" s="3" t="str">
        <f>VLOOKUP($C55,SMART_Fresh!$B$3:$W$70,22,FALSE)</f>
        <v>TT yếu</v>
      </c>
      <c r="K55" s="3"/>
      <c r="L55" s="3"/>
      <c r="M55" s="3">
        <v>1</v>
      </c>
      <c r="N55">
        <v>2</v>
      </c>
      <c r="P55">
        <v>4</v>
      </c>
      <c r="Q55">
        <f t="shared" si="1"/>
        <v>4</v>
      </c>
      <c r="S55" s="1">
        <v>43374</v>
      </c>
      <c r="T55" s="1">
        <v>43552</v>
      </c>
      <c r="U55" t="s">
        <v>81</v>
      </c>
      <c r="V55">
        <v>2</v>
      </c>
      <c r="W55">
        <v>2</v>
      </c>
      <c r="X55">
        <v>0</v>
      </c>
      <c r="Y55">
        <v>2</v>
      </c>
      <c r="Z55">
        <v>0</v>
      </c>
      <c r="AA55">
        <v>2</v>
      </c>
      <c r="AB55">
        <v>3</v>
      </c>
      <c r="AC55">
        <v>0</v>
      </c>
      <c r="AD55">
        <v>0</v>
      </c>
      <c r="AF55">
        <v>0</v>
      </c>
      <c r="AG55">
        <v>0</v>
      </c>
      <c r="AH55">
        <v>0</v>
      </c>
      <c r="AJ55">
        <v>0</v>
      </c>
      <c r="AN55">
        <v>0</v>
      </c>
      <c r="AP55" s="1">
        <v>43289</v>
      </c>
      <c r="AQ55">
        <v>0</v>
      </c>
      <c r="AR55">
        <v>0</v>
      </c>
    </row>
    <row r="56" spans="1:44" x14ac:dyDescent="0.25">
      <c r="B56">
        <v>18424831</v>
      </c>
      <c r="C56">
        <v>11800635</v>
      </c>
      <c r="D56" t="str">
        <f t="shared" si="0"/>
        <v>1</v>
      </c>
      <c r="E56" t="s">
        <v>26</v>
      </c>
      <c r="F56" s="3">
        <v>1990</v>
      </c>
      <c r="G56" s="3">
        <v>30</v>
      </c>
      <c r="H56" s="3">
        <f>VLOOKUP($C56,SMART_Fresh!$B$3:$H$70,7,FALSE)</f>
        <v>21.631148854350261</v>
      </c>
      <c r="I56" s="3" t="str">
        <f>VLOOKUP($C56,SMART_Fresh!$B$3:$W$70,21,FALSE)</f>
        <v>PCOS</v>
      </c>
      <c r="J56" s="3" t="str">
        <f>VLOOKUP($C56,SMART_Fresh!$B$3:$W$70,22,FALSE)</f>
        <v>TT yếu</v>
      </c>
      <c r="K56" s="3"/>
      <c r="L56" s="3"/>
      <c r="M56" s="3">
        <v>1</v>
      </c>
      <c r="N56" t="s">
        <v>30</v>
      </c>
      <c r="Q56">
        <f t="shared" si="1"/>
        <v>0</v>
      </c>
      <c r="S56" s="1">
        <v>43374</v>
      </c>
      <c r="T56" s="1">
        <v>43519</v>
      </c>
      <c r="U56" t="s">
        <v>81</v>
      </c>
      <c r="V56">
        <v>3</v>
      </c>
      <c r="W56">
        <v>3</v>
      </c>
      <c r="X56">
        <v>0</v>
      </c>
      <c r="Y56">
        <v>2</v>
      </c>
      <c r="Z56">
        <v>1</v>
      </c>
      <c r="AA56">
        <v>2</v>
      </c>
      <c r="AB56">
        <v>3</v>
      </c>
      <c r="AC56">
        <v>0</v>
      </c>
      <c r="AD56">
        <v>0</v>
      </c>
      <c r="AF56">
        <v>0</v>
      </c>
      <c r="AG56">
        <v>0</v>
      </c>
      <c r="AH56">
        <v>0</v>
      </c>
      <c r="AJ56">
        <v>0</v>
      </c>
      <c r="AN56">
        <v>0</v>
      </c>
      <c r="AP56" s="1">
        <v>43256</v>
      </c>
      <c r="AQ56">
        <v>0</v>
      </c>
      <c r="AR56">
        <v>0</v>
      </c>
    </row>
    <row r="57" spans="1:44" hidden="1" x14ac:dyDescent="0.25">
      <c r="B57">
        <v>18424831</v>
      </c>
      <c r="C57">
        <v>11800635</v>
      </c>
      <c r="D57" t="str">
        <f t="shared" si="0"/>
        <v>0</v>
      </c>
      <c r="E57" t="s">
        <v>26</v>
      </c>
      <c r="F57" s="3">
        <v>1990</v>
      </c>
      <c r="G57" s="3">
        <v>30</v>
      </c>
      <c r="H57" s="3">
        <f>VLOOKUP($C57,SMART_Fresh!$B$3:$H$70,7,FALSE)</f>
        <v>21.631148854350261</v>
      </c>
      <c r="I57" s="3"/>
      <c r="J57" s="3"/>
      <c r="K57" s="3"/>
      <c r="L57" s="3"/>
      <c r="M57" s="3">
        <v>1</v>
      </c>
      <c r="N57" t="s">
        <v>29</v>
      </c>
      <c r="Q57">
        <f t="shared" si="1"/>
        <v>0</v>
      </c>
      <c r="S57" s="1">
        <v>43374</v>
      </c>
      <c r="T57" s="1">
        <v>43489</v>
      </c>
      <c r="U57" t="s">
        <v>81</v>
      </c>
      <c r="V57">
        <v>2</v>
      </c>
      <c r="W57">
        <v>2</v>
      </c>
      <c r="X57">
        <v>1</v>
      </c>
      <c r="Y57">
        <v>1</v>
      </c>
      <c r="Z57">
        <v>0</v>
      </c>
      <c r="AA57">
        <v>2</v>
      </c>
      <c r="AB57">
        <v>3</v>
      </c>
      <c r="AC57">
        <v>0</v>
      </c>
      <c r="AD57">
        <v>0</v>
      </c>
      <c r="AF57">
        <v>0</v>
      </c>
      <c r="AG57">
        <v>0</v>
      </c>
      <c r="AH57">
        <v>0</v>
      </c>
      <c r="AJ57">
        <v>0</v>
      </c>
      <c r="AN57">
        <v>0</v>
      </c>
      <c r="AP57" s="1">
        <v>43226</v>
      </c>
      <c r="AQ57">
        <v>0</v>
      </c>
      <c r="AR57">
        <v>0</v>
      </c>
    </row>
    <row r="58" spans="1:44" x14ac:dyDescent="0.25">
      <c r="B58">
        <v>18418637</v>
      </c>
      <c r="C58">
        <v>11800680</v>
      </c>
      <c r="E58" t="s">
        <v>26</v>
      </c>
      <c r="F58" s="3">
        <v>1985</v>
      </c>
      <c r="G58" s="3">
        <v>34</v>
      </c>
      <c r="H58" s="3">
        <f>VLOOKUP($C58,SMART_Fresh!$B$3:$H$70,7,FALSE)</f>
        <v>24.973985431841829</v>
      </c>
      <c r="I58" s="3" t="str">
        <f>VLOOKUP($C58,SMART_Fresh!$B$3:$W$70,21,FALSE)</f>
        <v>Tắc ứ dịch hai vòi trứng</v>
      </c>
      <c r="J58" s="3" t="str">
        <f>VLOOKUP($C58,SMART_Fresh!$B$3:$W$70,22,FALSE)</f>
        <v>Bình thường</v>
      </c>
      <c r="K58" s="3" t="str">
        <f>VLOOKUP($C58,SMART_Fresh!$B$3:$W$70,19,FALSE)</f>
        <v>Secondary</v>
      </c>
      <c r="L58" s="3">
        <f>VLOOKUP($C58,SMART_Fresh!$B$3:$W$70,20,FALSE)</f>
        <v>4</v>
      </c>
      <c r="M58" s="3">
        <v>1</v>
      </c>
      <c r="N58" t="s">
        <v>51</v>
      </c>
      <c r="O58">
        <v>2</v>
      </c>
      <c r="Q58">
        <f t="shared" si="1"/>
        <v>2</v>
      </c>
      <c r="S58" s="1">
        <v>43378</v>
      </c>
      <c r="T58" s="1">
        <v>43442</v>
      </c>
      <c r="U58" t="s">
        <v>37</v>
      </c>
      <c r="V58">
        <v>2</v>
      </c>
      <c r="W58">
        <v>2</v>
      </c>
      <c r="X58">
        <v>0</v>
      </c>
      <c r="Y58">
        <v>2</v>
      </c>
      <c r="Z58">
        <v>0</v>
      </c>
      <c r="AA58">
        <v>2</v>
      </c>
      <c r="AB58">
        <v>3</v>
      </c>
      <c r="AC58">
        <v>0</v>
      </c>
      <c r="AD58">
        <v>0</v>
      </c>
      <c r="AF58">
        <v>0</v>
      </c>
      <c r="AG58">
        <v>0</v>
      </c>
      <c r="AH58">
        <v>0</v>
      </c>
      <c r="AJ58">
        <v>0</v>
      </c>
      <c r="AN58">
        <v>0</v>
      </c>
      <c r="AP58" s="1">
        <v>2958465</v>
      </c>
      <c r="AQ58">
        <v>0</v>
      </c>
      <c r="AR58">
        <v>0</v>
      </c>
    </row>
    <row r="59" spans="1:44" x14ac:dyDescent="0.25">
      <c r="B59">
        <v>18424298</v>
      </c>
      <c r="C59">
        <v>11800725</v>
      </c>
      <c r="D59" t="str">
        <f t="shared" si="0"/>
        <v>1</v>
      </c>
      <c r="E59" t="s">
        <v>26</v>
      </c>
      <c r="F59" s="3">
        <v>1987</v>
      </c>
      <c r="G59" s="3">
        <v>33</v>
      </c>
      <c r="H59" s="3">
        <f>VLOOKUP($C59,SMART_Fresh!$B$3:$H$70,7,FALSE)</f>
        <v>21.631148854350261</v>
      </c>
      <c r="I59" s="3" t="str">
        <f>VLOOKUP($C59,SMART_Fresh!$B$3:$W$70,21,FALSE)</f>
        <v>PCOS</v>
      </c>
      <c r="J59" s="3" t="str">
        <f>VLOOKUP($C59,SMART_Fresh!$B$3:$W$70,22,FALSE)</f>
        <v>Bình thường</v>
      </c>
      <c r="K59" s="3" t="str">
        <f>VLOOKUP($C59,SMART_Fresh!$B$3:$W$70,19,FALSE)</f>
        <v>Secondary</v>
      </c>
      <c r="L59" s="3">
        <f>VLOOKUP($C59,SMART_Fresh!$B$3:$W$70,20,FALSE)</f>
        <v>9</v>
      </c>
      <c r="M59" s="3">
        <v>1</v>
      </c>
      <c r="N59" t="s">
        <v>54</v>
      </c>
      <c r="P59">
        <v>4</v>
      </c>
      <c r="Q59">
        <f t="shared" si="1"/>
        <v>4</v>
      </c>
      <c r="R59">
        <v>10</v>
      </c>
      <c r="S59" s="1">
        <v>43542</v>
      </c>
      <c r="T59" s="1">
        <v>43813</v>
      </c>
      <c r="U59" t="s">
        <v>28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5</v>
      </c>
      <c r="AD59">
        <v>0</v>
      </c>
      <c r="AE59" t="s">
        <v>67</v>
      </c>
      <c r="AF59">
        <v>0</v>
      </c>
      <c r="AG59">
        <v>0</v>
      </c>
      <c r="AH59">
        <v>0</v>
      </c>
      <c r="AJ59">
        <v>0</v>
      </c>
      <c r="AN59">
        <v>0</v>
      </c>
      <c r="AP59" s="1">
        <v>44074</v>
      </c>
      <c r="AQ59">
        <v>0</v>
      </c>
      <c r="AR59">
        <v>0</v>
      </c>
    </row>
    <row r="60" spans="1:44" x14ac:dyDescent="0.25">
      <c r="B60">
        <v>18424298</v>
      </c>
      <c r="C60">
        <v>11800725</v>
      </c>
      <c r="D60" t="str">
        <f t="shared" si="0"/>
        <v>1</v>
      </c>
      <c r="E60" t="s">
        <v>26</v>
      </c>
      <c r="F60" s="3">
        <v>1987</v>
      </c>
      <c r="G60" s="3">
        <v>33</v>
      </c>
      <c r="H60" s="3">
        <f>VLOOKUP($C60,SMART_Fresh!$B$3:$H$70,7,FALSE)</f>
        <v>21.631148854350261</v>
      </c>
      <c r="I60" s="3" t="str">
        <f>VLOOKUP($C60,SMART_Fresh!$B$3:$W$70,21,FALSE)</f>
        <v>PCOS</v>
      </c>
      <c r="J60" s="3" t="str">
        <f>VLOOKUP($C60,SMART_Fresh!$B$3:$W$70,22,FALSE)</f>
        <v>Bình thường</v>
      </c>
      <c r="K60" s="3" t="str">
        <f>VLOOKUP($C60,SMART_Fresh!$B$3:$W$70,19,FALSE)</f>
        <v>Secondary</v>
      </c>
      <c r="L60" s="3">
        <f>VLOOKUP($C60,SMART_Fresh!$B$3:$W$70,20,FALSE)</f>
        <v>9</v>
      </c>
      <c r="M60" s="3">
        <v>1</v>
      </c>
      <c r="N60" t="s">
        <v>52</v>
      </c>
      <c r="Q60">
        <f t="shared" si="1"/>
        <v>0</v>
      </c>
      <c r="R60">
        <v>10.5</v>
      </c>
      <c r="S60" s="1">
        <v>43542</v>
      </c>
      <c r="T60" s="1">
        <v>43598</v>
      </c>
      <c r="U60" t="s">
        <v>28</v>
      </c>
      <c r="V60">
        <v>2</v>
      </c>
      <c r="W60">
        <v>2</v>
      </c>
      <c r="X60">
        <v>2</v>
      </c>
      <c r="Y60">
        <v>0</v>
      </c>
      <c r="Z60">
        <v>0</v>
      </c>
      <c r="AA60">
        <v>2</v>
      </c>
      <c r="AB60">
        <v>5</v>
      </c>
      <c r="AC60">
        <v>621</v>
      </c>
      <c r="AD60">
        <v>1</v>
      </c>
      <c r="AF60">
        <v>1</v>
      </c>
      <c r="AG60">
        <v>0</v>
      </c>
      <c r="AH60">
        <v>1</v>
      </c>
      <c r="AI60">
        <v>1</v>
      </c>
      <c r="AJ60">
        <v>7.5</v>
      </c>
      <c r="AK60" t="s">
        <v>60</v>
      </c>
      <c r="AN60">
        <v>0</v>
      </c>
      <c r="AP60" s="1">
        <v>43337</v>
      </c>
      <c r="AQ60">
        <v>0</v>
      </c>
      <c r="AR60">
        <v>0</v>
      </c>
    </row>
    <row r="61" spans="1:44" x14ac:dyDescent="0.25">
      <c r="B61">
        <v>18424298</v>
      </c>
      <c r="C61">
        <v>11800725</v>
      </c>
      <c r="D61" t="str">
        <f t="shared" si="0"/>
        <v>1</v>
      </c>
      <c r="E61" t="s">
        <v>26</v>
      </c>
      <c r="F61" s="3">
        <v>1987</v>
      </c>
      <c r="G61" s="3">
        <v>33</v>
      </c>
      <c r="H61" s="3">
        <f>VLOOKUP($C61,SMART_Fresh!$B$3:$H$70,7,FALSE)</f>
        <v>21.631148854350261</v>
      </c>
      <c r="I61" s="3" t="str">
        <f>VLOOKUP($C61,SMART_Fresh!$B$3:$W$70,21,FALSE)</f>
        <v>PCOS</v>
      </c>
      <c r="J61" s="3" t="str">
        <f>VLOOKUP($C61,SMART_Fresh!$B$3:$W$70,22,FALSE)</f>
        <v>Bình thường</v>
      </c>
      <c r="K61" s="3" t="str">
        <f>VLOOKUP($C61,SMART_Fresh!$B$3:$W$70,19,FALSE)</f>
        <v>Secondary</v>
      </c>
      <c r="L61" s="3">
        <f>VLOOKUP($C61,SMART_Fresh!$B$3:$W$70,20,FALSE)</f>
        <v>9</v>
      </c>
      <c r="M61" s="3">
        <v>1</v>
      </c>
      <c r="N61" t="s">
        <v>32</v>
      </c>
      <c r="Q61">
        <f t="shared" si="1"/>
        <v>0</v>
      </c>
      <c r="R61">
        <v>12</v>
      </c>
      <c r="S61" s="1">
        <v>43542</v>
      </c>
      <c r="T61" s="1">
        <v>43566</v>
      </c>
      <c r="U61" t="s">
        <v>28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5</v>
      </c>
      <c r="AC61">
        <v>8.06</v>
      </c>
      <c r="AD61">
        <v>0</v>
      </c>
      <c r="AF61">
        <v>0</v>
      </c>
      <c r="AG61">
        <v>0</v>
      </c>
      <c r="AH61">
        <v>0</v>
      </c>
      <c r="AJ61">
        <v>0</v>
      </c>
      <c r="AN61">
        <v>0</v>
      </c>
      <c r="AP61" s="1">
        <v>43305</v>
      </c>
      <c r="AQ61">
        <v>0</v>
      </c>
      <c r="AR61">
        <v>0</v>
      </c>
    </row>
    <row r="62" spans="1:44" hidden="1" x14ac:dyDescent="0.25">
      <c r="B62">
        <v>18424298</v>
      </c>
      <c r="C62">
        <v>11800725</v>
      </c>
      <c r="D62" t="str">
        <f t="shared" si="0"/>
        <v>0</v>
      </c>
      <c r="E62" t="s">
        <v>26</v>
      </c>
      <c r="F62" s="3">
        <v>1987</v>
      </c>
      <c r="G62" s="3">
        <v>32</v>
      </c>
      <c r="H62" s="3">
        <f>VLOOKUP($C62,SMART_Fresh!$B$3:$H$70,7,FALSE)</f>
        <v>21.631148854350261</v>
      </c>
      <c r="I62" s="3"/>
      <c r="J62" s="3"/>
      <c r="K62" s="3"/>
      <c r="L62" s="3"/>
      <c r="M62" s="3">
        <v>1</v>
      </c>
      <c r="N62" t="s">
        <v>29</v>
      </c>
      <c r="Q62">
        <f t="shared" si="1"/>
        <v>0</v>
      </c>
      <c r="S62" s="1">
        <v>43389</v>
      </c>
      <c r="T62" s="1">
        <v>43416</v>
      </c>
      <c r="U62" t="s">
        <v>37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5</v>
      </c>
      <c r="AC62">
        <v>200</v>
      </c>
      <c r="AD62">
        <v>1</v>
      </c>
      <c r="AF62">
        <v>1</v>
      </c>
      <c r="AG62">
        <v>0</v>
      </c>
      <c r="AH62">
        <v>1</v>
      </c>
      <c r="AJ62">
        <v>7.6</v>
      </c>
      <c r="AK62" t="s">
        <v>60</v>
      </c>
      <c r="AN62">
        <v>0</v>
      </c>
      <c r="AP62" s="1">
        <v>43677</v>
      </c>
      <c r="AQ62">
        <v>0</v>
      </c>
      <c r="AR62">
        <v>0</v>
      </c>
    </row>
    <row r="63" spans="1:44" x14ac:dyDescent="0.25">
      <c r="B63">
        <v>18403433</v>
      </c>
      <c r="C63">
        <v>11800756</v>
      </c>
      <c r="D63" t="str">
        <f t="shared" si="0"/>
        <v>1</v>
      </c>
      <c r="E63" t="s">
        <v>26</v>
      </c>
      <c r="F63" s="3">
        <v>1992</v>
      </c>
      <c r="G63" s="3">
        <v>28</v>
      </c>
      <c r="H63" s="3">
        <f>VLOOKUP($C63,SMART_Fresh!$B$3:$H$70,7,FALSE)</f>
        <v>17.968749999999996</v>
      </c>
      <c r="I63" s="3" t="str">
        <f>VLOOKUP($C63,SMART_Fresh!$B$3:$W$70,21,FALSE)</f>
        <v>Bình thường</v>
      </c>
      <c r="J63" s="3" t="str">
        <f>VLOOKUP($C63,SMART_Fresh!$B$3:$W$70,22,FALSE)</f>
        <v>TT yếu</v>
      </c>
      <c r="K63" s="3" t="str">
        <f>VLOOKUP($C63,SMART_Fresh!$B$3:$W$70,19,FALSE)</f>
        <v>Primary</v>
      </c>
      <c r="L63" s="3">
        <f>VLOOKUP($C63,SMART_Fresh!$B$3:$W$70,20,FALSE)</f>
        <v>2</v>
      </c>
      <c r="M63" s="3">
        <v>1</v>
      </c>
      <c r="N63" t="s">
        <v>46</v>
      </c>
      <c r="P63">
        <v>1</v>
      </c>
      <c r="Q63">
        <f t="shared" si="1"/>
        <v>1</v>
      </c>
      <c r="S63" s="1">
        <v>43385</v>
      </c>
      <c r="T63" s="1">
        <v>43520</v>
      </c>
      <c r="U63" t="s">
        <v>37</v>
      </c>
      <c r="V63">
        <v>2</v>
      </c>
      <c r="W63">
        <v>2</v>
      </c>
      <c r="X63">
        <v>0</v>
      </c>
      <c r="Y63">
        <v>1</v>
      </c>
      <c r="Z63">
        <v>1</v>
      </c>
      <c r="AA63">
        <v>1</v>
      </c>
      <c r="AB63">
        <v>5</v>
      </c>
      <c r="AC63">
        <v>291.5</v>
      </c>
      <c r="AD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N63">
        <v>1</v>
      </c>
      <c r="AO63">
        <v>1</v>
      </c>
      <c r="AP63" s="1">
        <v>43259</v>
      </c>
      <c r="AQ63">
        <v>3.4</v>
      </c>
      <c r="AR63">
        <v>0</v>
      </c>
    </row>
    <row r="64" spans="1:44" hidden="1" x14ac:dyDescent="0.25">
      <c r="B64">
        <v>18403433</v>
      </c>
      <c r="C64">
        <v>11800756</v>
      </c>
      <c r="D64" t="str">
        <f t="shared" si="0"/>
        <v>0</v>
      </c>
      <c r="E64" t="s">
        <v>26</v>
      </c>
      <c r="F64" s="3">
        <v>1992</v>
      </c>
      <c r="G64" s="3">
        <v>27</v>
      </c>
      <c r="H64" s="3">
        <f>VLOOKUP($C64,SMART_Fresh!$B$3:$H$70,7,FALSE)</f>
        <v>17.968749999999996</v>
      </c>
      <c r="I64" s="3"/>
      <c r="J64" s="3"/>
      <c r="K64" s="3"/>
      <c r="L64" s="3"/>
      <c r="M64" s="3">
        <v>1</v>
      </c>
      <c r="N64" t="s">
        <v>51</v>
      </c>
      <c r="Q64">
        <f t="shared" si="1"/>
        <v>0</v>
      </c>
      <c r="S64" s="1">
        <v>43385</v>
      </c>
      <c r="T64" s="1">
        <v>43419</v>
      </c>
      <c r="U64" t="s">
        <v>37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5</v>
      </c>
      <c r="AC64">
        <v>339.4</v>
      </c>
      <c r="AD64">
        <v>1</v>
      </c>
      <c r="AF64">
        <v>1</v>
      </c>
      <c r="AG64">
        <v>0</v>
      </c>
      <c r="AH64">
        <v>0</v>
      </c>
      <c r="AJ64">
        <v>6</v>
      </c>
      <c r="AK64" t="s">
        <v>60</v>
      </c>
      <c r="AN64">
        <v>0</v>
      </c>
      <c r="AP64" s="1">
        <v>43680</v>
      </c>
      <c r="AQ64">
        <v>0</v>
      </c>
      <c r="AR64">
        <v>0</v>
      </c>
    </row>
    <row r="65" spans="1:44" x14ac:dyDescent="0.25">
      <c r="B65">
        <v>18424862</v>
      </c>
      <c r="C65">
        <v>11800779</v>
      </c>
      <c r="E65" t="s">
        <v>26</v>
      </c>
      <c r="F65" s="3">
        <v>1987</v>
      </c>
      <c r="G65" s="3">
        <v>32</v>
      </c>
      <c r="H65" s="3">
        <f>VLOOKUP($C65,SMART_Fresh!$B$3:$H$70,7,FALSE)</f>
        <v>21.644120707596251</v>
      </c>
      <c r="I65" s="3" t="str">
        <f>VLOOKUP($C65,SMART_Fresh!$B$3:$W$70,21,FALSE)</f>
        <v>Tai vòi</v>
      </c>
      <c r="J65" s="3" t="str">
        <f>VLOOKUP($C65,SMART_Fresh!$B$3:$W$70,22,FALSE)</f>
        <v>Bình thường</v>
      </c>
      <c r="K65" s="3" t="str">
        <f>VLOOKUP($C65,SMART_Fresh!$B$3:$W$70,19,FALSE)</f>
        <v>Primary</v>
      </c>
      <c r="L65" s="3">
        <f>VLOOKUP($C65,SMART_Fresh!$B$3:$W$70,20,FALSE)</f>
        <v>5</v>
      </c>
      <c r="M65" s="3">
        <v>1</v>
      </c>
      <c r="N65" t="s">
        <v>52</v>
      </c>
      <c r="O65">
        <v>1</v>
      </c>
      <c r="Q65">
        <f t="shared" si="1"/>
        <v>1</v>
      </c>
      <c r="S65" s="1">
        <v>43387</v>
      </c>
      <c r="T65" s="1">
        <v>43424</v>
      </c>
      <c r="U65" t="s">
        <v>37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5</v>
      </c>
      <c r="AC65">
        <v>460</v>
      </c>
      <c r="AD65">
        <v>1</v>
      </c>
      <c r="AE65" t="s">
        <v>80</v>
      </c>
      <c r="AF65">
        <v>0</v>
      </c>
      <c r="AG65">
        <v>0</v>
      </c>
      <c r="AH65">
        <v>0</v>
      </c>
      <c r="AI65">
        <v>0</v>
      </c>
      <c r="AJ65">
        <v>0</v>
      </c>
      <c r="AP65" s="1">
        <v>43158</v>
      </c>
      <c r="AQ65">
        <v>0</v>
      </c>
      <c r="AR65">
        <v>0</v>
      </c>
    </row>
    <row r="66" spans="1:44" x14ac:dyDescent="0.25">
      <c r="B66">
        <v>18410153</v>
      </c>
      <c r="C66">
        <v>11800807</v>
      </c>
      <c r="E66" t="s">
        <v>26</v>
      </c>
      <c r="F66" s="3">
        <v>1985</v>
      </c>
      <c r="G66" s="3">
        <v>34</v>
      </c>
      <c r="H66" s="3">
        <f>VLOOKUP($C66,SMART_Fresh!$B$3:$H$70,7,FALSE)</f>
        <v>21.484374999999996</v>
      </c>
      <c r="I66" s="3" t="str">
        <f>VLOOKUP($C66,SMART_Fresh!$B$3:$W$70,21,FALSE)</f>
        <v>Tắc 2 vòi trứng</v>
      </c>
      <c r="J66" s="3" t="str">
        <f>VLOOKUP($C66,SMART_Fresh!$B$3:$W$70,22,FALSE)</f>
        <v>TT dị dạng</v>
      </c>
      <c r="K66" s="3"/>
      <c r="L66" s="3"/>
      <c r="M66" s="3">
        <v>1</v>
      </c>
      <c r="N66" t="s">
        <v>51</v>
      </c>
      <c r="Q66">
        <f t="shared" si="1"/>
        <v>0</v>
      </c>
      <c r="S66" s="1">
        <v>43389</v>
      </c>
      <c r="T66" s="1">
        <v>43423</v>
      </c>
      <c r="U66" t="s">
        <v>37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5</v>
      </c>
      <c r="AC66">
        <v>48.59</v>
      </c>
      <c r="AD66">
        <v>1</v>
      </c>
      <c r="AE66" t="s">
        <v>69</v>
      </c>
      <c r="AF66">
        <v>1</v>
      </c>
      <c r="AG66">
        <v>0</v>
      </c>
      <c r="AH66">
        <v>1</v>
      </c>
      <c r="AI66">
        <v>1</v>
      </c>
      <c r="AJ66">
        <v>0</v>
      </c>
      <c r="AN66">
        <v>1</v>
      </c>
      <c r="AO66">
        <v>1</v>
      </c>
      <c r="AP66" s="1">
        <v>43157</v>
      </c>
      <c r="AQ66">
        <v>3.1</v>
      </c>
      <c r="AR66">
        <v>0</v>
      </c>
    </row>
    <row r="67" spans="1:44" x14ac:dyDescent="0.25">
      <c r="B67">
        <v>18417576</v>
      </c>
      <c r="C67">
        <v>11800811</v>
      </c>
      <c r="D67" t="str">
        <f t="shared" ref="D67:D113" si="2">IF(C67=C68,"1","0")</f>
        <v>1</v>
      </c>
      <c r="E67" t="s">
        <v>26</v>
      </c>
      <c r="F67" s="3">
        <v>1985</v>
      </c>
      <c r="G67" s="3">
        <v>35</v>
      </c>
      <c r="H67" s="3">
        <f>VLOOKUP($C67,SMART_Fresh!$B$3:$H$70,7,FALSE)</f>
        <v>19.631117604090576</v>
      </c>
      <c r="I67" s="3" t="str">
        <f>VLOOKUP($C67,SMART_Fresh!$B$3:$W$70,21,FALSE)</f>
        <v>Tắc 1 vòi trứng</v>
      </c>
      <c r="J67" s="3" t="str">
        <f>VLOOKUP($C67,SMART_Fresh!$B$3:$W$70,22,FALSE)</f>
        <v>Bình thường</v>
      </c>
      <c r="K67" s="3"/>
      <c r="L67" s="3"/>
      <c r="M67" s="3">
        <v>1</v>
      </c>
      <c r="N67" t="s">
        <v>46</v>
      </c>
      <c r="P67">
        <v>2</v>
      </c>
      <c r="Q67">
        <f t="shared" ref="Q67:Q113" si="3">O67+P67</f>
        <v>2</v>
      </c>
      <c r="S67" s="1">
        <v>43390</v>
      </c>
      <c r="T67" s="1">
        <v>43586</v>
      </c>
      <c r="U67" t="s">
        <v>37</v>
      </c>
      <c r="V67">
        <v>2</v>
      </c>
      <c r="W67">
        <v>2</v>
      </c>
      <c r="X67">
        <v>1</v>
      </c>
      <c r="Y67">
        <v>1</v>
      </c>
      <c r="Z67">
        <v>0</v>
      </c>
      <c r="AA67">
        <v>2</v>
      </c>
      <c r="AB67">
        <v>2</v>
      </c>
      <c r="AC67">
        <v>0</v>
      </c>
      <c r="AD67">
        <v>0</v>
      </c>
      <c r="AF67">
        <v>0</v>
      </c>
      <c r="AG67">
        <v>0</v>
      </c>
      <c r="AH67">
        <v>0</v>
      </c>
      <c r="AJ67">
        <v>0</v>
      </c>
      <c r="AN67">
        <v>0</v>
      </c>
      <c r="AP67" s="1">
        <v>43322</v>
      </c>
      <c r="AQ67">
        <v>0</v>
      </c>
      <c r="AR67">
        <v>0</v>
      </c>
    </row>
    <row r="68" spans="1:44" hidden="1" x14ac:dyDescent="0.25">
      <c r="B68">
        <v>18417576</v>
      </c>
      <c r="C68">
        <v>11800811</v>
      </c>
      <c r="D68" t="str">
        <f t="shared" si="2"/>
        <v>0</v>
      </c>
      <c r="E68" t="s">
        <v>26</v>
      </c>
      <c r="F68" s="3">
        <v>1985</v>
      </c>
      <c r="G68" s="3">
        <v>34</v>
      </c>
      <c r="H68" s="3">
        <f>VLOOKUP($C68,SMART_Fresh!$B$3:$H$70,7,FALSE)</f>
        <v>19.631117604090576</v>
      </c>
      <c r="I68" s="3"/>
      <c r="J68" s="3"/>
      <c r="K68" s="3"/>
      <c r="L68" s="3"/>
      <c r="M68" s="3">
        <v>1</v>
      </c>
      <c r="N68" t="s">
        <v>51</v>
      </c>
      <c r="Q68">
        <f t="shared" si="3"/>
        <v>0</v>
      </c>
      <c r="S68" s="1">
        <v>43390</v>
      </c>
      <c r="T68" s="1">
        <v>43418</v>
      </c>
      <c r="U68" t="s">
        <v>37</v>
      </c>
      <c r="V68">
        <v>2</v>
      </c>
      <c r="W68">
        <v>2</v>
      </c>
      <c r="X68">
        <v>0</v>
      </c>
      <c r="Y68">
        <v>2</v>
      </c>
      <c r="Z68">
        <v>0</v>
      </c>
      <c r="AA68">
        <v>2</v>
      </c>
      <c r="AB68">
        <v>3</v>
      </c>
      <c r="AC68">
        <v>0</v>
      </c>
      <c r="AD68">
        <v>0</v>
      </c>
      <c r="AF68">
        <v>0</v>
      </c>
      <c r="AG68">
        <v>0</v>
      </c>
      <c r="AH68">
        <v>0</v>
      </c>
      <c r="AJ68">
        <v>0</v>
      </c>
      <c r="AN68">
        <v>0</v>
      </c>
      <c r="AP68" s="1">
        <v>2958465</v>
      </c>
      <c r="AQ68">
        <v>0</v>
      </c>
      <c r="AR68">
        <v>0</v>
      </c>
    </row>
    <row r="69" spans="1:44" x14ac:dyDescent="0.25">
      <c r="B69">
        <v>16709110</v>
      </c>
      <c r="C69">
        <v>11800823</v>
      </c>
      <c r="D69" t="str">
        <f t="shared" si="2"/>
        <v>1</v>
      </c>
      <c r="E69" t="s">
        <v>26</v>
      </c>
      <c r="F69" s="3">
        <v>1993</v>
      </c>
      <c r="G69" s="3">
        <v>27</v>
      </c>
      <c r="H69" s="3">
        <f>VLOOKUP($C69,SMART_Fresh!$B$3:$H$70,7,FALSE)</f>
        <v>19.140624999999996</v>
      </c>
      <c r="I69" s="3" t="str">
        <f>VLOOKUP($C69,SMART_Fresh!$B$3:$W$70,21,FALSE)</f>
        <v>CRNN</v>
      </c>
      <c r="J69" s="3" t="str">
        <f>VLOOKUP($C69,SMART_Fresh!$B$3:$W$70,22,FALSE)</f>
        <v>Bình thường</v>
      </c>
      <c r="K69" s="3" t="str">
        <f>VLOOKUP($C69,SMART_Fresh!$B$3:$W$70,19,FALSE)</f>
        <v>Secondary</v>
      </c>
      <c r="L69" s="3">
        <f>VLOOKUP($C69,SMART_Fresh!$B$3:$W$70,20,FALSE)</f>
        <v>1</v>
      </c>
      <c r="M69" s="3">
        <v>1</v>
      </c>
      <c r="N69" t="s">
        <v>54</v>
      </c>
      <c r="O69">
        <v>2</v>
      </c>
      <c r="P69">
        <v>2</v>
      </c>
      <c r="Q69">
        <f t="shared" si="3"/>
        <v>4</v>
      </c>
      <c r="R69">
        <v>11.5</v>
      </c>
      <c r="S69" s="1">
        <v>43426</v>
      </c>
      <c r="T69" s="1">
        <v>43761</v>
      </c>
      <c r="U69" t="s">
        <v>28</v>
      </c>
      <c r="V69">
        <v>2</v>
      </c>
      <c r="W69">
        <v>2</v>
      </c>
      <c r="X69">
        <v>0</v>
      </c>
      <c r="Y69">
        <v>2</v>
      </c>
      <c r="Z69">
        <v>0</v>
      </c>
      <c r="AA69">
        <v>2</v>
      </c>
      <c r="AB69">
        <v>3</v>
      </c>
      <c r="AC69">
        <v>0</v>
      </c>
      <c r="AD69">
        <v>0</v>
      </c>
      <c r="AF69">
        <v>0</v>
      </c>
      <c r="AG69">
        <v>0</v>
      </c>
      <c r="AH69">
        <v>0</v>
      </c>
      <c r="AJ69">
        <v>0</v>
      </c>
      <c r="AN69">
        <v>0</v>
      </c>
      <c r="AP69" s="1">
        <v>44024</v>
      </c>
      <c r="AQ69">
        <v>0</v>
      </c>
      <c r="AR69">
        <v>0</v>
      </c>
    </row>
    <row r="70" spans="1:44" hidden="1" x14ac:dyDescent="0.25">
      <c r="B70">
        <v>16709110</v>
      </c>
      <c r="C70">
        <v>11800823</v>
      </c>
      <c r="D70" t="str">
        <f t="shared" si="2"/>
        <v>0</v>
      </c>
      <c r="E70" t="s">
        <v>26</v>
      </c>
      <c r="F70" s="3">
        <v>1993</v>
      </c>
      <c r="G70" s="3">
        <v>27</v>
      </c>
      <c r="H70" s="3">
        <f>VLOOKUP($C70,SMART_Fresh!$B$3:$H$70,7,FALSE)</f>
        <v>19.140624999999996</v>
      </c>
      <c r="I70" s="3"/>
      <c r="J70" s="3"/>
      <c r="K70" s="3"/>
      <c r="L70" s="3"/>
      <c r="M70" s="3">
        <v>1</v>
      </c>
      <c r="N70" t="s">
        <v>52</v>
      </c>
      <c r="O70">
        <v>2</v>
      </c>
      <c r="Q70">
        <f t="shared" si="3"/>
        <v>2</v>
      </c>
      <c r="R70" t="s">
        <v>53</v>
      </c>
      <c r="S70" s="1">
        <v>43426</v>
      </c>
      <c r="T70" s="1">
        <v>43642</v>
      </c>
      <c r="U70" t="s">
        <v>28</v>
      </c>
      <c r="V70">
        <v>2</v>
      </c>
      <c r="W70">
        <v>2</v>
      </c>
      <c r="X70">
        <v>0</v>
      </c>
      <c r="Y70">
        <v>2</v>
      </c>
      <c r="Z70">
        <v>0</v>
      </c>
      <c r="AA70">
        <v>2</v>
      </c>
      <c r="AB70">
        <v>3</v>
      </c>
      <c r="AC70">
        <v>0</v>
      </c>
      <c r="AD70">
        <v>0</v>
      </c>
      <c r="AF70">
        <v>0</v>
      </c>
      <c r="AG70">
        <v>0</v>
      </c>
      <c r="AH70">
        <v>0</v>
      </c>
      <c r="AJ70">
        <v>0</v>
      </c>
      <c r="AN70">
        <v>0</v>
      </c>
      <c r="AP70" s="1">
        <v>43379</v>
      </c>
      <c r="AQ70">
        <v>0</v>
      </c>
      <c r="AR70">
        <v>0</v>
      </c>
    </row>
    <row r="71" spans="1:44" x14ac:dyDescent="0.25">
      <c r="B71">
        <v>18424225</v>
      </c>
      <c r="C71">
        <v>11800861</v>
      </c>
      <c r="E71" t="s">
        <v>26</v>
      </c>
      <c r="F71" s="3">
        <v>1986</v>
      </c>
      <c r="G71" s="3">
        <v>33</v>
      </c>
      <c r="H71" s="3">
        <f>VLOOKUP($C71,SMART_Fresh!$B$3:$H$70,7,FALSE)</f>
        <v>0</v>
      </c>
      <c r="I71" s="3" t="str">
        <f>VLOOKUP($C71,SMART_Fresh!$B$3:$W$70,21,FALSE)</f>
        <v>Tai vòi</v>
      </c>
      <c r="J71" s="3" t="str">
        <f>VLOOKUP($C71,SMART_Fresh!$B$3:$W$70,22,FALSE)</f>
        <v>Bình thường</v>
      </c>
      <c r="K71" s="3"/>
      <c r="L71" s="3">
        <f>VLOOKUP($C71,SMART_Fresh!$B$3:$W$70,20,FALSE)</f>
        <v>2</v>
      </c>
      <c r="M71" s="3">
        <v>1</v>
      </c>
      <c r="N71" t="s">
        <v>51</v>
      </c>
      <c r="Q71">
        <f t="shared" si="3"/>
        <v>0</v>
      </c>
      <c r="S71" s="1">
        <v>43409</v>
      </c>
      <c r="T71" s="1">
        <v>43439</v>
      </c>
      <c r="U71" t="s">
        <v>37</v>
      </c>
      <c r="V71">
        <v>2</v>
      </c>
      <c r="W71">
        <v>2</v>
      </c>
      <c r="X71">
        <v>1</v>
      </c>
      <c r="Y71">
        <v>0</v>
      </c>
      <c r="Z71">
        <v>1</v>
      </c>
      <c r="AA71">
        <v>1</v>
      </c>
      <c r="AB71">
        <v>5</v>
      </c>
      <c r="AC71">
        <v>800</v>
      </c>
      <c r="AD71">
        <v>1</v>
      </c>
      <c r="AE71" t="s">
        <v>67</v>
      </c>
      <c r="AF71">
        <v>0</v>
      </c>
      <c r="AG71">
        <v>0</v>
      </c>
      <c r="AH71">
        <v>0</v>
      </c>
      <c r="AI71">
        <v>0</v>
      </c>
      <c r="AJ71">
        <v>0</v>
      </c>
      <c r="AP71" s="1">
        <v>43173</v>
      </c>
      <c r="AQ71">
        <v>0</v>
      </c>
      <c r="AR71">
        <v>0</v>
      </c>
    </row>
    <row r="72" spans="1:44" hidden="1" x14ac:dyDescent="0.25">
      <c r="A72">
        <v>0</v>
      </c>
      <c r="B72">
        <v>16430250</v>
      </c>
      <c r="C72">
        <v>11800948</v>
      </c>
      <c r="D72" t="str">
        <f t="shared" si="2"/>
        <v>1</v>
      </c>
      <c r="E72" t="s">
        <v>26</v>
      </c>
      <c r="F72" s="3">
        <v>1977</v>
      </c>
      <c r="G72" s="3">
        <v>44</v>
      </c>
      <c r="H72" s="3"/>
      <c r="I72" s="3"/>
      <c r="J72" s="3"/>
      <c r="K72" s="3"/>
      <c r="L72" s="3"/>
      <c r="M72" s="3">
        <v>1</v>
      </c>
      <c r="N72" t="s">
        <v>29</v>
      </c>
      <c r="P72">
        <v>1</v>
      </c>
      <c r="Q72">
        <f t="shared" si="3"/>
        <v>1</v>
      </c>
      <c r="R72">
        <v>10</v>
      </c>
      <c r="S72" s="1">
        <v>43747</v>
      </c>
      <c r="T72" s="1">
        <v>44145</v>
      </c>
      <c r="U72" t="s">
        <v>28</v>
      </c>
      <c r="V72">
        <v>2</v>
      </c>
      <c r="W72">
        <v>2</v>
      </c>
      <c r="X72">
        <v>0</v>
      </c>
      <c r="Y72">
        <v>2</v>
      </c>
      <c r="Z72">
        <v>0</v>
      </c>
      <c r="AA72">
        <v>2</v>
      </c>
      <c r="AB72">
        <v>3</v>
      </c>
      <c r="AC72">
        <v>215</v>
      </c>
      <c r="AD72">
        <v>2</v>
      </c>
      <c r="AE72" t="s">
        <v>49</v>
      </c>
      <c r="AF72">
        <v>1</v>
      </c>
      <c r="AG72">
        <v>0</v>
      </c>
      <c r="AH72">
        <v>1</v>
      </c>
      <c r="AJ72">
        <v>12</v>
      </c>
      <c r="AK72" t="s">
        <v>31</v>
      </c>
      <c r="AN72">
        <v>1</v>
      </c>
      <c r="AP72" s="1">
        <v>43882</v>
      </c>
      <c r="AQ72">
        <v>0</v>
      </c>
      <c r="AR72">
        <v>0</v>
      </c>
    </row>
    <row r="73" spans="1:44" hidden="1" x14ac:dyDescent="0.25">
      <c r="A73">
        <v>0</v>
      </c>
      <c r="B73">
        <v>16430250</v>
      </c>
      <c r="C73">
        <v>11800948</v>
      </c>
      <c r="D73" t="str">
        <f t="shared" si="2"/>
        <v>0</v>
      </c>
      <c r="E73" t="s">
        <v>26</v>
      </c>
      <c r="F73" s="3">
        <v>1977</v>
      </c>
      <c r="G73" s="3">
        <v>42</v>
      </c>
      <c r="H73" s="3"/>
      <c r="I73" s="3"/>
      <c r="J73" s="3"/>
      <c r="K73" s="3"/>
      <c r="L73" s="3"/>
      <c r="M73" s="3">
        <v>1</v>
      </c>
      <c r="N73" t="s">
        <v>50</v>
      </c>
      <c r="Q73">
        <f t="shared" si="3"/>
        <v>0</v>
      </c>
      <c r="S73" s="1">
        <v>43401</v>
      </c>
      <c r="T73" s="1">
        <v>43428</v>
      </c>
      <c r="U73" t="s">
        <v>37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3</v>
      </c>
      <c r="AC73">
        <v>1.83</v>
      </c>
      <c r="AD73">
        <v>0</v>
      </c>
      <c r="AF73">
        <v>0</v>
      </c>
      <c r="AG73">
        <v>0</v>
      </c>
      <c r="AH73">
        <v>0</v>
      </c>
      <c r="AJ73">
        <v>0</v>
      </c>
      <c r="AN73">
        <v>0</v>
      </c>
      <c r="AP73" s="1">
        <v>2958465</v>
      </c>
      <c r="AQ73">
        <v>0</v>
      </c>
      <c r="AR73">
        <v>0</v>
      </c>
    </row>
    <row r="74" spans="1:44" x14ac:dyDescent="0.25">
      <c r="B74">
        <v>18407788</v>
      </c>
      <c r="C74">
        <v>11801019</v>
      </c>
      <c r="E74" t="s">
        <v>26</v>
      </c>
      <c r="F74" s="3">
        <v>1988</v>
      </c>
      <c r="G74" s="3">
        <v>31</v>
      </c>
      <c r="H74" s="3">
        <f>VLOOKUP($C74,SMART_Fresh!$B$3:$H$70,7,FALSE)</f>
        <v>25.299375948726599</v>
      </c>
      <c r="I74" s="3" t="str">
        <f>VLOOKUP($C74,SMART_Fresh!$B$3:$W$70,21,FALSE)</f>
        <v>Tắc 1 vòi trứng</v>
      </c>
      <c r="J74" s="3" t="str">
        <f>VLOOKUP($C74,SMART_Fresh!$B$3:$W$70,22,FALSE)</f>
        <v>Bình thường</v>
      </c>
      <c r="K74" s="3" t="str">
        <f>VLOOKUP($C74,SMART_Fresh!$B$3:$W$70,19,FALSE)</f>
        <v>Primary</v>
      </c>
      <c r="L74" s="3">
        <f>VLOOKUP($C74,SMART_Fresh!$B$3:$W$70,20,FALSE)</f>
        <v>3</v>
      </c>
      <c r="M74" s="3">
        <v>1</v>
      </c>
      <c r="N74" t="s">
        <v>51</v>
      </c>
      <c r="Q74">
        <f t="shared" si="3"/>
        <v>0</v>
      </c>
      <c r="S74" s="1">
        <v>43408</v>
      </c>
      <c r="T74" s="1">
        <v>43433</v>
      </c>
      <c r="U74" t="s">
        <v>37</v>
      </c>
      <c r="V74">
        <v>2</v>
      </c>
      <c r="W74">
        <v>2</v>
      </c>
      <c r="X74">
        <v>2</v>
      </c>
      <c r="Y74">
        <v>0</v>
      </c>
      <c r="Z74">
        <v>0</v>
      </c>
      <c r="AA74">
        <v>2</v>
      </c>
      <c r="AB74">
        <v>3</v>
      </c>
      <c r="AC74">
        <v>1005</v>
      </c>
      <c r="AD74">
        <v>1</v>
      </c>
      <c r="AF74">
        <v>2</v>
      </c>
      <c r="AG74">
        <v>0</v>
      </c>
      <c r="AH74">
        <v>2</v>
      </c>
      <c r="AI74">
        <v>1</v>
      </c>
      <c r="AJ74">
        <v>0</v>
      </c>
      <c r="AL74">
        <v>1</v>
      </c>
      <c r="AN74">
        <v>1</v>
      </c>
      <c r="AO74">
        <v>1</v>
      </c>
      <c r="AP74" s="1">
        <v>43696</v>
      </c>
      <c r="AQ74">
        <v>1.8</v>
      </c>
      <c r="AR74">
        <v>2.7</v>
      </c>
    </row>
    <row r="75" spans="1:44" x14ac:dyDescent="0.25">
      <c r="B75">
        <v>16434140</v>
      </c>
      <c r="C75">
        <v>11801047</v>
      </c>
      <c r="E75" t="s">
        <v>26</v>
      </c>
      <c r="F75" s="3">
        <v>1989</v>
      </c>
      <c r="G75" s="3">
        <v>30</v>
      </c>
      <c r="H75" s="3">
        <f>VLOOKUP($C75,SMART_Fresh!$B$3:$H$70,7,FALSE)</f>
        <v>20.703124999999996</v>
      </c>
      <c r="I75" s="3" t="str">
        <f>VLOOKUP($C75,SMART_Fresh!$B$3:$W$70,21,FALSE)</f>
        <v>PCOS</v>
      </c>
      <c r="J75" s="3" t="str">
        <f>VLOOKUP($C75,SMART_Fresh!$B$3:$W$70,22,FALSE)</f>
        <v>Bình thường</v>
      </c>
      <c r="K75" s="3" t="str">
        <f>VLOOKUP($C75,SMART_Fresh!$B$3:$W$70,19,FALSE)</f>
        <v>Primary</v>
      </c>
      <c r="L75" s="3">
        <f>VLOOKUP($C75,SMART_Fresh!$B$3:$W$70,20,FALSE)</f>
        <v>1</v>
      </c>
      <c r="M75" s="3">
        <v>1</v>
      </c>
      <c r="N75" t="s">
        <v>51</v>
      </c>
      <c r="Q75">
        <f t="shared" si="3"/>
        <v>0</v>
      </c>
      <c r="S75" s="1">
        <v>43412</v>
      </c>
      <c r="T75" s="1">
        <v>43442</v>
      </c>
      <c r="U75" t="s">
        <v>37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5</v>
      </c>
      <c r="AC75">
        <v>551.6</v>
      </c>
      <c r="AD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N75">
        <v>1</v>
      </c>
      <c r="AO75">
        <v>1</v>
      </c>
      <c r="AP75" s="1">
        <v>43703</v>
      </c>
      <c r="AQ75">
        <v>2.2000000000000002</v>
      </c>
      <c r="AR75">
        <v>0</v>
      </c>
    </row>
    <row r="76" spans="1:44" x14ac:dyDescent="0.25">
      <c r="B76">
        <v>18424874</v>
      </c>
      <c r="C76">
        <v>11801089</v>
      </c>
      <c r="D76" t="str">
        <f t="shared" si="2"/>
        <v>1</v>
      </c>
      <c r="E76" t="s">
        <v>26</v>
      </c>
      <c r="F76" s="3">
        <v>1988</v>
      </c>
      <c r="G76" s="3">
        <v>32</v>
      </c>
      <c r="H76" s="3">
        <f>VLOOKUP($C76,SMART_Fresh!$B$3:$H$70,7,FALSE)</f>
        <v>22.222222222222221</v>
      </c>
      <c r="I76" s="3" t="str">
        <f>VLOOKUP($C76,SMART_Fresh!$B$3:$W$70,21,FALSE)</f>
        <v>Tắc 2 vòi trứng</v>
      </c>
      <c r="J76" s="3" t="str">
        <f>VLOOKUP($C76,SMART_Fresh!$B$3:$W$70,22,FALSE)</f>
        <v>Bình thường</v>
      </c>
      <c r="K76" s="3" t="str">
        <f>VLOOKUP($C76,SMART_Fresh!$B$3:$W$70,19,FALSE)</f>
        <v>Primary</v>
      </c>
      <c r="L76" s="3">
        <f>VLOOKUP($C76,SMART_Fresh!$B$3:$W$70,20,FALSE)</f>
        <v>3</v>
      </c>
      <c r="M76" s="3">
        <v>1</v>
      </c>
      <c r="N76" t="s">
        <v>46</v>
      </c>
      <c r="P76">
        <v>1</v>
      </c>
      <c r="Q76">
        <f t="shared" si="3"/>
        <v>1</v>
      </c>
      <c r="S76" s="1">
        <v>43417</v>
      </c>
      <c r="T76" s="1">
        <v>43475</v>
      </c>
      <c r="U76" t="s">
        <v>37</v>
      </c>
      <c r="V76">
        <v>2</v>
      </c>
      <c r="W76">
        <v>2</v>
      </c>
      <c r="X76">
        <v>2</v>
      </c>
      <c r="Y76">
        <v>0</v>
      </c>
      <c r="Z76">
        <v>0</v>
      </c>
      <c r="AA76">
        <v>2</v>
      </c>
      <c r="AB76">
        <v>5</v>
      </c>
      <c r="AC76">
        <v>0</v>
      </c>
      <c r="AD76">
        <v>0</v>
      </c>
      <c r="AF76">
        <v>0</v>
      </c>
      <c r="AG76">
        <v>0</v>
      </c>
      <c r="AH76">
        <v>0</v>
      </c>
      <c r="AJ76">
        <v>0</v>
      </c>
      <c r="AN76">
        <v>0</v>
      </c>
      <c r="AP76" s="1">
        <v>43214</v>
      </c>
      <c r="AQ76">
        <v>0</v>
      </c>
      <c r="AR76">
        <v>0</v>
      </c>
    </row>
    <row r="77" spans="1:44" hidden="1" x14ac:dyDescent="0.25">
      <c r="B77">
        <v>18424874</v>
      </c>
      <c r="C77">
        <v>11801089</v>
      </c>
      <c r="D77" t="str">
        <f t="shared" si="2"/>
        <v>0</v>
      </c>
      <c r="E77" t="s">
        <v>26</v>
      </c>
      <c r="F77" s="3">
        <v>1988</v>
      </c>
      <c r="G77" s="3">
        <v>31</v>
      </c>
      <c r="H77" s="3">
        <f>VLOOKUP($C77,SMART_Fresh!$B$3:$H$70,7,FALSE)</f>
        <v>22.222222222222221</v>
      </c>
      <c r="I77" s="3"/>
      <c r="J77" s="3"/>
      <c r="K77" s="3"/>
      <c r="L77" s="3"/>
      <c r="M77" s="3">
        <v>1</v>
      </c>
      <c r="N77" t="s">
        <v>51</v>
      </c>
      <c r="Q77">
        <f t="shared" si="3"/>
        <v>0</v>
      </c>
      <c r="S77" s="1">
        <v>43417</v>
      </c>
      <c r="T77" s="1">
        <v>43445</v>
      </c>
      <c r="U77" t="s">
        <v>37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5</v>
      </c>
      <c r="AC77">
        <v>0</v>
      </c>
      <c r="AD77">
        <v>0</v>
      </c>
      <c r="AE77" t="s">
        <v>82</v>
      </c>
      <c r="AF77">
        <v>0</v>
      </c>
      <c r="AG77">
        <v>0</v>
      </c>
      <c r="AH77">
        <v>0</v>
      </c>
      <c r="AJ77">
        <v>0</v>
      </c>
      <c r="AN77">
        <v>0</v>
      </c>
      <c r="AP77" s="1">
        <v>2958465</v>
      </c>
      <c r="AQ77">
        <v>0</v>
      </c>
      <c r="AR77">
        <v>0</v>
      </c>
    </row>
    <row r="78" spans="1:44" x14ac:dyDescent="0.25">
      <c r="B78">
        <v>18727376</v>
      </c>
      <c r="C78">
        <v>11801965</v>
      </c>
      <c r="E78" t="s">
        <v>26</v>
      </c>
      <c r="F78" s="3">
        <v>1980</v>
      </c>
      <c r="G78" s="3">
        <v>40</v>
      </c>
      <c r="H78" s="3">
        <f>VLOOKUP($C78,SMART_Fresh!$B$3:$H$70,7,FALSE)</f>
        <v>21.504469556417607</v>
      </c>
      <c r="I78" s="3" t="str">
        <f>VLOOKUP($C78,SMART_Fresh!$B$3:$W$70,21,FALSE)</f>
        <v>Sẩy thai liên tiếp</v>
      </c>
      <c r="J78" s="3" t="str">
        <f>VLOOKUP($C78,SMART_Fresh!$B$3:$W$70,22,FALSE)</f>
        <v>Bình thường</v>
      </c>
      <c r="K78" s="3" t="str">
        <f>VLOOKUP($C78,SMART_Fresh!$B$3:$W$70,19,FALSE)</f>
        <v>Secondary</v>
      </c>
      <c r="L78" s="3">
        <f>VLOOKUP($C78,SMART_Fresh!$B$3:$W$70,20,FALSE)</f>
        <v>10</v>
      </c>
      <c r="M78" s="3">
        <v>1</v>
      </c>
      <c r="N78" t="s">
        <v>51</v>
      </c>
      <c r="Q78">
        <f t="shared" si="3"/>
        <v>0</v>
      </c>
      <c r="S78" s="1">
        <v>43459</v>
      </c>
      <c r="T78" s="1">
        <v>43490</v>
      </c>
      <c r="U78" t="s">
        <v>33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3</v>
      </c>
      <c r="AC78">
        <v>0.3</v>
      </c>
      <c r="AD78">
        <v>0</v>
      </c>
      <c r="AF78">
        <v>0</v>
      </c>
      <c r="AG78">
        <v>0</v>
      </c>
      <c r="AH78">
        <v>0</v>
      </c>
      <c r="AJ78">
        <v>0</v>
      </c>
      <c r="AN78">
        <v>0</v>
      </c>
      <c r="AP78" s="1">
        <v>43227</v>
      </c>
      <c r="AQ78">
        <v>0</v>
      </c>
      <c r="AR78">
        <v>0</v>
      </c>
    </row>
    <row r="79" spans="1:44" x14ac:dyDescent="0.25">
      <c r="B79">
        <v>18430579</v>
      </c>
      <c r="C79">
        <v>11802094</v>
      </c>
      <c r="E79" t="s">
        <v>26</v>
      </c>
      <c r="F79" s="3">
        <v>1991</v>
      </c>
      <c r="G79" s="3">
        <v>29</v>
      </c>
      <c r="H79" s="3">
        <f>VLOOKUP($C79,SMART_Fresh!$B$3:$H$70,7,FALSE)</f>
        <v>19.297399236875574</v>
      </c>
      <c r="I79" s="3" t="str">
        <f>VLOOKUP($C79,SMART_Fresh!$B$3:$W$70,21,FALSE)</f>
        <v>CRNN</v>
      </c>
      <c r="J79" s="3" t="str">
        <f>VLOOKUP($C79,SMART_Fresh!$B$3:$W$70,22,FALSE)</f>
        <v>Bình thường</v>
      </c>
      <c r="K79" s="3" t="str">
        <f>VLOOKUP($C79,SMART_Fresh!$B$3:$W$70,19,FALSE)</f>
        <v>Primary</v>
      </c>
      <c r="L79" s="3">
        <f>VLOOKUP($C79,SMART_Fresh!$B$3:$W$70,20,FALSE)</f>
        <v>3</v>
      </c>
      <c r="M79" s="3">
        <v>1</v>
      </c>
      <c r="N79" t="s">
        <v>51</v>
      </c>
      <c r="Q79">
        <f t="shared" si="3"/>
        <v>0</v>
      </c>
      <c r="S79" s="1">
        <v>43461</v>
      </c>
      <c r="T79" s="1">
        <v>43520</v>
      </c>
      <c r="U79" t="s">
        <v>37</v>
      </c>
      <c r="V79">
        <v>2</v>
      </c>
      <c r="W79">
        <v>2</v>
      </c>
      <c r="X79">
        <v>1</v>
      </c>
      <c r="Y79">
        <v>1</v>
      </c>
      <c r="Z79">
        <v>0</v>
      </c>
      <c r="AA79">
        <v>2</v>
      </c>
      <c r="AB79">
        <v>3</v>
      </c>
      <c r="AC79">
        <v>936</v>
      </c>
      <c r="AD79">
        <v>1</v>
      </c>
      <c r="AF79">
        <v>2</v>
      </c>
      <c r="AG79">
        <v>0</v>
      </c>
      <c r="AH79">
        <v>2</v>
      </c>
      <c r="AI79">
        <v>1</v>
      </c>
      <c r="AJ79">
        <v>0</v>
      </c>
      <c r="AL79">
        <v>1</v>
      </c>
      <c r="AN79">
        <v>1</v>
      </c>
      <c r="AO79">
        <v>1</v>
      </c>
      <c r="AP79" s="1">
        <v>43257</v>
      </c>
      <c r="AQ79">
        <v>2800</v>
      </c>
      <c r="AR79">
        <v>3000</v>
      </c>
    </row>
    <row r="80" spans="1:44" x14ac:dyDescent="0.25">
      <c r="B80">
        <v>17407421</v>
      </c>
      <c r="C80">
        <v>11802165</v>
      </c>
      <c r="E80" t="s">
        <v>26</v>
      </c>
      <c r="F80" s="3">
        <v>1981</v>
      </c>
      <c r="G80" s="3">
        <v>39</v>
      </c>
      <c r="H80" s="3">
        <f>VLOOKUP($C80,SMART_Fresh!$B$3:$H$70,7,FALSE)</f>
        <v>21.989892365263682</v>
      </c>
      <c r="I80" s="3" t="str">
        <f>VLOOKUP($C80,SMART_Fresh!$B$3:$W$70,21,FALSE)</f>
        <v>Sẩy thai liên tiếp</v>
      </c>
      <c r="J80" s="3" t="str">
        <f>VLOOKUP($C80,SMART_Fresh!$B$3:$W$70,22,FALSE)</f>
        <v>Bình thường</v>
      </c>
      <c r="K80" s="3" t="str">
        <f>VLOOKUP($C80,SMART_Fresh!$B$3:$W$70,19,FALSE)</f>
        <v>Secondary</v>
      </c>
      <c r="L80" s="3">
        <f>VLOOKUP($C80,SMART_Fresh!$B$3:$W$70,20,FALSE)</f>
        <v>2</v>
      </c>
      <c r="M80" s="3">
        <v>1</v>
      </c>
      <c r="N80" t="s">
        <v>29</v>
      </c>
      <c r="O80">
        <v>2</v>
      </c>
      <c r="P80">
        <v>8</v>
      </c>
      <c r="Q80">
        <f t="shared" si="3"/>
        <v>10</v>
      </c>
      <c r="S80" s="1">
        <v>43462</v>
      </c>
      <c r="T80" s="1">
        <v>43492</v>
      </c>
      <c r="U80" t="s">
        <v>33</v>
      </c>
      <c r="V80">
        <v>2</v>
      </c>
      <c r="W80">
        <v>2</v>
      </c>
      <c r="X80">
        <v>0</v>
      </c>
      <c r="Y80">
        <v>0</v>
      </c>
      <c r="Z80">
        <v>2</v>
      </c>
      <c r="AA80">
        <v>0</v>
      </c>
      <c r="AB80">
        <v>6</v>
      </c>
      <c r="AD80">
        <v>0</v>
      </c>
      <c r="AF80">
        <v>0</v>
      </c>
      <c r="AG80">
        <v>0</v>
      </c>
      <c r="AH80">
        <v>0</v>
      </c>
      <c r="AJ80">
        <v>0</v>
      </c>
      <c r="AN80">
        <v>0</v>
      </c>
      <c r="AP80" s="1">
        <v>43232</v>
      </c>
      <c r="AQ80">
        <v>0</v>
      </c>
      <c r="AR80">
        <v>0</v>
      </c>
    </row>
    <row r="81" spans="2:44" x14ac:dyDescent="0.25">
      <c r="B81">
        <v>18411467</v>
      </c>
      <c r="C81">
        <v>11903099</v>
      </c>
      <c r="E81" t="s">
        <v>26</v>
      </c>
      <c r="F81" s="3"/>
      <c r="G81" s="3"/>
      <c r="H81" s="3"/>
      <c r="I81" s="3"/>
      <c r="J81" s="3"/>
      <c r="K81" s="3"/>
      <c r="L81" s="3"/>
      <c r="M81" s="3">
        <v>1</v>
      </c>
      <c r="N81" t="s">
        <v>30</v>
      </c>
      <c r="P81">
        <v>2</v>
      </c>
      <c r="Q81">
        <f t="shared" si="3"/>
        <v>2</v>
      </c>
      <c r="S81" s="1">
        <v>43240</v>
      </c>
      <c r="T81" s="1">
        <v>43487</v>
      </c>
      <c r="U81" t="s">
        <v>37</v>
      </c>
      <c r="V81">
        <v>2</v>
      </c>
      <c r="W81">
        <v>2</v>
      </c>
      <c r="X81" t="s">
        <v>42</v>
      </c>
      <c r="Y81" t="s">
        <v>42</v>
      </c>
      <c r="Z81" t="s">
        <v>42</v>
      </c>
      <c r="AA81">
        <v>0</v>
      </c>
      <c r="AB81">
        <v>3</v>
      </c>
      <c r="AC81">
        <v>0</v>
      </c>
      <c r="AD81">
        <v>0</v>
      </c>
      <c r="AE81" t="s">
        <v>71</v>
      </c>
      <c r="AF81">
        <v>0</v>
      </c>
      <c r="AG81">
        <v>0</v>
      </c>
      <c r="AH81">
        <v>0</v>
      </c>
      <c r="AJ81">
        <v>0</v>
      </c>
      <c r="AN81">
        <v>0</v>
      </c>
      <c r="AP81" s="1">
        <v>43224</v>
      </c>
      <c r="AQ81">
        <v>0</v>
      </c>
      <c r="AR81">
        <v>0</v>
      </c>
    </row>
    <row r="82" spans="2:44" x14ac:dyDescent="0.25">
      <c r="B82">
        <v>16419439</v>
      </c>
      <c r="C82">
        <v>11903107</v>
      </c>
      <c r="E82" t="s">
        <v>26</v>
      </c>
      <c r="F82" s="3"/>
      <c r="G82" s="3"/>
      <c r="H82" s="3"/>
      <c r="I82" s="3"/>
      <c r="J82" s="3"/>
      <c r="K82" s="3"/>
      <c r="L82" s="3"/>
      <c r="M82" s="3">
        <v>1</v>
      </c>
      <c r="N82" t="s">
        <v>46</v>
      </c>
      <c r="O82">
        <v>2</v>
      </c>
      <c r="Q82">
        <f t="shared" si="3"/>
        <v>2</v>
      </c>
      <c r="S82" s="1">
        <v>42609</v>
      </c>
      <c r="T82" s="1">
        <v>43488</v>
      </c>
      <c r="U82" t="s">
        <v>33</v>
      </c>
      <c r="V82">
        <v>3</v>
      </c>
      <c r="W82">
        <v>3</v>
      </c>
      <c r="X82" t="s">
        <v>42</v>
      </c>
      <c r="Y82" t="s">
        <v>42</v>
      </c>
      <c r="Z82" t="s">
        <v>42</v>
      </c>
      <c r="AA82">
        <v>0</v>
      </c>
      <c r="AB82">
        <v>3</v>
      </c>
      <c r="AC82">
        <v>190.38</v>
      </c>
      <c r="AD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N82">
        <v>1</v>
      </c>
      <c r="AO82">
        <v>1</v>
      </c>
      <c r="AP82" s="1">
        <v>43225</v>
      </c>
      <c r="AQ82">
        <v>3400</v>
      </c>
      <c r="AR82">
        <v>0</v>
      </c>
    </row>
    <row r="83" spans="2:44" x14ac:dyDescent="0.25">
      <c r="B83">
        <v>15025494</v>
      </c>
      <c r="C83">
        <v>11903111</v>
      </c>
      <c r="E83" t="s">
        <v>26</v>
      </c>
      <c r="F83" s="3"/>
      <c r="G83" s="3"/>
      <c r="H83" s="3"/>
      <c r="I83" s="3"/>
      <c r="J83" s="3"/>
      <c r="K83" s="3"/>
      <c r="L83" s="3"/>
      <c r="M83" s="3">
        <v>1</v>
      </c>
      <c r="N83" t="s">
        <v>32</v>
      </c>
      <c r="P83">
        <v>7</v>
      </c>
      <c r="Q83">
        <f t="shared" si="3"/>
        <v>7</v>
      </c>
      <c r="S83" s="1">
        <v>43422</v>
      </c>
      <c r="T83" s="1">
        <v>43488</v>
      </c>
      <c r="U83" t="s">
        <v>33</v>
      </c>
      <c r="V83">
        <v>2</v>
      </c>
      <c r="W83">
        <v>2</v>
      </c>
      <c r="X83">
        <v>0</v>
      </c>
      <c r="Y83">
        <v>0</v>
      </c>
      <c r="Z83">
        <v>2</v>
      </c>
      <c r="AA83">
        <v>0</v>
      </c>
      <c r="AB83">
        <v>5</v>
      </c>
      <c r="AC83">
        <v>313</v>
      </c>
      <c r="AD83">
        <v>1</v>
      </c>
      <c r="AE83" t="s">
        <v>34</v>
      </c>
      <c r="AF83">
        <v>1</v>
      </c>
      <c r="AG83">
        <v>0</v>
      </c>
      <c r="AH83">
        <v>1</v>
      </c>
      <c r="AI83">
        <v>1</v>
      </c>
      <c r="AJ83">
        <v>0</v>
      </c>
      <c r="AN83">
        <v>1</v>
      </c>
      <c r="AO83">
        <v>1</v>
      </c>
      <c r="AP83" s="1">
        <v>43227</v>
      </c>
      <c r="AQ83">
        <v>3.1</v>
      </c>
      <c r="AR83">
        <v>0</v>
      </c>
    </row>
    <row r="84" spans="2:44" x14ac:dyDescent="0.25">
      <c r="B84">
        <v>16713017</v>
      </c>
      <c r="C84">
        <v>11903129</v>
      </c>
      <c r="E84" t="s">
        <v>26</v>
      </c>
      <c r="F84" s="3"/>
      <c r="G84" s="3"/>
      <c r="H84" s="3"/>
      <c r="I84" s="3"/>
      <c r="J84" s="3"/>
      <c r="K84" s="3"/>
      <c r="L84" s="3"/>
      <c r="M84" s="3">
        <v>1</v>
      </c>
      <c r="N84" t="s">
        <v>52</v>
      </c>
      <c r="O84">
        <v>2</v>
      </c>
      <c r="P84">
        <v>4</v>
      </c>
      <c r="Q84">
        <f t="shared" si="3"/>
        <v>6</v>
      </c>
      <c r="S84" s="1">
        <v>43257</v>
      </c>
      <c r="T84" s="1">
        <v>43489</v>
      </c>
      <c r="U84" t="s">
        <v>33</v>
      </c>
      <c r="V84">
        <v>1</v>
      </c>
      <c r="W84">
        <v>1</v>
      </c>
      <c r="X84" t="s">
        <v>42</v>
      </c>
      <c r="Y84" t="s">
        <v>42</v>
      </c>
      <c r="Z84" t="s">
        <v>42</v>
      </c>
      <c r="AA84">
        <v>0</v>
      </c>
      <c r="AB84">
        <v>5</v>
      </c>
      <c r="AC84">
        <v>198.74</v>
      </c>
      <c r="AD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N84">
        <v>1</v>
      </c>
      <c r="AO84">
        <v>1</v>
      </c>
      <c r="AP84" s="1">
        <v>43228</v>
      </c>
      <c r="AQ84">
        <v>3.9</v>
      </c>
      <c r="AR84">
        <v>0</v>
      </c>
    </row>
    <row r="85" spans="2:44" x14ac:dyDescent="0.25">
      <c r="B85">
        <v>18404237</v>
      </c>
      <c r="C85">
        <v>11903143</v>
      </c>
      <c r="E85" t="s">
        <v>26</v>
      </c>
      <c r="F85" s="3"/>
      <c r="G85" s="3"/>
      <c r="H85" s="3"/>
      <c r="I85" s="3"/>
      <c r="J85" s="3"/>
      <c r="K85" s="3"/>
      <c r="L85" s="3"/>
      <c r="M85" s="3">
        <v>1</v>
      </c>
      <c r="N85" t="s">
        <v>51</v>
      </c>
      <c r="Q85">
        <f t="shared" si="3"/>
        <v>0</v>
      </c>
      <c r="S85" s="1">
        <v>43360</v>
      </c>
      <c r="T85" s="1">
        <v>43490</v>
      </c>
      <c r="U85" t="s">
        <v>33</v>
      </c>
      <c r="V85">
        <v>1</v>
      </c>
      <c r="W85">
        <v>1</v>
      </c>
      <c r="X85" t="s">
        <v>42</v>
      </c>
      <c r="Y85" t="s">
        <v>42</v>
      </c>
      <c r="Z85" t="s">
        <v>42</v>
      </c>
      <c r="AA85">
        <v>0</v>
      </c>
      <c r="AB85">
        <v>5</v>
      </c>
      <c r="AC85">
        <v>145</v>
      </c>
      <c r="AD85">
        <v>1</v>
      </c>
      <c r="AE85" t="s">
        <v>67</v>
      </c>
      <c r="AF85">
        <v>1</v>
      </c>
      <c r="AG85">
        <v>0</v>
      </c>
      <c r="AH85">
        <v>1</v>
      </c>
      <c r="AI85">
        <v>1</v>
      </c>
      <c r="AJ85">
        <v>0</v>
      </c>
      <c r="AN85">
        <v>1</v>
      </c>
      <c r="AO85">
        <v>1</v>
      </c>
      <c r="AP85" s="1">
        <v>43229</v>
      </c>
      <c r="AQ85">
        <v>0</v>
      </c>
      <c r="AR85">
        <v>0</v>
      </c>
    </row>
    <row r="86" spans="2:44" x14ac:dyDescent="0.25">
      <c r="B86">
        <v>15720495</v>
      </c>
      <c r="C86">
        <v>11903193</v>
      </c>
      <c r="E86" t="s">
        <v>26</v>
      </c>
      <c r="F86" s="3"/>
      <c r="G86" s="3"/>
      <c r="H86" s="3"/>
      <c r="I86" s="3"/>
      <c r="J86" s="3"/>
      <c r="K86" s="3"/>
      <c r="L86" s="3"/>
      <c r="M86" s="3">
        <v>1</v>
      </c>
      <c r="N86" t="s">
        <v>41</v>
      </c>
      <c r="Q86">
        <f t="shared" si="3"/>
        <v>0</v>
      </c>
      <c r="S86" s="1">
        <v>42997</v>
      </c>
      <c r="T86" s="1">
        <v>43494</v>
      </c>
      <c r="U86" t="s">
        <v>37</v>
      </c>
      <c r="V86">
        <v>3</v>
      </c>
      <c r="W86">
        <v>3</v>
      </c>
      <c r="X86" t="s">
        <v>42</v>
      </c>
      <c r="Y86" t="s">
        <v>42</v>
      </c>
      <c r="Z86" t="s">
        <v>42</v>
      </c>
      <c r="AA86">
        <v>0</v>
      </c>
      <c r="AB86">
        <v>3</v>
      </c>
      <c r="AC86">
        <v>1388</v>
      </c>
      <c r="AD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N86">
        <v>1</v>
      </c>
      <c r="AO86">
        <v>1</v>
      </c>
      <c r="AP86" s="1">
        <v>43231</v>
      </c>
      <c r="AQ86">
        <v>3.1</v>
      </c>
      <c r="AR86">
        <v>0</v>
      </c>
    </row>
    <row r="87" spans="2:44" x14ac:dyDescent="0.25">
      <c r="B87">
        <v>18403789</v>
      </c>
      <c r="C87">
        <v>11903213</v>
      </c>
      <c r="E87" t="s">
        <v>26</v>
      </c>
      <c r="F87" s="3"/>
      <c r="G87" s="3"/>
      <c r="H87" s="3"/>
      <c r="I87" s="3"/>
      <c r="J87" s="3"/>
      <c r="K87" s="3"/>
      <c r="L87" s="3"/>
      <c r="M87" s="3">
        <v>1</v>
      </c>
      <c r="N87" t="s">
        <v>48</v>
      </c>
      <c r="P87">
        <v>2</v>
      </c>
      <c r="Q87">
        <f t="shared" si="3"/>
        <v>2</v>
      </c>
      <c r="S87" s="1">
        <v>43302</v>
      </c>
      <c r="T87" s="1">
        <v>43496</v>
      </c>
      <c r="U87" t="s">
        <v>37</v>
      </c>
      <c r="V87">
        <v>2</v>
      </c>
      <c r="W87">
        <v>2</v>
      </c>
      <c r="X87">
        <v>0</v>
      </c>
      <c r="Y87">
        <v>0</v>
      </c>
      <c r="Z87">
        <v>2</v>
      </c>
      <c r="AA87">
        <v>0</v>
      </c>
      <c r="AB87">
        <v>5</v>
      </c>
      <c r="AC87">
        <v>1474</v>
      </c>
      <c r="AD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N87">
        <v>1</v>
      </c>
      <c r="AO87">
        <v>1</v>
      </c>
      <c r="AP87" s="1">
        <v>43235</v>
      </c>
      <c r="AQ87">
        <v>3</v>
      </c>
      <c r="AR87">
        <v>0</v>
      </c>
    </row>
    <row r="88" spans="2:44" x14ac:dyDescent="0.25">
      <c r="B88">
        <v>18414738</v>
      </c>
      <c r="C88">
        <v>31800001</v>
      </c>
      <c r="E88" t="s">
        <v>26</v>
      </c>
      <c r="F88" s="3">
        <v>1986</v>
      </c>
      <c r="G88" s="3">
        <v>33</v>
      </c>
      <c r="H88" s="3"/>
      <c r="I88" s="3"/>
      <c r="J88" s="3"/>
      <c r="K88" s="3"/>
      <c r="L88" s="3"/>
      <c r="M88" s="3">
        <v>1</v>
      </c>
      <c r="N88" t="s">
        <v>46</v>
      </c>
      <c r="Q88">
        <f t="shared" si="3"/>
        <v>0</v>
      </c>
      <c r="S88" s="1">
        <v>43325</v>
      </c>
      <c r="T88" s="1">
        <v>43352</v>
      </c>
      <c r="V88">
        <v>2</v>
      </c>
      <c r="W88">
        <v>2</v>
      </c>
      <c r="X88">
        <v>0</v>
      </c>
      <c r="Y88">
        <v>2</v>
      </c>
      <c r="Z88">
        <v>0</v>
      </c>
      <c r="AA88">
        <v>2</v>
      </c>
      <c r="AB88">
        <v>3</v>
      </c>
      <c r="AC88">
        <v>1128</v>
      </c>
      <c r="AD88">
        <v>1</v>
      </c>
      <c r="AF88">
        <v>2</v>
      </c>
      <c r="AG88">
        <v>0</v>
      </c>
      <c r="AH88">
        <v>2</v>
      </c>
      <c r="AI88">
        <v>1</v>
      </c>
      <c r="AJ88">
        <v>0</v>
      </c>
      <c r="AL88">
        <v>1</v>
      </c>
      <c r="AN88">
        <v>1</v>
      </c>
      <c r="AO88">
        <v>1</v>
      </c>
      <c r="AP88" s="1">
        <v>43615</v>
      </c>
      <c r="AQ88">
        <v>0</v>
      </c>
      <c r="AR88">
        <v>0</v>
      </c>
    </row>
    <row r="89" spans="2:44" x14ac:dyDescent="0.25">
      <c r="B89">
        <v>18402183</v>
      </c>
      <c r="C89">
        <v>31800003</v>
      </c>
      <c r="E89" t="s">
        <v>26</v>
      </c>
      <c r="F89" s="3">
        <v>1989</v>
      </c>
      <c r="G89" s="3">
        <v>30</v>
      </c>
      <c r="H89" s="3"/>
      <c r="I89" s="3" t="str">
        <f>VLOOKUP($C89,SMART_Fresh!$B$3:$W$70,21,FALSE)</f>
        <v>Giảm DTBT</v>
      </c>
      <c r="J89" s="3" t="str">
        <f>VLOOKUP($C89,SMART_Fresh!$B$3:$W$70,22,FALSE)</f>
        <v>Bình thường</v>
      </c>
      <c r="K89" s="3"/>
      <c r="L89" s="3">
        <f>VLOOKUP($C89,SMART_Fresh!$B$3:$W$70,20,FALSE)</f>
        <v>0</v>
      </c>
      <c r="M89" s="3">
        <v>1</v>
      </c>
      <c r="N89" t="s">
        <v>46</v>
      </c>
      <c r="Q89">
        <f t="shared" si="3"/>
        <v>0</v>
      </c>
      <c r="S89" s="1">
        <v>43326</v>
      </c>
      <c r="T89" s="1">
        <v>43358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5</v>
      </c>
      <c r="AC89">
        <v>34.76</v>
      </c>
      <c r="AD89">
        <v>1</v>
      </c>
      <c r="AF89">
        <v>0</v>
      </c>
      <c r="AG89">
        <v>0</v>
      </c>
      <c r="AH89">
        <v>0</v>
      </c>
      <c r="AI89">
        <v>0</v>
      </c>
      <c r="AJ89">
        <v>7</v>
      </c>
      <c r="AK89" t="s">
        <v>60</v>
      </c>
      <c r="AP89" s="1">
        <v>43619</v>
      </c>
      <c r="AQ89">
        <v>0</v>
      </c>
      <c r="AR89">
        <v>0</v>
      </c>
    </row>
    <row r="90" spans="2:44" x14ac:dyDescent="0.25">
      <c r="B90">
        <v>16409869</v>
      </c>
      <c r="C90">
        <v>31800007</v>
      </c>
      <c r="D90" t="str">
        <f t="shared" si="2"/>
        <v>1</v>
      </c>
      <c r="E90" t="s">
        <v>26</v>
      </c>
      <c r="F90" s="3">
        <v>1987</v>
      </c>
      <c r="G90" s="3">
        <v>35</v>
      </c>
      <c r="H90" s="3"/>
      <c r="I90" s="3" t="str">
        <f>VLOOKUP($C90,SMART_Fresh!$B$3:$W$70,21,FALSE)</f>
        <v>CRNN</v>
      </c>
      <c r="J90" s="3" t="str">
        <f>VLOOKUP($C90,SMART_Fresh!$B$3:$W$70,22,FALSE)</f>
        <v>Bình thường</v>
      </c>
      <c r="K90" s="3"/>
      <c r="L90" s="3">
        <f>VLOOKUP($C90,SMART_Fresh!$B$3:$W$70,20,FALSE)</f>
        <v>1</v>
      </c>
      <c r="M90" s="3">
        <v>1</v>
      </c>
      <c r="N90" t="s">
        <v>48</v>
      </c>
      <c r="P90">
        <v>2</v>
      </c>
      <c r="Q90">
        <f t="shared" si="3"/>
        <v>2</v>
      </c>
      <c r="R90">
        <v>8.5</v>
      </c>
      <c r="S90" s="1">
        <v>43328</v>
      </c>
      <c r="T90" s="1">
        <v>44298</v>
      </c>
      <c r="U90" t="s">
        <v>28</v>
      </c>
      <c r="V90">
        <v>2</v>
      </c>
      <c r="W90">
        <v>2</v>
      </c>
      <c r="X90">
        <v>0</v>
      </c>
      <c r="Y90">
        <v>1</v>
      </c>
      <c r="Z90">
        <v>1</v>
      </c>
      <c r="AA90">
        <v>1</v>
      </c>
      <c r="AB90">
        <v>5</v>
      </c>
      <c r="AC90">
        <v>495</v>
      </c>
      <c r="AD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N90">
        <v>1</v>
      </c>
      <c r="AO90">
        <v>1</v>
      </c>
      <c r="AP90" s="1">
        <v>44037</v>
      </c>
      <c r="AQ90">
        <v>0</v>
      </c>
      <c r="AR90">
        <v>0</v>
      </c>
    </row>
    <row r="91" spans="2:44" x14ac:dyDescent="0.25">
      <c r="B91">
        <v>16409869</v>
      </c>
      <c r="C91">
        <v>31800007</v>
      </c>
      <c r="D91" t="str">
        <f t="shared" si="2"/>
        <v>1</v>
      </c>
      <c r="E91" t="s">
        <v>26</v>
      </c>
      <c r="F91" s="3">
        <v>1987</v>
      </c>
      <c r="G91" s="3">
        <v>35</v>
      </c>
      <c r="H91" s="3"/>
      <c r="I91" s="3" t="str">
        <f>VLOOKUP($C91,SMART_Fresh!$B$3:$W$70,21,FALSE)</f>
        <v>CRNN</v>
      </c>
      <c r="J91" s="3" t="str">
        <f>VLOOKUP($C91,SMART_Fresh!$B$3:$W$70,22,FALSE)</f>
        <v>Bình thường</v>
      </c>
      <c r="K91" s="3"/>
      <c r="L91" s="3">
        <f>VLOOKUP($C91,SMART_Fresh!$B$3:$W$70,20,FALSE)</f>
        <v>1</v>
      </c>
      <c r="M91" s="3">
        <v>1</v>
      </c>
      <c r="N91" t="s">
        <v>46</v>
      </c>
      <c r="Q91">
        <f t="shared" si="3"/>
        <v>0</v>
      </c>
      <c r="R91">
        <v>9.5</v>
      </c>
      <c r="S91" s="1">
        <v>43328</v>
      </c>
      <c r="T91" s="1">
        <v>44210</v>
      </c>
      <c r="U91" t="s">
        <v>28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5</v>
      </c>
      <c r="AC91">
        <v>0</v>
      </c>
      <c r="AD91">
        <v>0</v>
      </c>
      <c r="AE91" t="s">
        <v>47</v>
      </c>
      <c r="AF91">
        <v>0</v>
      </c>
      <c r="AG91">
        <v>0</v>
      </c>
      <c r="AH91">
        <v>0</v>
      </c>
      <c r="AJ91">
        <v>0</v>
      </c>
      <c r="AN91">
        <v>0</v>
      </c>
      <c r="AP91" s="1">
        <v>2958465</v>
      </c>
      <c r="AQ91">
        <v>0</v>
      </c>
      <c r="AR91">
        <v>0</v>
      </c>
    </row>
    <row r="92" spans="2:44" hidden="1" x14ac:dyDescent="0.25">
      <c r="B92">
        <v>16409869</v>
      </c>
      <c r="C92">
        <v>31800007</v>
      </c>
      <c r="D92" t="str">
        <f t="shared" si="2"/>
        <v>0</v>
      </c>
      <c r="E92" t="s">
        <v>26</v>
      </c>
      <c r="F92" s="3">
        <v>1987</v>
      </c>
      <c r="G92" s="3">
        <v>32</v>
      </c>
      <c r="H92" s="3"/>
      <c r="I92" s="3"/>
      <c r="J92" s="3"/>
      <c r="K92" s="3"/>
      <c r="L92" s="3"/>
      <c r="M92" s="3">
        <v>1</v>
      </c>
      <c r="N92" t="s">
        <v>45</v>
      </c>
      <c r="Q92">
        <f t="shared" si="3"/>
        <v>0</v>
      </c>
      <c r="S92" s="1">
        <v>43328</v>
      </c>
      <c r="T92" s="1">
        <v>43358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5</v>
      </c>
      <c r="AC92">
        <v>409.8</v>
      </c>
      <c r="AD92">
        <v>1</v>
      </c>
      <c r="AF92">
        <v>1</v>
      </c>
      <c r="AG92">
        <v>0</v>
      </c>
      <c r="AH92">
        <v>1</v>
      </c>
      <c r="AJ92">
        <v>0</v>
      </c>
      <c r="AN92">
        <v>0</v>
      </c>
      <c r="AP92" s="1">
        <v>43619</v>
      </c>
      <c r="AQ92">
        <v>2.8</v>
      </c>
      <c r="AR92">
        <v>0</v>
      </c>
    </row>
    <row r="93" spans="2:44" x14ac:dyDescent="0.25">
      <c r="B93">
        <v>18409268</v>
      </c>
      <c r="C93">
        <v>31800012</v>
      </c>
      <c r="D93" t="str">
        <f t="shared" si="2"/>
        <v>1</v>
      </c>
      <c r="E93" t="s">
        <v>26</v>
      </c>
      <c r="F93" s="3">
        <v>1988</v>
      </c>
      <c r="G93" s="3">
        <v>32</v>
      </c>
      <c r="H93" s="3"/>
      <c r="I93" s="3" t="str">
        <f>VLOOKUP($C93,SMART_Fresh!$B$3:$W$70,21,FALSE)</f>
        <v>Bình thường</v>
      </c>
      <c r="J93" s="3" t="str">
        <f>VLOOKUP($C93,SMART_Fresh!$B$3:$W$70,22,FALSE)</f>
        <v>TT dị dạng</v>
      </c>
      <c r="K93" s="3"/>
      <c r="L93" s="3">
        <f>VLOOKUP($C93,SMART_Fresh!$B$3:$W$70,20,FALSE)</f>
        <v>3</v>
      </c>
      <c r="M93" s="3">
        <v>1</v>
      </c>
      <c r="N93" t="s">
        <v>44</v>
      </c>
      <c r="P93">
        <v>4</v>
      </c>
      <c r="Q93">
        <f t="shared" si="3"/>
        <v>4</v>
      </c>
      <c r="S93" s="1">
        <v>43429</v>
      </c>
      <c r="T93" s="1">
        <v>43558</v>
      </c>
      <c r="U93" t="s">
        <v>33</v>
      </c>
      <c r="V93">
        <v>2</v>
      </c>
      <c r="W93">
        <v>2</v>
      </c>
      <c r="X93">
        <v>0</v>
      </c>
      <c r="Y93">
        <v>2</v>
      </c>
      <c r="Z93">
        <v>0</v>
      </c>
      <c r="AA93">
        <v>2</v>
      </c>
      <c r="AB93">
        <v>3</v>
      </c>
      <c r="AC93">
        <v>0</v>
      </c>
      <c r="AD93">
        <v>0</v>
      </c>
      <c r="AF93">
        <v>0</v>
      </c>
      <c r="AG93">
        <v>0</v>
      </c>
      <c r="AH93">
        <v>0</v>
      </c>
      <c r="AJ93">
        <v>0</v>
      </c>
      <c r="AN93">
        <v>0</v>
      </c>
      <c r="AP93" s="1">
        <v>43295</v>
      </c>
      <c r="AQ93">
        <v>0</v>
      </c>
      <c r="AR93">
        <v>0</v>
      </c>
    </row>
    <row r="94" spans="2:44" x14ac:dyDescent="0.25">
      <c r="B94">
        <v>18409268</v>
      </c>
      <c r="C94">
        <v>31800012</v>
      </c>
      <c r="D94" t="str">
        <f t="shared" si="2"/>
        <v>1</v>
      </c>
      <c r="E94" t="s">
        <v>26</v>
      </c>
      <c r="F94" s="3">
        <v>1988</v>
      </c>
      <c r="G94" s="3">
        <v>31</v>
      </c>
      <c r="H94" s="3"/>
      <c r="I94" s="3" t="str">
        <f>VLOOKUP($C94,SMART_Fresh!$B$3:$W$70,21,FALSE)</f>
        <v>Bình thường</v>
      </c>
      <c r="J94" s="3" t="str">
        <f>VLOOKUP($C94,SMART_Fresh!$B$3:$W$70,22,FALSE)</f>
        <v>TT dị dạng</v>
      </c>
      <c r="K94" s="3"/>
      <c r="L94" s="3">
        <f>VLOOKUP($C94,SMART_Fresh!$B$3:$W$70,20,FALSE)</f>
        <v>3</v>
      </c>
      <c r="M94" s="3">
        <v>1</v>
      </c>
      <c r="N94" t="s">
        <v>46</v>
      </c>
      <c r="Q94">
        <f t="shared" si="3"/>
        <v>0</v>
      </c>
      <c r="S94" s="1">
        <v>43429</v>
      </c>
      <c r="T94" s="1">
        <v>43458</v>
      </c>
      <c r="U94" t="s">
        <v>37</v>
      </c>
      <c r="V94">
        <v>2</v>
      </c>
      <c r="W94">
        <v>2</v>
      </c>
      <c r="X94">
        <v>1</v>
      </c>
      <c r="Y94">
        <v>1</v>
      </c>
      <c r="Z94">
        <v>0</v>
      </c>
      <c r="AA94">
        <v>2</v>
      </c>
      <c r="AB94">
        <v>3</v>
      </c>
      <c r="AC94">
        <v>0.51500000000000001</v>
      </c>
      <c r="AD94">
        <v>0</v>
      </c>
      <c r="AF94">
        <v>0</v>
      </c>
      <c r="AG94">
        <v>0</v>
      </c>
      <c r="AH94">
        <v>0</v>
      </c>
      <c r="AJ94">
        <v>0</v>
      </c>
      <c r="AN94">
        <v>0</v>
      </c>
      <c r="AP94" s="1">
        <v>2958465</v>
      </c>
      <c r="AQ94">
        <v>0</v>
      </c>
      <c r="AR94">
        <v>0</v>
      </c>
    </row>
    <row r="95" spans="2:44" hidden="1" x14ac:dyDescent="0.25">
      <c r="B95">
        <v>18409268</v>
      </c>
      <c r="C95">
        <v>31800012</v>
      </c>
      <c r="D95" t="str">
        <f t="shared" si="2"/>
        <v>0</v>
      </c>
      <c r="E95" t="s">
        <v>26</v>
      </c>
      <c r="F95" s="3">
        <v>1988</v>
      </c>
      <c r="G95" s="3">
        <v>31</v>
      </c>
      <c r="H95" s="3"/>
      <c r="I95" s="3"/>
      <c r="J95" s="3"/>
      <c r="K95" s="3"/>
      <c r="L95" s="3"/>
      <c r="M95" s="3">
        <v>1</v>
      </c>
      <c r="N95" t="s">
        <v>43</v>
      </c>
      <c r="Q95">
        <f t="shared" si="3"/>
        <v>0</v>
      </c>
      <c r="S95" s="1">
        <v>43331</v>
      </c>
      <c r="T95" s="1">
        <v>43357</v>
      </c>
      <c r="V95">
        <v>2</v>
      </c>
      <c r="W95">
        <v>2</v>
      </c>
      <c r="X95">
        <v>0</v>
      </c>
      <c r="Y95">
        <v>1</v>
      </c>
      <c r="Z95">
        <v>1</v>
      </c>
      <c r="AA95">
        <v>1</v>
      </c>
      <c r="AB95">
        <v>3</v>
      </c>
      <c r="AC95">
        <v>29.39</v>
      </c>
      <c r="AD95">
        <v>1</v>
      </c>
      <c r="AF95">
        <v>0</v>
      </c>
      <c r="AG95">
        <v>0</v>
      </c>
      <c r="AH95">
        <v>0</v>
      </c>
      <c r="AJ95">
        <v>4</v>
      </c>
      <c r="AK95" t="s">
        <v>57</v>
      </c>
      <c r="AN95">
        <v>0</v>
      </c>
      <c r="AP95" s="1">
        <v>43620</v>
      </c>
      <c r="AQ95">
        <v>0</v>
      </c>
      <c r="AR95">
        <v>0</v>
      </c>
    </row>
    <row r="96" spans="2:44" x14ac:dyDescent="0.25">
      <c r="B96">
        <v>15408344</v>
      </c>
      <c r="C96">
        <v>31800020</v>
      </c>
      <c r="E96" t="s">
        <v>26</v>
      </c>
      <c r="F96" s="3">
        <v>1984</v>
      </c>
      <c r="G96" s="3">
        <v>35</v>
      </c>
      <c r="H96" s="3"/>
      <c r="I96" s="3" t="str">
        <f>VLOOKUP($C96,SMART_Fresh!$B$3:$W$70,21,FALSE)</f>
        <v>PCOS</v>
      </c>
      <c r="J96" s="3" t="str">
        <f>VLOOKUP($C96,SMART_Fresh!$B$3:$W$70,22,FALSE)</f>
        <v>Bình thường</v>
      </c>
      <c r="K96" s="3"/>
      <c r="L96" s="3">
        <f>VLOOKUP($C96,SMART_Fresh!$B$3:$W$70,20,FALSE)</f>
        <v>2</v>
      </c>
      <c r="M96" s="3">
        <v>1</v>
      </c>
      <c r="N96" t="s">
        <v>35</v>
      </c>
      <c r="O96">
        <v>1</v>
      </c>
      <c r="P96">
        <v>2</v>
      </c>
      <c r="Q96">
        <f t="shared" si="3"/>
        <v>3</v>
      </c>
      <c r="S96" s="1">
        <v>43333</v>
      </c>
      <c r="T96" s="1">
        <v>43365</v>
      </c>
      <c r="V96">
        <v>2</v>
      </c>
      <c r="W96">
        <v>2</v>
      </c>
      <c r="X96">
        <v>2</v>
      </c>
      <c r="Y96">
        <v>0</v>
      </c>
      <c r="Z96">
        <v>0</v>
      </c>
      <c r="AA96">
        <v>2</v>
      </c>
      <c r="AB96">
        <v>3</v>
      </c>
      <c r="AC96">
        <v>437.8</v>
      </c>
      <c r="AD96">
        <v>1</v>
      </c>
      <c r="AF96">
        <v>2</v>
      </c>
      <c r="AG96">
        <v>0</v>
      </c>
      <c r="AH96">
        <v>2</v>
      </c>
      <c r="AI96">
        <v>1</v>
      </c>
      <c r="AJ96">
        <v>0</v>
      </c>
      <c r="AL96">
        <v>1</v>
      </c>
      <c r="AN96">
        <v>1</v>
      </c>
      <c r="AO96">
        <v>1</v>
      </c>
      <c r="AP96" s="1">
        <v>43628</v>
      </c>
      <c r="AQ96">
        <v>2800</v>
      </c>
      <c r="AR96">
        <v>0</v>
      </c>
    </row>
    <row r="97" spans="1:44" x14ac:dyDescent="0.25">
      <c r="B97">
        <v>17405623</v>
      </c>
      <c r="C97">
        <v>31800022</v>
      </c>
      <c r="D97" t="str">
        <f t="shared" si="2"/>
        <v>1</v>
      </c>
      <c r="E97" t="s">
        <v>26</v>
      </c>
      <c r="F97" s="3">
        <v>1995</v>
      </c>
      <c r="G97" s="3">
        <v>26</v>
      </c>
      <c r="H97" s="3">
        <f>VLOOKUP($C97,SMART_Fresh!$B$3:$H$70,7,FALSE)</f>
        <v>35.555555555555557</v>
      </c>
      <c r="I97" s="3" t="str">
        <f>VLOOKUP($C97,SMART_Fresh!$B$3:$W$70,21,FALSE)</f>
        <v>PCOS</v>
      </c>
      <c r="J97" s="3" t="str">
        <f>VLOOKUP($C97,SMART_Fresh!$B$3:$W$70,22,FALSE)</f>
        <v>Bình thường</v>
      </c>
      <c r="K97" s="3" t="str">
        <f>VLOOKUP($C97,SMART_Fresh!$B$3:$W$70,19,FALSE)</f>
        <v>Primary</v>
      </c>
      <c r="L97" s="3">
        <f>VLOOKUP($C97,SMART_Fresh!$B$3:$W$70,20,FALSE)</f>
        <v>1</v>
      </c>
      <c r="M97" s="3">
        <v>1</v>
      </c>
      <c r="N97" t="s">
        <v>46</v>
      </c>
      <c r="P97">
        <v>1</v>
      </c>
      <c r="Q97">
        <f t="shared" si="3"/>
        <v>1</v>
      </c>
      <c r="R97">
        <v>12.5</v>
      </c>
      <c r="S97" s="1">
        <v>43310</v>
      </c>
      <c r="T97" s="1">
        <v>44160</v>
      </c>
      <c r="U97" t="s">
        <v>37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5</v>
      </c>
      <c r="AC97">
        <v>159.9</v>
      </c>
      <c r="AD97">
        <v>1</v>
      </c>
      <c r="AE97" t="s">
        <v>59</v>
      </c>
      <c r="AF97">
        <v>1</v>
      </c>
      <c r="AG97">
        <v>0</v>
      </c>
      <c r="AH97">
        <v>1</v>
      </c>
      <c r="AI97">
        <v>1</v>
      </c>
      <c r="AJ97">
        <v>0</v>
      </c>
      <c r="AN97">
        <v>1</v>
      </c>
      <c r="AO97">
        <v>1</v>
      </c>
      <c r="AP97" s="1">
        <v>43899</v>
      </c>
      <c r="AQ97">
        <v>2900</v>
      </c>
      <c r="AR97">
        <v>0</v>
      </c>
    </row>
    <row r="98" spans="1:44" hidden="1" x14ac:dyDescent="0.25">
      <c r="B98">
        <v>17405623</v>
      </c>
      <c r="C98">
        <v>31800022</v>
      </c>
      <c r="D98" t="str">
        <f t="shared" si="2"/>
        <v>0</v>
      </c>
      <c r="E98" t="s">
        <v>26</v>
      </c>
      <c r="F98" s="3">
        <v>1995</v>
      </c>
      <c r="G98" s="3">
        <v>24</v>
      </c>
      <c r="H98" s="3">
        <f>VLOOKUP($C98,SMART_Fresh!$B$3:$H$70,7,FALSE)</f>
        <v>35.555555555555557</v>
      </c>
      <c r="I98" s="3"/>
      <c r="J98" s="3"/>
      <c r="K98" s="3"/>
      <c r="L98" s="3"/>
      <c r="M98" s="3">
        <v>1</v>
      </c>
      <c r="N98" t="s">
        <v>51</v>
      </c>
      <c r="Q98">
        <f t="shared" si="3"/>
        <v>0</v>
      </c>
      <c r="S98" s="1">
        <v>43310</v>
      </c>
      <c r="T98" s="1">
        <v>43334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5</v>
      </c>
      <c r="AC98">
        <v>232.4</v>
      </c>
      <c r="AD98">
        <v>1</v>
      </c>
      <c r="AF98">
        <v>1</v>
      </c>
      <c r="AG98">
        <v>0</v>
      </c>
      <c r="AH98">
        <v>1</v>
      </c>
      <c r="AJ98">
        <v>0</v>
      </c>
      <c r="AN98">
        <v>0</v>
      </c>
      <c r="AP98" s="1">
        <v>43595</v>
      </c>
      <c r="AQ98">
        <v>3.7</v>
      </c>
      <c r="AR98">
        <v>0</v>
      </c>
    </row>
    <row r="99" spans="1:44" x14ac:dyDescent="0.25">
      <c r="B99">
        <v>18410349</v>
      </c>
      <c r="C99">
        <v>31800024</v>
      </c>
      <c r="D99" t="str">
        <f t="shared" si="2"/>
        <v>1</v>
      </c>
      <c r="E99" t="s">
        <v>26</v>
      </c>
      <c r="F99" s="3">
        <v>1995</v>
      </c>
      <c r="G99" s="3">
        <v>26</v>
      </c>
      <c r="H99" s="3"/>
      <c r="I99" s="3" t="str">
        <f>VLOOKUP($C99,SMART_Fresh!$B$3:$W$70,21,FALSE)</f>
        <v>Bình thường</v>
      </c>
      <c r="J99" s="3" t="str">
        <f>VLOOKUP($C99,SMART_Fresh!$B$3:$W$70,22,FALSE)</f>
        <v>TT yếu</v>
      </c>
      <c r="K99" s="3"/>
      <c r="L99" s="3">
        <f>VLOOKUP($C99,SMART_Fresh!$B$3:$W$70,20,FALSE)</f>
        <v>3</v>
      </c>
      <c r="M99" s="3">
        <v>1</v>
      </c>
      <c r="N99" t="s">
        <v>70</v>
      </c>
      <c r="P99">
        <v>2</v>
      </c>
      <c r="Q99">
        <f t="shared" si="3"/>
        <v>2</v>
      </c>
      <c r="R99">
        <v>10.5</v>
      </c>
      <c r="S99" s="1">
        <v>43241</v>
      </c>
      <c r="T99" s="1">
        <v>43979</v>
      </c>
      <c r="U99" t="s">
        <v>28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5</v>
      </c>
      <c r="AC99">
        <v>1059</v>
      </c>
      <c r="AD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N99">
        <v>1</v>
      </c>
      <c r="AO99">
        <v>1</v>
      </c>
      <c r="AP99" s="1">
        <v>43718</v>
      </c>
      <c r="AQ99">
        <v>2.9</v>
      </c>
      <c r="AR99">
        <v>0</v>
      </c>
    </row>
    <row r="100" spans="1:44" hidden="1" x14ac:dyDescent="0.25">
      <c r="B100">
        <v>18410349</v>
      </c>
      <c r="C100">
        <v>31800024</v>
      </c>
      <c r="D100" t="str">
        <f t="shared" si="2"/>
        <v>0</v>
      </c>
      <c r="E100" t="s">
        <v>26</v>
      </c>
      <c r="F100" s="3">
        <v>1995</v>
      </c>
      <c r="G100" s="3">
        <v>24</v>
      </c>
      <c r="H100" s="3"/>
      <c r="I100" s="3"/>
      <c r="J100" s="3"/>
      <c r="K100" s="3"/>
      <c r="L100" s="3"/>
      <c r="M100" s="3">
        <v>1</v>
      </c>
      <c r="N100" t="s">
        <v>48</v>
      </c>
      <c r="Q100">
        <f t="shared" si="3"/>
        <v>0</v>
      </c>
      <c r="S100" s="1">
        <v>43241</v>
      </c>
      <c r="T100" s="1">
        <v>43334</v>
      </c>
      <c r="V100">
        <v>3</v>
      </c>
      <c r="W100">
        <v>3</v>
      </c>
      <c r="X100">
        <v>1</v>
      </c>
      <c r="Y100">
        <v>1</v>
      </c>
      <c r="Z100">
        <v>1</v>
      </c>
      <c r="AA100">
        <v>2</v>
      </c>
      <c r="AB100">
        <v>5</v>
      </c>
      <c r="AC100">
        <v>2559</v>
      </c>
      <c r="AD100">
        <v>1</v>
      </c>
      <c r="AF100">
        <v>1</v>
      </c>
      <c r="AG100">
        <v>0</v>
      </c>
      <c r="AH100">
        <v>1</v>
      </c>
      <c r="AJ100">
        <v>7</v>
      </c>
      <c r="AK100" t="s">
        <v>60</v>
      </c>
      <c r="AN100">
        <v>0</v>
      </c>
      <c r="AP100" s="1">
        <v>43595</v>
      </c>
      <c r="AQ100">
        <v>0</v>
      </c>
      <c r="AR100">
        <v>0</v>
      </c>
    </row>
    <row r="101" spans="1:44" x14ac:dyDescent="0.25">
      <c r="B101">
        <v>18410987</v>
      </c>
      <c r="C101">
        <v>31800041</v>
      </c>
      <c r="D101" t="str">
        <f t="shared" si="2"/>
        <v>1</v>
      </c>
      <c r="E101" t="s">
        <v>26</v>
      </c>
      <c r="F101" s="3">
        <v>1991</v>
      </c>
      <c r="G101" s="3">
        <v>29</v>
      </c>
      <c r="H101" s="3"/>
      <c r="I101" s="3" t="str">
        <f>VLOOKUP($C101,SMART_Fresh!$B$3:$W$70,21,FALSE)</f>
        <v>Nguyên nhân khác</v>
      </c>
      <c r="J101" s="3" t="str">
        <f>VLOOKUP($C101,SMART_Fresh!$B$3:$W$70,22,FALSE)</f>
        <v>Bình thường</v>
      </c>
      <c r="K101" s="3"/>
      <c r="L101" s="3"/>
      <c r="M101" s="3">
        <v>1</v>
      </c>
      <c r="N101">
        <v>2</v>
      </c>
      <c r="P101">
        <v>1</v>
      </c>
      <c r="Q101">
        <f t="shared" si="3"/>
        <v>1</v>
      </c>
      <c r="S101" s="1">
        <v>43317</v>
      </c>
      <c r="T101" s="1">
        <v>43550</v>
      </c>
      <c r="U101" t="s">
        <v>37</v>
      </c>
      <c r="V101">
        <v>2</v>
      </c>
      <c r="W101">
        <v>2</v>
      </c>
      <c r="X101">
        <v>0</v>
      </c>
      <c r="Y101">
        <v>2</v>
      </c>
      <c r="Z101">
        <v>0</v>
      </c>
      <c r="AA101">
        <v>2</v>
      </c>
      <c r="AB101">
        <v>5</v>
      </c>
      <c r="AC101">
        <v>1801</v>
      </c>
      <c r="AD101">
        <v>1</v>
      </c>
      <c r="AF101">
        <v>2</v>
      </c>
      <c r="AG101">
        <v>0</v>
      </c>
      <c r="AH101">
        <v>2</v>
      </c>
      <c r="AI101">
        <v>1</v>
      </c>
      <c r="AJ101">
        <v>0</v>
      </c>
      <c r="AL101">
        <v>1</v>
      </c>
      <c r="AN101">
        <v>1</v>
      </c>
      <c r="AO101">
        <v>1</v>
      </c>
      <c r="AP101" s="1">
        <v>43289</v>
      </c>
      <c r="AQ101">
        <v>2.8</v>
      </c>
      <c r="AR101">
        <v>2.5</v>
      </c>
    </row>
    <row r="102" spans="1:44" hidden="1" x14ac:dyDescent="0.25">
      <c r="B102">
        <v>18410987</v>
      </c>
      <c r="C102">
        <v>31800041</v>
      </c>
      <c r="D102" t="str">
        <f t="shared" si="2"/>
        <v>0</v>
      </c>
      <c r="E102" t="s">
        <v>26</v>
      </c>
      <c r="F102" s="3">
        <v>1991</v>
      </c>
      <c r="G102" s="3">
        <v>28</v>
      </c>
      <c r="H102" s="3"/>
      <c r="I102" s="3"/>
      <c r="J102" s="3"/>
      <c r="K102" s="3"/>
      <c r="L102" s="3"/>
      <c r="M102" s="3">
        <v>1</v>
      </c>
      <c r="N102" t="s">
        <v>30</v>
      </c>
      <c r="Q102">
        <f t="shared" si="3"/>
        <v>0</v>
      </c>
      <c r="S102" s="1">
        <v>43317</v>
      </c>
      <c r="T102" s="1">
        <v>43338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5</v>
      </c>
      <c r="AC102">
        <v>0</v>
      </c>
      <c r="AD102">
        <v>0</v>
      </c>
      <c r="AF102">
        <v>0</v>
      </c>
      <c r="AG102">
        <v>0</v>
      </c>
      <c r="AH102">
        <v>0</v>
      </c>
      <c r="AJ102">
        <v>0</v>
      </c>
      <c r="AN102">
        <v>0</v>
      </c>
      <c r="AP102" s="1">
        <v>2958465</v>
      </c>
      <c r="AQ102">
        <v>0</v>
      </c>
      <c r="AR102">
        <v>0</v>
      </c>
    </row>
    <row r="103" spans="1:44" x14ac:dyDescent="0.25">
      <c r="B103">
        <v>18419010</v>
      </c>
      <c r="C103">
        <v>31800045</v>
      </c>
      <c r="D103" t="str">
        <f t="shared" si="2"/>
        <v>1</v>
      </c>
      <c r="E103" t="s">
        <v>26</v>
      </c>
      <c r="F103" s="3">
        <v>1992</v>
      </c>
      <c r="G103" s="3">
        <v>29</v>
      </c>
      <c r="H103" s="3"/>
      <c r="I103" s="3" t="str">
        <f>VLOOKUP($C103,SMART_Fresh!$B$3:$W$70,21,FALSE)</f>
        <v>RLPN</v>
      </c>
      <c r="J103" s="3" t="str">
        <f>VLOOKUP($C103,SMART_Fresh!$B$3:$W$70,22,FALSE)</f>
        <v>Bình thường</v>
      </c>
      <c r="K103" s="3"/>
      <c r="L103" s="3">
        <f>VLOOKUP($C103,SMART_Fresh!$B$3:$W$70,20,FALSE)</f>
        <v>4</v>
      </c>
      <c r="M103" s="3">
        <v>1</v>
      </c>
      <c r="N103" t="s">
        <v>75</v>
      </c>
      <c r="P103">
        <v>2</v>
      </c>
      <c r="Q103">
        <f t="shared" si="3"/>
        <v>2</v>
      </c>
      <c r="R103">
        <v>10</v>
      </c>
      <c r="S103" s="1">
        <v>43311</v>
      </c>
      <c r="T103" s="1">
        <v>44185</v>
      </c>
      <c r="U103" t="s">
        <v>33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3</v>
      </c>
      <c r="AC103">
        <v>0.12</v>
      </c>
      <c r="AD103">
        <v>0</v>
      </c>
      <c r="AF103">
        <v>0</v>
      </c>
      <c r="AG103">
        <v>0</v>
      </c>
      <c r="AH103">
        <v>0</v>
      </c>
      <c r="AJ103">
        <v>0</v>
      </c>
      <c r="AN103">
        <v>0</v>
      </c>
      <c r="AP103" s="1">
        <v>2958465</v>
      </c>
      <c r="AQ103">
        <v>0</v>
      </c>
      <c r="AR103">
        <v>0</v>
      </c>
    </row>
    <row r="104" spans="1:44" hidden="1" x14ac:dyDescent="0.25">
      <c r="B104">
        <v>18419010</v>
      </c>
      <c r="C104">
        <v>31800045</v>
      </c>
      <c r="D104" t="str">
        <f t="shared" si="2"/>
        <v>0</v>
      </c>
      <c r="E104" t="s">
        <v>26</v>
      </c>
      <c r="F104" s="3">
        <v>1992</v>
      </c>
      <c r="G104" s="3">
        <v>27</v>
      </c>
      <c r="H104" s="3"/>
      <c r="I104" s="3"/>
      <c r="J104" s="3"/>
      <c r="K104" s="3"/>
      <c r="L104" s="3"/>
      <c r="M104" s="3">
        <v>1</v>
      </c>
      <c r="N104" t="s">
        <v>46</v>
      </c>
      <c r="Q104">
        <f t="shared" si="3"/>
        <v>0</v>
      </c>
      <c r="S104" s="1">
        <v>43311</v>
      </c>
      <c r="T104" s="1">
        <v>43342</v>
      </c>
      <c r="V104">
        <v>2</v>
      </c>
      <c r="W104">
        <v>2</v>
      </c>
      <c r="X104">
        <v>0</v>
      </c>
      <c r="Y104">
        <v>2</v>
      </c>
      <c r="Z104">
        <v>0</v>
      </c>
      <c r="AA104">
        <v>2</v>
      </c>
      <c r="AB104">
        <v>3</v>
      </c>
      <c r="AC104">
        <v>145</v>
      </c>
      <c r="AD104">
        <v>1</v>
      </c>
      <c r="AF104">
        <v>0</v>
      </c>
      <c r="AG104">
        <v>1</v>
      </c>
      <c r="AH104">
        <v>0</v>
      </c>
      <c r="AJ104">
        <v>4</v>
      </c>
      <c r="AK104" t="s">
        <v>74</v>
      </c>
      <c r="AN104">
        <v>0</v>
      </c>
      <c r="AP104" s="1">
        <v>43605</v>
      </c>
      <c r="AQ104">
        <v>0</v>
      </c>
      <c r="AR104">
        <v>0</v>
      </c>
    </row>
    <row r="105" spans="1:44" x14ac:dyDescent="0.25">
      <c r="B105">
        <v>18418541</v>
      </c>
      <c r="C105">
        <v>31800047</v>
      </c>
      <c r="D105" t="str">
        <f t="shared" si="2"/>
        <v>1</v>
      </c>
      <c r="E105" t="s">
        <v>26</v>
      </c>
      <c r="F105" s="3">
        <v>1988</v>
      </c>
      <c r="G105" s="3">
        <v>31</v>
      </c>
      <c r="H105" s="3"/>
      <c r="I105" s="3" t="str">
        <f>VLOOKUP($C105,SMART_Fresh!$B$3:$W$70,21,FALSE)</f>
        <v>Bình thường</v>
      </c>
      <c r="J105" s="3" t="str">
        <f>VLOOKUP($C105,SMART_Fresh!$B$3:$W$70,22,FALSE)</f>
        <v>OAT</v>
      </c>
      <c r="K105" s="3"/>
      <c r="L105" s="3">
        <f>VLOOKUP($C105,SMART_Fresh!$B$3:$W$70,20,FALSE)</f>
        <v>4</v>
      </c>
      <c r="M105" s="3">
        <v>1</v>
      </c>
      <c r="N105" t="s">
        <v>43</v>
      </c>
      <c r="P105">
        <v>1</v>
      </c>
      <c r="Q105">
        <f t="shared" si="3"/>
        <v>1</v>
      </c>
      <c r="S105" s="1">
        <v>43304</v>
      </c>
      <c r="T105" s="1">
        <v>43385</v>
      </c>
      <c r="U105" t="s">
        <v>37</v>
      </c>
      <c r="V105">
        <v>2</v>
      </c>
      <c r="W105">
        <v>2</v>
      </c>
      <c r="X105">
        <v>2</v>
      </c>
      <c r="Y105">
        <v>0</v>
      </c>
      <c r="Z105">
        <v>0</v>
      </c>
      <c r="AA105">
        <v>2</v>
      </c>
      <c r="AB105">
        <v>6</v>
      </c>
      <c r="AC105">
        <v>745.5</v>
      </c>
      <c r="AD105">
        <v>1</v>
      </c>
      <c r="AF105">
        <v>2</v>
      </c>
      <c r="AG105">
        <v>0</v>
      </c>
      <c r="AH105">
        <v>2</v>
      </c>
      <c r="AI105">
        <v>1</v>
      </c>
      <c r="AJ105">
        <v>0</v>
      </c>
      <c r="AL105">
        <v>1</v>
      </c>
      <c r="AN105">
        <v>1</v>
      </c>
      <c r="AO105">
        <v>1</v>
      </c>
      <c r="AP105" s="1">
        <v>43645</v>
      </c>
      <c r="AQ105">
        <v>3</v>
      </c>
      <c r="AR105">
        <v>2.9</v>
      </c>
    </row>
    <row r="106" spans="1:44" hidden="1" x14ac:dyDescent="0.25">
      <c r="B106">
        <v>18418541</v>
      </c>
      <c r="C106">
        <v>31800047</v>
      </c>
      <c r="D106" t="str">
        <f t="shared" si="2"/>
        <v>0</v>
      </c>
      <c r="E106" t="s">
        <v>26</v>
      </c>
      <c r="F106" s="3">
        <v>1988</v>
      </c>
      <c r="G106" s="3">
        <v>31</v>
      </c>
      <c r="H106" s="3"/>
      <c r="I106" s="3"/>
      <c r="J106" s="3"/>
      <c r="K106" s="3"/>
      <c r="L106" s="3"/>
      <c r="M106" s="3">
        <v>1</v>
      </c>
      <c r="N106" t="s">
        <v>45</v>
      </c>
      <c r="Q106">
        <f t="shared" si="3"/>
        <v>0</v>
      </c>
      <c r="S106" s="1">
        <v>43304</v>
      </c>
      <c r="T106" s="1">
        <v>43344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5</v>
      </c>
      <c r="AC106">
        <v>149</v>
      </c>
      <c r="AD106">
        <v>1</v>
      </c>
      <c r="AF106">
        <v>0</v>
      </c>
      <c r="AG106">
        <v>0</v>
      </c>
      <c r="AH106">
        <v>0</v>
      </c>
      <c r="AJ106">
        <v>4</v>
      </c>
      <c r="AK106" t="s">
        <v>57</v>
      </c>
      <c r="AN106">
        <v>0</v>
      </c>
      <c r="AP106" s="1">
        <v>43605</v>
      </c>
      <c r="AQ106">
        <v>0</v>
      </c>
      <c r="AR106">
        <v>0</v>
      </c>
    </row>
    <row r="107" spans="1:44" x14ac:dyDescent="0.25">
      <c r="B107">
        <v>18406761</v>
      </c>
      <c r="C107">
        <v>31800049</v>
      </c>
      <c r="D107" t="str">
        <f t="shared" si="2"/>
        <v>1</v>
      </c>
      <c r="E107" t="s">
        <v>26</v>
      </c>
      <c r="F107" s="3">
        <v>1991</v>
      </c>
      <c r="G107" s="3">
        <v>30</v>
      </c>
      <c r="H107" s="3">
        <f>VLOOKUP($C107,SMART_Fresh!$B$3:$H$70,7,FALSE)</f>
        <v>18.749999999999996</v>
      </c>
      <c r="I107" s="3" t="str">
        <f>VLOOKUP($C107,SMART_Fresh!$B$3:$W$70,21,FALSE)</f>
        <v>PCOS</v>
      </c>
      <c r="J107" s="3" t="str">
        <f>VLOOKUP($C107,SMART_Fresh!$B$3:$W$70,22,FALSE)</f>
        <v>Bình thường</v>
      </c>
      <c r="K107" s="3" t="str">
        <f>VLOOKUP($C107,SMART_Fresh!$B$3:$W$70,19,FALSE)</f>
        <v>Secondary</v>
      </c>
      <c r="L107" s="3">
        <f>VLOOKUP($C107,SMART_Fresh!$B$3:$W$70,20,FALSE)</f>
        <v>2</v>
      </c>
      <c r="M107" s="3">
        <v>1</v>
      </c>
      <c r="N107" t="s">
        <v>48</v>
      </c>
      <c r="P107">
        <v>0</v>
      </c>
      <c r="Q107">
        <f t="shared" si="3"/>
        <v>0</v>
      </c>
      <c r="R107">
        <v>10</v>
      </c>
      <c r="S107" s="1">
        <v>43206</v>
      </c>
      <c r="T107" s="1">
        <v>44085</v>
      </c>
      <c r="U107" t="s">
        <v>37</v>
      </c>
      <c r="V107">
        <v>2</v>
      </c>
      <c r="W107">
        <v>2</v>
      </c>
      <c r="X107">
        <v>0</v>
      </c>
      <c r="Y107">
        <v>0</v>
      </c>
      <c r="Z107">
        <v>2</v>
      </c>
      <c r="AA107">
        <v>0</v>
      </c>
      <c r="AB107">
        <v>5</v>
      </c>
      <c r="AC107">
        <v>732.2</v>
      </c>
      <c r="AD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N107">
        <v>1</v>
      </c>
      <c r="AO107">
        <v>1</v>
      </c>
      <c r="AP107" s="1">
        <v>43824</v>
      </c>
      <c r="AQ107">
        <v>3200</v>
      </c>
      <c r="AR107">
        <v>0</v>
      </c>
    </row>
    <row r="108" spans="1:44" x14ac:dyDescent="0.25">
      <c r="B108">
        <v>18406761</v>
      </c>
      <c r="C108">
        <v>31800049</v>
      </c>
      <c r="D108" t="str">
        <f t="shared" si="2"/>
        <v>1</v>
      </c>
      <c r="E108" t="s">
        <v>26</v>
      </c>
      <c r="F108" s="3">
        <v>1991</v>
      </c>
      <c r="G108" s="3">
        <v>28</v>
      </c>
      <c r="H108" s="3">
        <f>VLOOKUP($C108,SMART_Fresh!$B$3:$H$70,7,FALSE)</f>
        <v>18.749999999999996</v>
      </c>
      <c r="I108" s="3" t="str">
        <f>VLOOKUP($C108,SMART_Fresh!$B$3:$W$70,21,FALSE)</f>
        <v>PCOS</v>
      </c>
      <c r="J108" s="3" t="str">
        <f>VLOOKUP($C108,SMART_Fresh!$B$3:$W$70,22,FALSE)</f>
        <v>Bình thường</v>
      </c>
      <c r="K108" s="3" t="str">
        <f>VLOOKUP($C108,SMART_Fresh!$B$3:$W$70,19,FALSE)</f>
        <v>Secondary</v>
      </c>
      <c r="L108" s="3">
        <f>VLOOKUP($C108,SMART_Fresh!$B$3:$W$70,20,FALSE)</f>
        <v>2</v>
      </c>
      <c r="M108" s="3">
        <v>1</v>
      </c>
      <c r="N108" t="s">
        <v>48</v>
      </c>
      <c r="Q108">
        <f t="shared" si="3"/>
        <v>0</v>
      </c>
      <c r="S108" s="1">
        <v>43206</v>
      </c>
      <c r="T108" s="1">
        <v>43344</v>
      </c>
      <c r="V108">
        <v>2</v>
      </c>
      <c r="W108">
        <v>2</v>
      </c>
      <c r="X108">
        <v>0</v>
      </c>
      <c r="Y108">
        <v>0</v>
      </c>
      <c r="Z108">
        <v>2</v>
      </c>
      <c r="AA108">
        <v>0</v>
      </c>
      <c r="AB108">
        <v>5</v>
      </c>
      <c r="AC108">
        <v>0</v>
      </c>
      <c r="AD108">
        <v>0</v>
      </c>
      <c r="AF108">
        <v>0</v>
      </c>
      <c r="AG108">
        <v>0</v>
      </c>
      <c r="AH108">
        <v>0</v>
      </c>
      <c r="AJ108">
        <v>0</v>
      </c>
      <c r="AN108">
        <v>0</v>
      </c>
      <c r="AP108" s="1">
        <v>2958465</v>
      </c>
      <c r="AQ108">
        <v>0</v>
      </c>
      <c r="AR108">
        <v>0</v>
      </c>
    </row>
    <row r="109" spans="1:44" hidden="1" x14ac:dyDescent="0.25">
      <c r="B109">
        <v>18406761</v>
      </c>
      <c r="C109">
        <v>31800049</v>
      </c>
      <c r="D109" t="str">
        <f t="shared" si="2"/>
        <v>0</v>
      </c>
      <c r="E109" t="s">
        <v>26</v>
      </c>
      <c r="F109" s="3">
        <v>1991</v>
      </c>
      <c r="G109" s="3">
        <v>28</v>
      </c>
      <c r="H109" s="3">
        <f>VLOOKUP($C109,SMART_Fresh!$B$3:$H$70,7,FALSE)</f>
        <v>18.749999999999996</v>
      </c>
      <c r="I109" s="3"/>
      <c r="J109" s="3"/>
      <c r="K109" s="3"/>
      <c r="L109" s="3"/>
      <c r="M109" s="3">
        <v>1</v>
      </c>
      <c r="N109" t="s">
        <v>46</v>
      </c>
      <c r="Q109">
        <f t="shared" si="3"/>
        <v>0</v>
      </c>
      <c r="S109" s="1">
        <v>43206</v>
      </c>
      <c r="T109" s="1">
        <v>43231</v>
      </c>
      <c r="U109" t="s">
        <v>37</v>
      </c>
      <c r="V109">
        <v>2</v>
      </c>
      <c r="W109">
        <v>2</v>
      </c>
      <c r="X109">
        <v>0</v>
      </c>
      <c r="Y109">
        <v>2</v>
      </c>
      <c r="Z109">
        <v>0</v>
      </c>
      <c r="AA109">
        <v>2</v>
      </c>
      <c r="AB109">
        <v>5</v>
      </c>
      <c r="AC109">
        <v>0</v>
      </c>
      <c r="AD109">
        <v>0</v>
      </c>
      <c r="AF109">
        <v>0</v>
      </c>
      <c r="AG109">
        <v>0</v>
      </c>
      <c r="AH109">
        <v>0</v>
      </c>
      <c r="AJ109">
        <v>0</v>
      </c>
      <c r="AN109">
        <v>0</v>
      </c>
      <c r="AP109" s="1">
        <v>42965</v>
      </c>
      <c r="AQ109">
        <v>0</v>
      </c>
      <c r="AR109">
        <v>0</v>
      </c>
    </row>
    <row r="110" spans="1:44" x14ac:dyDescent="0.25">
      <c r="B110">
        <v>18403824</v>
      </c>
      <c r="C110">
        <v>31800055</v>
      </c>
      <c r="D110" t="str">
        <f t="shared" si="2"/>
        <v>1</v>
      </c>
      <c r="E110" t="s">
        <v>26</v>
      </c>
      <c r="F110" s="3">
        <v>1990</v>
      </c>
      <c r="G110" s="3">
        <v>31</v>
      </c>
      <c r="H110" s="3"/>
      <c r="I110" s="3" t="str">
        <f>VLOOKUP($C110,SMART_Fresh!$B$3:$W$70,21,FALSE)</f>
        <v>Dính buồng tử cung</v>
      </c>
      <c r="J110" s="3" t="str">
        <f>VLOOKUP($C110,SMART_Fresh!$B$3:$W$70,22,FALSE)</f>
        <v>Bình thường</v>
      </c>
      <c r="K110" s="3"/>
      <c r="L110" s="3">
        <f>VLOOKUP($C110,SMART_Fresh!$B$3:$W$70,20,FALSE)</f>
        <v>6</v>
      </c>
      <c r="M110" s="3">
        <v>1</v>
      </c>
      <c r="N110" t="s">
        <v>48</v>
      </c>
      <c r="P110">
        <v>1</v>
      </c>
      <c r="Q110">
        <f t="shared" si="3"/>
        <v>1</v>
      </c>
      <c r="R110">
        <v>9.5</v>
      </c>
      <c r="S110" s="1">
        <v>43311</v>
      </c>
      <c r="T110" s="1">
        <v>44008</v>
      </c>
      <c r="U110" t="s">
        <v>33</v>
      </c>
      <c r="V110">
        <v>2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5</v>
      </c>
      <c r="AC110">
        <v>452.3</v>
      </c>
      <c r="AD110">
        <v>1</v>
      </c>
      <c r="AF110">
        <v>0</v>
      </c>
      <c r="AG110">
        <v>0</v>
      </c>
      <c r="AH110">
        <v>0</v>
      </c>
      <c r="AI110">
        <v>1</v>
      </c>
      <c r="AJ110">
        <v>5.5</v>
      </c>
      <c r="AK110" t="s">
        <v>31</v>
      </c>
      <c r="AM110">
        <v>1</v>
      </c>
      <c r="AP110" s="1">
        <v>43747</v>
      </c>
      <c r="AQ110">
        <v>0</v>
      </c>
      <c r="AR110">
        <v>0</v>
      </c>
    </row>
    <row r="111" spans="1:44" hidden="1" x14ac:dyDescent="0.25">
      <c r="B111">
        <v>18403824</v>
      </c>
      <c r="C111">
        <v>31800055</v>
      </c>
      <c r="D111" t="str">
        <f t="shared" si="2"/>
        <v>0</v>
      </c>
      <c r="E111" t="s">
        <v>26</v>
      </c>
      <c r="F111" s="3">
        <v>1990</v>
      </c>
      <c r="G111" s="3">
        <v>29</v>
      </c>
      <c r="H111" s="3"/>
      <c r="I111" s="3"/>
      <c r="J111" s="3"/>
      <c r="K111" s="3"/>
      <c r="L111" s="3"/>
      <c r="M111" s="3">
        <v>1</v>
      </c>
      <c r="N111" t="s">
        <v>46</v>
      </c>
      <c r="Q111">
        <f t="shared" si="3"/>
        <v>0</v>
      </c>
      <c r="S111" s="1">
        <v>43311</v>
      </c>
      <c r="T111" s="1">
        <v>43347</v>
      </c>
      <c r="V111">
        <v>2</v>
      </c>
      <c r="W111">
        <v>2</v>
      </c>
      <c r="X111">
        <v>1</v>
      </c>
      <c r="Y111">
        <v>1</v>
      </c>
      <c r="Z111">
        <v>0</v>
      </c>
      <c r="AA111">
        <v>2</v>
      </c>
      <c r="AB111">
        <v>5</v>
      </c>
      <c r="AC111">
        <v>2016</v>
      </c>
      <c r="AD111">
        <v>1</v>
      </c>
      <c r="AF111">
        <v>1</v>
      </c>
      <c r="AG111">
        <v>0</v>
      </c>
      <c r="AH111">
        <v>0</v>
      </c>
      <c r="AJ111">
        <v>5</v>
      </c>
      <c r="AK111" t="s">
        <v>60</v>
      </c>
      <c r="AN111">
        <v>0</v>
      </c>
      <c r="AP111" s="1">
        <v>43608</v>
      </c>
      <c r="AQ111">
        <v>0</v>
      </c>
      <c r="AR111">
        <v>0</v>
      </c>
    </row>
    <row r="112" spans="1:44" hidden="1" x14ac:dyDescent="0.25">
      <c r="A112">
        <v>0</v>
      </c>
      <c r="B112">
        <v>18419316</v>
      </c>
      <c r="C112">
        <v>31800074</v>
      </c>
      <c r="D112" t="str">
        <f t="shared" si="2"/>
        <v>1</v>
      </c>
      <c r="E112" t="s">
        <v>26</v>
      </c>
      <c r="F112" s="3">
        <v>1974</v>
      </c>
      <c r="G112" s="3">
        <v>45</v>
      </c>
      <c r="H112" s="3"/>
      <c r="I112" s="3"/>
      <c r="J112" s="3"/>
      <c r="K112" s="3"/>
      <c r="L112" s="3"/>
      <c r="M112" s="3">
        <v>1</v>
      </c>
      <c r="N112" t="s">
        <v>76</v>
      </c>
      <c r="P112">
        <v>2</v>
      </c>
      <c r="Q112">
        <f t="shared" si="3"/>
        <v>2</v>
      </c>
      <c r="S112" s="1">
        <v>43352</v>
      </c>
      <c r="T112" s="1">
        <v>43449</v>
      </c>
      <c r="U112" t="s">
        <v>37</v>
      </c>
      <c r="V112">
        <v>2</v>
      </c>
      <c r="W112">
        <v>2</v>
      </c>
      <c r="X112">
        <v>0</v>
      </c>
      <c r="Y112">
        <v>2</v>
      </c>
      <c r="Z112">
        <v>0</v>
      </c>
      <c r="AA112">
        <v>2</v>
      </c>
      <c r="AB112">
        <v>5</v>
      </c>
      <c r="AC112">
        <v>857.9</v>
      </c>
      <c r="AD112">
        <v>1</v>
      </c>
      <c r="AE112" t="s">
        <v>77</v>
      </c>
      <c r="AF112">
        <v>1</v>
      </c>
      <c r="AG112">
        <v>0</v>
      </c>
      <c r="AH112">
        <v>1</v>
      </c>
      <c r="AJ112">
        <v>0</v>
      </c>
      <c r="AN112">
        <v>0</v>
      </c>
      <c r="AP112" s="1">
        <v>43710</v>
      </c>
      <c r="AQ112">
        <v>2.2999999999999998</v>
      </c>
      <c r="AR112">
        <v>0</v>
      </c>
    </row>
    <row r="113" spans="1:44" hidden="1" x14ac:dyDescent="0.25">
      <c r="A113">
        <v>0</v>
      </c>
      <c r="B113">
        <v>18419316</v>
      </c>
      <c r="C113">
        <v>31800074</v>
      </c>
      <c r="D113" t="str">
        <f t="shared" si="2"/>
        <v>0</v>
      </c>
      <c r="E113" t="s">
        <v>26</v>
      </c>
      <c r="F113" s="3">
        <v>1974</v>
      </c>
      <c r="G113" s="3">
        <v>45</v>
      </c>
      <c r="H113" s="3"/>
      <c r="I113" s="3"/>
      <c r="J113" s="3"/>
      <c r="K113" s="3"/>
      <c r="L113" s="3"/>
      <c r="M113" s="3">
        <v>1</v>
      </c>
      <c r="N113" t="s">
        <v>78</v>
      </c>
      <c r="Q113">
        <f t="shared" si="3"/>
        <v>0</v>
      </c>
      <c r="S113" s="1">
        <v>43352</v>
      </c>
      <c r="T113" s="1">
        <v>43381</v>
      </c>
      <c r="U113" t="s">
        <v>37</v>
      </c>
      <c r="V113">
        <v>2</v>
      </c>
      <c r="W113">
        <v>2</v>
      </c>
      <c r="X113">
        <v>2</v>
      </c>
      <c r="Y113">
        <v>0</v>
      </c>
      <c r="Z113">
        <v>0</v>
      </c>
      <c r="AA113">
        <v>2</v>
      </c>
      <c r="AB113">
        <v>5</v>
      </c>
      <c r="AC113">
        <v>49.56</v>
      </c>
      <c r="AD113">
        <v>1</v>
      </c>
      <c r="AE113" t="s">
        <v>79</v>
      </c>
      <c r="AF113">
        <v>1</v>
      </c>
      <c r="AG113">
        <v>0</v>
      </c>
      <c r="AH113">
        <v>1</v>
      </c>
      <c r="AJ113">
        <v>13</v>
      </c>
      <c r="AK113" t="s">
        <v>57</v>
      </c>
      <c r="AN113">
        <v>0</v>
      </c>
      <c r="AP113" s="1">
        <v>43642</v>
      </c>
      <c r="AQ113">
        <v>0</v>
      </c>
      <c r="AR113">
        <v>0</v>
      </c>
    </row>
  </sheetData>
  <autoFilter ref="A1:AR113" xr:uid="{9BE0D538-EF18-4E0D-8403-13CFCDCA5A58}">
    <filterColumn colId="0">
      <filters blank="1"/>
    </filterColumn>
    <filterColumn colId="3">
      <filters blank="1">
        <filter val="1"/>
      </filters>
    </filterColumn>
  </autoFilter>
  <sortState xmlns:xlrd2="http://schemas.microsoft.com/office/spreadsheetml/2017/richdata2" ref="A2:AR113">
    <sortCondition ref="C2:C113"/>
    <sortCondition descending="1" ref="T2:T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76B-AC1B-4352-800E-45E2720F2398}">
  <sheetPr filterMode="1"/>
  <dimension ref="A1:BG70"/>
  <sheetViews>
    <sheetView topLeftCell="F1" workbookViewId="0">
      <selection activeCell="T3" sqref="T3"/>
    </sheetView>
  </sheetViews>
  <sheetFormatPr defaultRowHeight="15" x14ac:dyDescent="0.25"/>
  <cols>
    <col min="9" max="9" width="10.42578125" bestFit="1" customWidth="1"/>
    <col min="11" max="12" width="10.42578125" bestFit="1" customWidth="1"/>
  </cols>
  <sheetData>
    <row r="1" spans="1:59" x14ac:dyDescent="0.25">
      <c r="A1" t="s">
        <v>85</v>
      </c>
      <c r="B1" t="s">
        <v>1</v>
      </c>
      <c r="C1" t="s">
        <v>0</v>
      </c>
      <c r="D1" t="s">
        <v>2</v>
      </c>
      <c r="E1" t="s">
        <v>86</v>
      </c>
      <c r="F1" t="s">
        <v>221</v>
      </c>
      <c r="G1" t="s">
        <v>222</v>
      </c>
      <c r="H1" t="s">
        <v>256</v>
      </c>
      <c r="I1" t="s">
        <v>87</v>
      </c>
      <c r="J1" t="s">
        <v>88</v>
      </c>
      <c r="K1" t="s">
        <v>89</v>
      </c>
      <c r="L1" t="s">
        <v>5</v>
      </c>
      <c r="M1" t="s">
        <v>90</v>
      </c>
      <c r="N1" t="s">
        <v>91</v>
      </c>
      <c r="O1" t="s">
        <v>4</v>
      </c>
      <c r="P1" t="s">
        <v>263</v>
      </c>
      <c r="Q1" t="s">
        <v>92</v>
      </c>
      <c r="R1" t="s">
        <v>93</v>
      </c>
      <c r="S1" t="s">
        <v>264</v>
      </c>
      <c r="T1" t="s">
        <v>266</v>
      </c>
      <c r="U1" t="s">
        <v>265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</row>
    <row r="2" spans="1:59" hidden="1" x14ac:dyDescent="0.25">
      <c r="A2">
        <v>1</v>
      </c>
      <c r="B2">
        <v>31800001</v>
      </c>
      <c r="C2">
        <v>18414738</v>
      </c>
      <c r="D2" t="s">
        <v>104</v>
      </c>
      <c r="E2">
        <v>1986</v>
      </c>
      <c r="I2" s="1">
        <v>43139</v>
      </c>
      <c r="J2" t="s">
        <v>105</v>
      </c>
      <c r="K2" s="1">
        <v>43412</v>
      </c>
      <c r="L2" t="s">
        <v>106</v>
      </c>
      <c r="M2" t="s">
        <v>42</v>
      </c>
      <c r="O2">
        <v>1</v>
      </c>
      <c r="Q2">
        <v>0</v>
      </c>
      <c r="R2">
        <v>0</v>
      </c>
      <c r="S2">
        <v>0</v>
      </c>
      <c r="U2">
        <v>4</v>
      </c>
      <c r="V2" t="s">
        <v>107</v>
      </c>
      <c r="W2" t="s">
        <v>108</v>
      </c>
      <c r="X2">
        <v>0</v>
      </c>
      <c r="Z2">
        <v>0</v>
      </c>
      <c r="AB2">
        <v>0</v>
      </c>
      <c r="AF2">
        <v>10</v>
      </c>
      <c r="AG2">
        <v>6</v>
      </c>
      <c r="AH2">
        <v>3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V2" t="s">
        <v>42</v>
      </c>
      <c r="AW2">
        <v>0</v>
      </c>
      <c r="AY2">
        <v>0</v>
      </c>
      <c r="AZ2">
        <v>0</v>
      </c>
      <c r="BA2">
        <v>0</v>
      </c>
      <c r="BB2" t="s">
        <v>42</v>
      </c>
      <c r="BC2" t="s">
        <v>42</v>
      </c>
      <c r="BD2" t="s">
        <v>42</v>
      </c>
      <c r="BE2" s="1">
        <v>2958465</v>
      </c>
      <c r="BF2">
        <v>0</v>
      </c>
      <c r="BG2">
        <v>0</v>
      </c>
    </row>
    <row r="3" spans="1:59" x14ac:dyDescent="0.25">
      <c r="A3">
        <v>20</v>
      </c>
      <c r="B3">
        <v>11800018</v>
      </c>
      <c r="C3">
        <v>18414155</v>
      </c>
      <c r="D3" t="s">
        <v>104</v>
      </c>
      <c r="E3">
        <v>1982</v>
      </c>
      <c r="F3">
        <v>47</v>
      </c>
      <c r="G3">
        <v>156</v>
      </c>
      <c r="H3">
        <f>F3/POWER(G3/100,2)</f>
        <v>19.312952005259696</v>
      </c>
      <c r="I3" t="s">
        <v>109</v>
      </c>
      <c r="J3" t="s">
        <v>105</v>
      </c>
      <c r="K3" t="s">
        <v>105</v>
      </c>
      <c r="L3" s="1">
        <v>43381</v>
      </c>
      <c r="O3">
        <v>1</v>
      </c>
      <c r="Q3">
        <v>0</v>
      </c>
      <c r="R3">
        <v>0</v>
      </c>
      <c r="S3">
        <v>1031</v>
      </c>
      <c r="T3" t="str">
        <f>IF(S3=0,"Primary","Secondary")</f>
        <v>Secondary</v>
      </c>
      <c r="U3">
        <v>8</v>
      </c>
      <c r="V3" t="s">
        <v>110</v>
      </c>
      <c r="W3" t="s">
        <v>108</v>
      </c>
      <c r="X3">
        <v>0</v>
      </c>
      <c r="Z3">
        <v>0</v>
      </c>
      <c r="AB3">
        <v>0</v>
      </c>
      <c r="AF3">
        <v>12</v>
      </c>
      <c r="AG3">
        <v>9</v>
      </c>
      <c r="AH3">
        <v>7</v>
      </c>
      <c r="AI3">
        <v>4</v>
      </c>
      <c r="AJ3">
        <v>3</v>
      </c>
      <c r="AK3">
        <v>0</v>
      </c>
      <c r="AL3">
        <v>0</v>
      </c>
      <c r="AM3">
        <v>1</v>
      </c>
      <c r="AN3">
        <v>5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V3" t="s">
        <v>42</v>
      </c>
      <c r="AW3">
        <v>0</v>
      </c>
      <c r="AY3">
        <v>0</v>
      </c>
      <c r="AZ3">
        <v>0</v>
      </c>
      <c r="BA3">
        <v>0</v>
      </c>
      <c r="BB3" t="s">
        <v>42</v>
      </c>
      <c r="BC3" t="s">
        <v>42</v>
      </c>
      <c r="BD3" t="s">
        <v>42</v>
      </c>
      <c r="BE3" s="1">
        <v>2958465</v>
      </c>
      <c r="BF3">
        <v>0</v>
      </c>
      <c r="BG3">
        <v>0</v>
      </c>
    </row>
    <row r="4" spans="1:59" x14ac:dyDescent="0.25">
      <c r="A4">
        <v>20</v>
      </c>
      <c r="B4">
        <v>11800018</v>
      </c>
      <c r="C4">
        <v>18414155</v>
      </c>
      <c r="D4" t="s">
        <v>104</v>
      </c>
      <c r="E4">
        <v>1982</v>
      </c>
      <c r="F4">
        <v>47</v>
      </c>
      <c r="G4">
        <v>156</v>
      </c>
      <c r="H4">
        <f t="shared" ref="H4" si="0">F4/POWER(G4/100,2)</f>
        <v>19.312952005259696</v>
      </c>
      <c r="I4" t="s">
        <v>109</v>
      </c>
      <c r="J4" t="s">
        <v>105</v>
      </c>
      <c r="K4" t="s">
        <v>105</v>
      </c>
      <c r="L4" s="1">
        <v>43381</v>
      </c>
      <c r="O4">
        <v>1</v>
      </c>
      <c r="Q4">
        <v>0</v>
      </c>
      <c r="R4">
        <v>0</v>
      </c>
      <c r="S4">
        <v>2031</v>
      </c>
      <c r="T4" t="str">
        <f>IF(S4=0,"Primary","Secondary")</f>
        <v>Secondary</v>
      </c>
      <c r="U4">
        <v>8</v>
      </c>
      <c r="V4" t="s">
        <v>110</v>
      </c>
      <c r="W4" t="s">
        <v>108</v>
      </c>
      <c r="X4">
        <v>0</v>
      </c>
      <c r="Z4">
        <v>0</v>
      </c>
      <c r="AB4">
        <v>0</v>
      </c>
      <c r="AF4">
        <v>12</v>
      </c>
      <c r="AG4">
        <v>9</v>
      </c>
      <c r="AH4">
        <v>7</v>
      </c>
      <c r="AI4">
        <v>4</v>
      </c>
      <c r="AJ4">
        <v>3</v>
      </c>
      <c r="AK4">
        <v>0</v>
      </c>
      <c r="AL4">
        <v>0</v>
      </c>
      <c r="AM4">
        <v>1</v>
      </c>
      <c r="AN4">
        <v>5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V4" t="s">
        <v>42</v>
      </c>
      <c r="AW4">
        <v>0</v>
      </c>
      <c r="AY4">
        <v>0</v>
      </c>
      <c r="AZ4">
        <v>0</v>
      </c>
      <c r="BA4">
        <v>0</v>
      </c>
      <c r="BB4" t="s">
        <v>42</v>
      </c>
      <c r="BC4" t="s">
        <v>42</v>
      </c>
      <c r="BD4" t="s">
        <v>42</v>
      </c>
      <c r="BE4" s="1">
        <v>2958465</v>
      </c>
      <c r="BF4">
        <v>0</v>
      </c>
      <c r="BG4">
        <v>0</v>
      </c>
    </row>
    <row r="5" spans="1:59" hidden="1" x14ac:dyDescent="0.25">
      <c r="A5">
        <v>28</v>
      </c>
      <c r="B5">
        <v>11800026</v>
      </c>
      <c r="C5">
        <v>18416925</v>
      </c>
      <c r="D5" t="s">
        <v>104</v>
      </c>
      <c r="E5">
        <v>1986</v>
      </c>
      <c r="I5" t="s">
        <v>111</v>
      </c>
      <c r="J5" t="s">
        <v>105</v>
      </c>
      <c r="K5" t="s">
        <v>105</v>
      </c>
      <c r="L5" s="1">
        <v>43381</v>
      </c>
      <c r="O5">
        <v>1</v>
      </c>
      <c r="Q5">
        <v>0</v>
      </c>
      <c r="R5">
        <v>0</v>
      </c>
      <c r="S5" t="s">
        <v>42</v>
      </c>
      <c r="U5" t="s">
        <v>42</v>
      </c>
      <c r="V5" t="s">
        <v>112</v>
      </c>
      <c r="W5" t="s">
        <v>108</v>
      </c>
      <c r="X5">
        <v>0</v>
      </c>
      <c r="Z5">
        <v>0</v>
      </c>
      <c r="AB5">
        <v>0</v>
      </c>
      <c r="AF5">
        <v>9</v>
      </c>
      <c r="AG5">
        <v>9</v>
      </c>
      <c r="AH5">
        <v>7</v>
      </c>
      <c r="AI5">
        <v>1</v>
      </c>
      <c r="AJ5">
        <v>6</v>
      </c>
      <c r="AK5">
        <v>1</v>
      </c>
      <c r="AL5">
        <v>6</v>
      </c>
      <c r="AM5">
        <v>0</v>
      </c>
      <c r="AN5">
        <v>0</v>
      </c>
      <c r="AO5">
        <v>6</v>
      </c>
      <c r="AP5">
        <v>0</v>
      </c>
      <c r="AQ5">
        <v>0</v>
      </c>
      <c r="AR5">
        <v>0</v>
      </c>
      <c r="AS5">
        <v>0</v>
      </c>
      <c r="AT5">
        <v>0</v>
      </c>
      <c r="AV5" t="s">
        <v>42</v>
      </c>
      <c r="AW5">
        <v>0</v>
      </c>
      <c r="AY5">
        <v>0</v>
      </c>
      <c r="AZ5">
        <v>0</v>
      </c>
      <c r="BA5">
        <v>0</v>
      </c>
      <c r="BB5" t="s">
        <v>42</v>
      </c>
      <c r="BC5" t="s">
        <v>42</v>
      </c>
      <c r="BD5" t="s">
        <v>42</v>
      </c>
      <c r="BE5" s="1">
        <v>2958465</v>
      </c>
      <c r="BF5">
        <v>0</v>
      </c>
      <c r="BG5">
        <v>0</v>
      </c>
    </row>
    <row r="6" spans="1:59" hidden="1" x14ac:dyDescent="0.25">
      <c r="A6">
        <v>32</v>
      </c>
      <c r="B6">
        <v>31800003</v>
      </c>
      <c r="C6">
        <v>18402183</v>
      </c>
      <c r="D6" t="s">
        <v>104</v>
      </c>
      <c r="E6">
        <v>1989</v>
      </c>
      <c r="I6" t="s">
        <v>113</v>
      </c>
      <c r="J6" t="s">
        <v>105</v>
      </c>
      <c r="K6" s="1">
        <v>43442</v>
      </c>
      <c r="L6" t="s">
        <v>114</v>
      </c>
      <c r="M6" t="s">
        <v>42</v>
      </c>
      <c r="O6">
        <v>1</v>
      </c>
      <c r="Q6">
        <v>0</v>
      </c>
      <c r="R6">
        <v>0</v>
      </c>
      <c r="U6">
        <v>0</v>
      </c>
      <c r="V6" t="s">
        <v>112</v>
      </c>
      <c r="W6" t="s">
        <v>108</v>
      </c>
      <c r="X6">
        <v>0</v>
      </c>
      <c r="Z6">
        <v>0</v>
      </c>
      <c r="AB6">
        <v>0</v>
      </c>
      <c r="AF6">
        <v>11</v>
      </c>
      <c r="AG6">
        <v>10</v>
      </c>
      <c r="AH6">
        <v>6</v>
      </c>
      <c r="AI6">
        <v>2</v>
      </c>
      <c r="AJ6">
        <v>5</v>
      </c>
      <c r="AK6">
        <v>1</v>
      </c>
      <c r="AL6">
        <v>2</v>
      </c>
      <c r="AM6">
        <v>1</v>
      </c>
      <c r="AN6">
        <v>4</v>
      </c>
      <c r="AO6">
        <v>7</v>
      </c>
      <c r="AP6">
        <v>0</v>
      </c>
      <c r="AQ6">
        <v>0</v>
      </c>
      <c r="AR6" t="s">
        <v>42</v>
      </c>
      <c r="AS6" t="s">
        <v>42</v>
      </c>
      <c r="AT6" t="s">
        <v>42</v>
      </c>
      <c r="AV6" t="s">
        <v>42</v>
      </c>
      <c r="AW6">
        <v>0</v>
      </c>
      <c r="AY6">
        <v>0</v>
      </c>
      <c r="AZ6">
        <v>0</v>
      </c>
      <c r="BA6">
        <v>0</v>
      </c>
      <c r="BB6" t="s">
        <v>42</v>
      </c>
      <c r="BC6" t="s">
        <v>42</v>
      </c>
      <c r="BD6" t="s">
        <v>42</v>
      </c>
      <c r="BE6" s="1">
        <v>2958465</v>
      </c>
      <c r="BF6">
        <v>0</v>
      </c>
      <c r="BG6">
        <v>0</v>
      </c>
    </row>
    <row r="7" spans="1:59" hidden="1" x14ac:dyDescent="0.25">
      <c r="A7">
        <v>45</v>
      </c>
      <c r="B7">
        <v>11800039</v>
      </c>
      <c r="C7">
        <v>18416887</v>
      </c>
      <c r="D7" t="s">
        <v>104</v>
      </c>
      <c r="E7">
        <v>1987</v>
      </c>
      <c r="I7" t="s">
        <v>113</v>
      </c>
      <c r="J7" t="s">
        <v>105</v>
      </c>
      <c r="K7" t="s">
        <v>105</v>
      </c>
      <c r="L7" s="1">
        <v>43412</v>
      </c>
      <c r="N7" t="s">
        <v>115</v>
      </c>
      <c r="O7">
        <v>1</v>
      </c>
      <c r="Q7">
        <v>0</v>
      </c>
      <c r="R7">
        <v>0</v>
      </c>
      <c r="S7" t="s">
        <v>42</v>
      </c>
      <c r="U7" t="s">
        <v>42</v>
      </c>
      <c r="V7" t="s">
        <v>108</v>
      </c>
      <c r="W7" t="s">
        <v>116</v>
      </c>
      <c r="X7">
        <v>0</v>
      </c>
      <c r="Z7">
        <v>0</v>
      </c>
      <c r="AB7">
        <v>0</v>
      </c>
      <c r="AF7">
        <v>19</v>
      </c>
      <c r="AG7">
        <v>15</v>
      </c>
      <c r="AH7">
        <v>12</v>
      </c>
      <c r="AI7">
        <v>5</v>
      </c>
      <c r="AJ7">
        <v>3</v>
      </c>
      <c r="AK7">
        <v>2</v>
      </c>
      <c r="AL7">
        <v>1</v>
      </c>
      <c r="AM7">
        <v>1</v>
      </c>
      <c r="AN7">
        <v>8</v>
      </c>
      <c r="AO7">
        <v>8</v>
      </c>
      <c r="AP7">
        <v>0</v>
      </c>
      <c r="AQ7">
        <v>0</v>
      </c>
      <c r="AR7">
        <v>0</v>
      </c>
      <c r="AS7">
        <v>0</v>
      </c>
      <c r="AT7">
        <v>0</v>
      </c>
      <c r="AW7">
        <v>0</v>
      </c>
      <c r="AY7">
        <v>0</v>
      </c>
      <c r="AZ7">
        <v>0</v>
      </c>
      <c r="BA7">
        <v>0</v>
      </c>
      <c r="BB7">
        <v>0</v>
      </c>
      <c r="BD7">
        <v>0</v>
      </c>
      <c r="BE7" s="1">
        <v>2958465</v>
      </c>
      <c r="BF7">
        <v>0</v>
      </c>
      <c r="BG7">
        <v>0</v>
      </c>
    </row>
    <row r="8" spans="1:59" hidden="1" x14ac:dyDescent="0.25">
      <c r="A8">
        <v>49</v>
      </c>
      <c r="B8">
        <v>11800043</v>
      </c>
      <c r="C8">
        <v>18407473</v>
      </c>
      <c r="D8" t="s">
        <v>104</v>
      </c>
      <c r="E8">
        <v>1991</v>
      </c>
      <c r="I8" t="s">
        <v>117</v>
      </c>
      <c r="J8" t="s">
        <v>105</v>
      </c>
      <c r="K8" t="s">
        <v>105</v>
      </c>
      <c r="L8" s="1">
        <v>43228</v>
      </c>
      <c r="O8">
        <v>1</v>
      </c>
      <c r="Q8">
        <v>0</v>
      </c>
      <c r="R8">
        <v>0</v>
      </c>
      <c r="S8" t="s">
        <v>42</v>
      </c>
      <c r="U8" t="s">
        <v>42</v>
      </c>
      <c r="V8" t="s">
        <v>118</v>
      </c>
      <c r="W8" t="s">
        <v>108</v>
      </c>
      <c r="X8">
        <v>0</v>
      </c>
      <c r="Z8">
        <v>0</v>
      </c>
      <c r="AB8">
        <v>0</v>
      </c>
      <c r="AF8">
        <v>28</v>
      </c>
      <c r="AG8">
        <v>24</v>
      </c>
      <c r="AH8">
        <v>26</v>
      </c>
      <c r="AI8">
        <v>1</v>
      </c>
      <c r="AJ8">
        <v>12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s">
        <v>42</v>
      </c>
      <c r="AW8">
        <v>0</v>
      </c>
      <c r="AY8">
        <v>0</v>
      </c>
      <c r="AZ8">
        <v>0</v>
      </c>
      <c r="BA8">
        <v>0</v>
      </c>
      <c r="BB8" t="s">
        <v>42</v>
      </c>
      <c r="BC8" t="s">
        <v>42</v>
      </c>
      <c r="BD8" t="s">
        <v>42</v>
      </c>
      <c r="BE8" s="1">
        <v>2958465</v>
      </c>
      <c r="BF8">
        <v>0</v>
      </c>
      <c r="BG8">
        <v>0</v>
      </c>
    </row>
    <row r="9" spans="1:59" hidden="1" x14ac:dyDescent="0.25">
      <c r="A9">
        <v>53</v>
      </c>
      <c r="B9">
        <v>11800047</v>
      </c>
      <c r="C9">
        <v>18418439</v>
      </c>
      <c r="D9" t="s">
        <v>104</v>
      </c>
      <c r="E9">
        <v>1981</v>
      </c>
      <c r="I9" t="s">
        <v>109</v>
      </c>
      <c r="J9" t="s">
        <v>105</v>
      </c>
      <c r="K9" t="s">
        <v>105</v>
      </c>
      <c r="L9" s="1">
        <v>43412</v>
      </c>
      <c r="O9">
        <v>1</v>
      </c>
      <c r="Q9">
        <v>0</v>
      </c>
      <c r="R9">
        <v>0</v>
      </c>
      <c r="S9">
        <v>1011</v>
      </c>
      <c r="V9" t="s">
        <v>119</v>
      </c>
      <c r="W9" t="s">
        <v>108</v>
      </c>
      <c r="X9">
        <v>0</v>
      </c>
      <c r="Z9">
        <v>0</v>
      </c>
      <c r="AB9">
        <v>0</v>
      </c>
      <c r="AF9">
        <v>16</v>
      </c>
      <c r="AG9">
        <v>14</v>
      </c>
      <c r="AH9">
        <v>7</v>
      </c>
      <c r="AI9">
        <v>1</v>
      </c>
      <c r="AJ9">
        <v>11</v>
      </c>
      <c r="AK9">
        <v>0</v>
      </c>
      <c r="AL9">
        <v>2</v>
      </c>
      <c r="AM9">
        <v>2</v>
      </c>
      <c r="AN9">
        <v>5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V9" t="s">
        <v>42</v>
      </c>
      <c r="AW9">
        <v>0</v>
      </c>
      <c r="AY9">
        <v>0</v>
      </c>
      <c r="AZ9">
        <v>0</v>
      </c>
      <c r="BA9">
        <v>0</v>
      </c>
      <c r="BB9" t="s">
        <v>42</v>
      </c>
      <c r="BC9" t="s">
        <v>42</v>
      </c>
      <c r="BD9" t="s">
        <v>42</v>
      </c>
      <c r="BE9" s="1">
        <v>2958465</v>
      </c>
      <c r="BF9">
        <v>0</v>
      </c>
      <c r="BG9">
        <v>0</v>
      </c>
    </row>
    <row r="10" spans="1:59" x14ac:dyDescent="0.25">
      <c r="A10">
        <v>57</v>
      </c>
      <c r="B10">
        <v>11800051</v>
      </c>
      <c r="C10">
        <v>18418635</v>
      </c>
      <c r="D10" t="s">
        <v>104</v>
      </c>
      <c r="E10">
        <v>1987</v>
      </c>
      <c r="F10">
        <v>53</v>
      </c>
      <c r="G10">
        <v>161</v>
      </c>
      <c r="H10">
        <f>F10/POWER(G10/100,2)</f>
        <v>20.446742023841672</v>
      </c>
      <c r="I10" t="s">
        <v>120</v>
      </c>
      <c r="J10" t="s">
        <v>105</v>
      </c>
      <c r="K10" t="s">
        <v>105</v>
      </c>
      <c r="L10" s="1">
        <v>43228</v>
      </c>
      <c r="N10" t="s">
        <v>115</v>
      </c>
      <c r="O10">
        <v>1</v>
      </c>
      <c r="Q10">
        <v>0</v>
      </c>
      <c r="R10">
        <v>0</v>
      </c>
      <c r="S10">
        <v>1001</v>
      </c>
      <c r="T10" t="str">
        <f>IF(S10=0,"Primary","Secondary")</f>
        <v>Secondary</v>
      </c>
      <c r="U10">
        <v>2</v>
      </c>
      <c r="V10" t="s">
        <v>108</v>
      </c>
      <c r="W10" t="s">
        <v>121</v>
      </c>
      <c r="X10">
        <v>0</v>
      </c>
      <c r="Z10">
        <v>0</v>
      </c>
      <c r="AB10">
        <v>0</v>
      </c>
      <c r="AF10">
        <v>15</v>
      </c>
      <c r="AG10">
        <v>13</v>
      </c>
      <c r="AH10">
        <v>9</v>
      </c>
      <c r="AI10">
        <v>3</v>
      </c>
      <c r="AJ10">
        <v>3</v>
      </c>
      <c r="AK10">
        <v>3</v>
      </c>
      <c r="AL10">
        <v>0</v>
      </c>
      <c r="AM10">
        <v>2</v>
      </c>
      <c r="AN10">
        <v>3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W10">
        <v>0</v>
      </c>
      <c r="AY10">
        <v>0</v>
      </c>
      <c r="AZ10">
        <v>0</v>
      </c>
      <c r="BA10">
        <v>0</v>
      </c>
      <c r="BB10">
        <v>0</v>
      </c>
      <c r="BD10">
        <v>0</v>
      </c>
      <c r="BE10" s="1">
        <v>2958465</v>
      </c>
      <c r="BF10">
        <v>0</v>
      </c>
      <c r="BG10">
        <v>0</v>
      </c>
    </row>
    <row r="11" spans="1:59" hidden="1" x14ac:dyDescent="0.25">
      <c r="A11">
        <v>63</v>
      </c>
      <c r="B11">
        <v>11800057</v>
      </c>
      <c r="C11">
        <v>18421277</v>
      </c>
      <c r="D11" t="s">
        <v>104</v>
      </c>
      <c r="E11">
        <v>1987</v>
      </c>
      <c r="I11" s="1">
        <v>43167</v>
      </c>
      <c r="J11" t="s">
        <v>105</v>
      </c>
      <c r="K11" t="s">
        <v>105</v>
      </c>
      <c r="L11" t="s">
        <v>122</v>
      </c>
      <c r="O11">
        <v>1</v>
      </c>
      <c r="Q11">
        <v>0</v>
      </c>
      <c r="R11">
        <v>0</v>
      </c>
      <c r="S11" t="s">
        <v>42</v>
      </c>
      <c r="U11" t="s">
        <v>42</v>
      </c>
      <c r="V11" t="s">
        <v>108</v>
      </c>
      <c r="W11" t="s">
        <v>123</v>
      </c>
      <c r="X11">
        <v>0</v>
      </c>
      <c r="Z11">
        <v>0</v>
      </c>
      <c r="AB11">
        <v>0</v>
      </c>
      <c r="AF11">
        <v>11</v>
      </c>
      <c r="AG11">
        <v>6</v>
      </c>
      <c r="AH11">
        <v>6</v>
      </c>
      <c r="AI11">
        <v>1</v>
      </c>
      <c r="AJ11">
        <v>2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 t="s">
        <v>42</v>
      </c>
      <c r="AS11" t="s">
        <v>42</v>
      </c>
      <c r="AT11" t="s">
        <v>42</v>
      </c>
      <c r="AU11">
        <v>2</v>
      </c>
      <c r="AV11">
        <v>0</v>
      </c>
      <c r="AW11">
        <v>0</v>
      </c>
      <c r="AY11">
        <v>0</v>
      </c>
      <c r="AZ11">
        <v>0</v>
      </c>
      <c r="BA11">
        <v>0</v>
      </c>
      <c r="BB11">
        <v>0</v>
      </c>
      <c r="BD11">
        <v>0</v>
      </c>
      <c r="BE11" s="1">
        <v>2958465</v>
      </c>
      <c r="BF11">
        <v>0</v>
      </c>
      <c r="BG11">
        <v>0</v>
      </c>
    </row>
    <row r="12" spans="1:59" hidden="1" x14ac:dyDescent="0.25">
      <c r="A12">
        <v>101</v>
      </c>
      <c r="B12">
        <v>11800095</v>
      </c>
      <c r="C12">
        <v>18716740</v>
      </c>
      <c r="D12" t="s">
        <v>104</v>
      </c>
      <c r="E12">
        <v>1982</v>
      </c>
      <c r="I12" t="s">
        <v>114</v>
      </c>
      <c r="J12" t="s">
        <v>105</v>
      </c>
      <c r="K12" t="s">
        <v>124</v>
      </c>
      <c r="L12" t="s">
        <v>125</v>
      </c>
      <c r="O12">
        <v>1</v>
      </c>
      <c r="Q12">
        <v>0</v>
      </c>
      <c r="R12">
        <v>0</v>
      </c>
      <c r="S12">
        <v>2002</v>
      </c>
      <c r="U12">
        <v>2</v>
      </c>
      <c r="V12" t="s">
        <v>126</v>
      </c>
      <c r="W12" t="s">
        <v>108</v>
      </c>
      <c r="X12">
        <v>0</v>
      </c>
      <c r="Z12">
        <v>0</v>
      </c>
      <c r="AB12">
        <v>0</v>
      </c>
      <c r="AF12">
        <v>8</v>
      </c>
      <c r="AG12">
        <v>7</v>
      </c>
      <c r="AH12">
        <v>7</v>
      </c>
      <c r="AI12">
        <v>3</v>
      </c>
      <c r="AJ12">
        <v>2</v>
      </c>
      <c r="AK12">
        <v>0</v>
      </c>
      <c r="AL12">
        <v>2</v>
      </c>
      <c r="AM12">
        <v>0</v>
      </c>
      <c r="AN12">
        <v>3</v>
      </c>
      <c r="AO12">
        <v>4</v>
      </c>
      <c r="AP12">
        <v>0</v>
      </c>
      <c r="AQ12">
        <v>0</v>
      </c>
      <c r="AR12" t="s">
        <v>42</v>
      </c>
      <c r="AS12" t="s">
        <v>42</v>
      </c>
      <c r="AT12" t="s">
        <v>42</v>
      </c>
      <c r="AV12" t="s">
        <v>42</v>
      </c>
      <c r="AW12">
        <v>0</v>
      </c>
      <c r="AY12">
        <v>0</v>
      </c>
      <c r="AZ12">
        <v>0</v>
      </c>
      <c r="BA12">
        <v>0</v>
      </c>
      <c r="BB12" t="s">
        <v>42</v>
      </c>
      <c r="BC12" t="s">
        <v>42</v>
      </c>
      <c r="BD12" t="s">
        <v>42</v>
      </c>
      <c r="BE12" s="1">
        <v>2958465</v>
      </c>
      <c r="BF12">
        <v>0</v>
      </c>
      <c r="BG12">
        <v>0</v>
      </c>
    </row>
    <row r="13" spans="1:59" hidden="1" x14ac:dyDescent="0.25">
      <c r="A13">
        <v>103</v>
      </c>
      <c r="B13">
        <v>31800007</v>
      </c>
      <c r="C13">
        <v>16409869</v>
      </c>
      <c r="D13" t="s">
        <v>104</v>
      </c>
      <c r="E13">
        <v>1987</v>
      </c>
      <c r="I13" s="1">
        <v>43198</v>
      </c>
      <c r="J13" t="s">
        <v>105</v>
      </c>
      <c r="K13" t="s">
        <v>105</v>
      </c>
      <c r="L13" t="s">
        <v>127</v>
      </c>
      <c r="M13" t="s">
        <v>42</v>
      </c>
      <c r="O13">
        <v>1</v>
      </c>
      <c r="Q13">
        <v>0</v>
      </c>
      <c r="R13">
        <v>0</v>
      </c>
      <c r="S13">
        <v>0</v>
      </c>
      <c r="U13">
        <v>1</v>
      </c>
      <c r="V13" t="s">
        <v>118</v>
      </c>
      <c r="W13" t="s">
        <v>108</v>
      </c>
      <c r="X13">
        <v>0</v>
      </c>
      <c r="Z13">
        <v>0</v>
      </c>
      <c r="AB13">
        <v>0</v>
      </c>
      <c r="AF13">
        <v>7</v>
      </c>
      <c r="AG13">
        <v>7</v>
      </c>
      <c r="AH13">
        <v>6</v>
      </c>
      <c r="AI13">
        <v>4</v>
      </c>
      <c r="AJ13">
        <v>2</v>
      </c>
      <c r="AK13">
        <v>1</v>
      </c>
      <c r="AL13">
        <v>2</v>
      </c>
      <c r="AM13">
        <v>1</v>
      </c>
      <c r="AN13">
        <v>3</v>
      </c>
      <c r="AO13">
        <v>4</v>
      </c>
      <c r="AP13">
        <v>0</v>
      </c>
      <c r="AQ13">
        <v>0</v>
      </c>
      <c r="AR13" t="s">
        <v>42</v>
      </c>
      <c r="AS13" t="s">
        <v>42</v>
      </c>
      <c r="AT13" t="s">
        <v>42</v>
      </c>
      <c r="AV13" t="s">
        <v>42</v>
      </c>
      <c r="AW13">
        <v>0</v>
      </c>
      <c r="AY13">
        <v>0</v>
      </c>
      <c r="AZ13">
        <v>0</v>
      </c>
      <c r="BA13">
        <v>0</v>
      </c>
      <c r="BB13" t="s">
        <v>42</v>
      </c>
      <c r="BC13" t="s">
        <v>42</v>
      </c>
      <c r="BD13" t="s">
        <v>42</v>
      </c>
      <c r="BE13" s="1">
        <v>2958465</v>
      </c>
      <c r="BF13">
        <v>0</v>
      </c>
      <c r="BG13">
        <v>0</v>
      </c>
    </row>
    <row r="14" spans="1:59" hidden="1" x14ac:dyDescent="0.25">
      <c r="A14">
        <v>122</v>
      </c>
      <c r="B14">
        <v>11800114</v>
      </c>
      <c r="C14">
        <v>16402355</v>
      </c>
      <c r="D14" t="s">
        <v>104</v>
      </c>
      <c r="E14">
        <v>1986</v>
      </c>
      <c r="I14" t="s">
        <v>128</v>
      </c>
      <c r="J14" t="s">
        <v>105</v>
      </c>
      <c r="K14" t="s">
        <v>105</v>
      </c>
      <c r="L14" t="s">
        <v>113</v>
      </c>
      <c r="O14">
        <v>1</v>
      </c>
      <c r="Q14">
        <v>0</v>
      </c>
      <c r="R14">
        <v>0</v>
      </c>
      <c r="S14">
        <v>0</v>
      </c>
      <c r="U14">
        <v>3</v>
      </c>
      <c r="V14" t="s">
        <v>107</v>
      </c>
      <c r="W14" t="s">
        <v>108</v>
      </c>
      <c r="X14">
        <v>0</v>
      </c>
      <c r="Z14">
        <v>0</v>
      </c>
      <c r="AB14">
        <v>0</v>
      </c>
      <c r="AF14">
        <v>4</v>
      </c>
      <c r="AG14">
        <v>4</v>
      </c>
      <c r="AH14">
        <v>3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4</v>
      </c>
      <c r="AO14">
        <v>3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W14">
        <v>0</v>
      </c>
      <c r="AY14">
        <v>0</v>
      </c>
      <c r="AZ14">
        <v>0</v>
      </c>
      <c r="BA14">
        <v>0</v>
      </c>
      <c r="BB14" t="s">
        <v>42</v>
      </c>
      <c r="BC14" t="s">
        <v>42</v>
      </c>
      <c r="BD14" t="s">
        <v>42</v>
      </c>
      <c r="BE14" s="1">
        <v>2958465</v>
      </c>
      <c r="BF14">
        <v>0</v>
      </c>
      <c r="BG14">
        <v>0</v>
      </c>
    </row>
    <row r="15" spans="1:59" x14ac:dyDescent="0.25">
      <c r="A15">
        <v>144</v>
      </c>
      <c r="B15">
        <v>11800135</v>
      </c>
      <c r="C15">
        <v>18709190</v>
      </c>
      <c r="D15" t="s">
        <v>104</v>
      </c>
      <c r="E15">
        <v>1977</v>
      </c>
      <c r="F15">
        <v>58</v>
      </c>
      <c r="G15">
        <v>156</v>
      </c>
      <c r="H15">
        <f t="shared" ref="H15:H19" si="1">F15/POWER(G15/100,2)</f>
        <v>23.83300460223537</v>
      </c>
      <c r="I15" t="s">
        <v>129</v>
      </c>
      <c r="J15" t="s">
        <v>105</v>
      </c>
      <c r="K15" t="s">
        <v>105</v>
      </c>
      <c r="L15" s="1">
        <v>43106</v>
      </c>
      <c r="O15">
        <v>3</v>
      </c>
      <c r="Q15">
        <v>0</v>
      </c>
      <c r="R15">
        <v>0</v>
      </c>
      <c r="S15">
        <v>10</v>
      </c>
      <c r="T15" t="str">
        <f>IF(S15=0,"Primary","Secondary")</f>
        <v>Secondary</v>
      </c>
      <c r="U15">
        <v>15</v>
      </c>
      <c r="V15" t="s">
        <v>108</v>
      </c>
      <c r="W15" t="s">
        <v>123</v>
      </c>
      <c r="X15">
        <v>0</v>
      </c>
      <c r="Z15">
        <v>0</v>
      </c>
      <c r="AB15">
        <v>0</v>
      </c>
      <c r="AF15">
        <v>26</v>
      </c>
      <c r="AG15">
        <v>23</v>
      </c>
      <c r="AH15">
        <v>19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8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V15" t="s">
        <v>42</v>
      </c>
      <c r="AW15">
        <v>0</v>
      </c>
      <c r="AY15">
        <v>0</v>
      </c>
      <c r="AZ15">
        <v>0</v>
      </c>
      <c r="BA15">
        <v>0</v>
      </c>
      <c r="BB15" t="s">
        <v>42</v>
      </c>
      <c r="BC15" t="s">
        <v>42</v>
      </c>
      <c r="BD15" t="s">
        <v>42</v>
      </c>
      <c r="BE15" s="1">
        <v>2958465</v>
      </c>
      <c r="BF15">
        <v>0</v>
      </c>
      <c r="BG15">
        <v>0</v>
      </c>
    </row>
    <row r="16" spans="1:59" x14ac:dyDescent="0.25">
      <c r="A16">
        <v>163</v>
      </c>
      <c r="B16">
        <v>11800154</v>
      </c>
      <c r="C16">
        <v>18408596</v>
      </c>
      <c r="D16" t="s">
        <v>104</v>
      </c>
      <c r="E16">
        <v>1987</v>
      </c>
      <c r="F16">
        <v>50</v>
      </c>
      <c r="G16">
        <v>155</v>
      </c>
      <c r="H16">
        <f t="shared" si="1"/>
        <v>20.811654526534856</v>
      </c>
      <c r="I16" t="s">
        <v>130</v>
      </c>
      <c r="J16" t="s">
        <v>105</v>
      </c>
      <c r="K16" t="s">
        <v>105</v>
      </c>
      <c r="L16" s="1">
        <v>43320</v>
      </c>
      <c r="O16">
        <v>1</v>
      </c>
      <c r="Q16">
        <v>0</v>
      </c>
      <c r="R16">
        <v>0</v>
      </c>
      <c r="S16" t="s">
        <v>42</v>
      </c>
      <c r="U16" t="s">
        <v>42</v>
      </c>
      <c r="V16" t="s">
        <v>110</v>
      </c>
      <c r="W16" t="s">
        <v>108</v>
      </c>
      <c r="X16">
        <v>0</v>
      </c>
      <c r="Z16">
        <v>0</v>
      </c>
      <c r="AB16">
        <v>0</v>
      </c>
      <c r="AF16">
        <v>11</v>
      </c>
      <c r="AG16">
        <v>9</v>
      </c>
      <c r="AH16">
        <v>7</v>
      </c>
      <c r="AI16">
        <v>3</v>
      </c>
      <c r="AJ16">
        <v>3</v>
      </c>
      <c r="AK16">
        <v>1</v>
      </c>
      <c r="AL16">
        <v>1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V16" t="s">
        <v>42</v>
      </c>
      <c r="AW16">
        <v>0</v>
      </c>
      <c r="AY16">
        <v>0</v>
      </c>
      <c r="AZ16">
        <v>0</v>
      </c>
      <c r="BA16">
        <v>0</v>
      </c>
      <c r="BB16" t="s">
        <v>42</v>
      </c>
      <c r="BC16" t="s">
        <v>42</v>
      </c>
      <c r="BD16" t="s">
        <v>42</v>
      </c>
      <c r="BE16" s="1">
        <v>2958465</v>
      </c>
      <c r="BF16">
        <v>0</v>
      </c>
      <c r="BG16">
        <v>0</v>
      </c>
    </row>
    <row r="17" spans="1:59" x14ac:dyDescent="0.25">
      <c r="A17">
        <v>169</v>
      </c>
      <c r="B17">
        <v>11800160</v>
      </c>
      <c r="C17">
        <v>17715387</v>
      </c>
      <c r="D17" t="s">
        <v>104</v>
      </c>
      <c r="E17">
        <v>1979</v>
      </c>
      <c r="F17">
        <v>51</v>
      </c>
      <c r="G17">
        <v>160</v>
      </c>
      <c r="H17">
        <f t="shared" si="1"/>
        <v>19.921874999999996</v>
      </c>
      <c r="I17" t="s">
        <v>131</v>
      </c>
      <c r="J17" t="s">
        <v>105</v>
      </c>
      <c r="K17" t="s">
        <v>124</v>
      </c>
      <c r="L17" t="s">
        <v>125</v>
      </c>
      <c r="N17" t="s">
        <v>115</v>
      </c>
      <c r="O17">
        <v>0</v>
      </c>
      <c r="Q17">
        <v>0</v>
      </c>
      <c r="R17">
        <v>0</v>
      </c>
      <c r="S17">
        <v>0</v>
      </c>
      <c r="T17" t="str">
        <f t="shared" ref="T17:T19" si="2">IF(S17=0,"Primary","Secondary")</f>
        <v>Primary</v>
      </c>
      <c r="U17">
        <v>1</v>
      </c>
      <c r="V17" t="s">
        <v>108</v>
      </c>
      <c r="W17" t="s">
        <v>123</v>
      </c>
      <c r="X17">
        <v>0</v>
      </c>
      <c r="Z17">
        <v>0</v>
      </c>
      <c r="AB17">
        <v>0</v>
      </c>
      <c r="AF17">
        <v>15</v>
      </c>
      <c r="AG17">
        <v>10</v>
      </c>
      <c r="AH17">
        <v>3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W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 s="1">
        <v>2958465</v>
      </c>
      <c r="BF17">
        <v>0</v>
      </c>
      <c r="BG17">
        <v>0</v>
      </c>
    </row>
    <row r="18" spans="1:59" x14ac:dyDescent="0.25">
      <c r="A18">
        <v>176</v>
      </c>
      <c r="B18">
        <v>11800167</v>
      </c>
      <c r="C18">
        <v>17427520</v>
      </c>
      <c r="D18" t="s">
        <v>104</v>
      </c>
      <c r="E18">
        <v>1983</v>
      </c>
      <c r="F18">
        <v>54</v>
      </c>
      <c r="G18">
        <v>157</v>
      </c>
      <c r="H18">
        <f t="shared" si="1"/>
        <v>21.907582457706194</v>
      </c>
      <c r="I18" s="1">
        <v>44654</v>
      </c>
      <c r="J18" s="1">
        <v>44715</v>
      </c>
      <c r="K18" t="s">
        <v>132</v>
      </c>
      <c r="L18" t="s">
        <v>133</v>
      </c>
      <c r="M18" t="s">
        <v>134</v>
      </c>
      <c r="N18" t="s">
        <v>135</v>
      </c>
      <c r="O18">
        <v>4</v>
      </c>
      <c r="P18">
        <v>9</v>
      </c>
      <c r="Q18">
        <v>7</v>
      </c>
      <c r="R18">
        <v>5</v>
      </c>
      <c r="S18">
        <v>1011</v>
      </c>
      <c r="T18" t="str">
        <f t="shared" si="2"/>
        <v>Secondary</v>
      </c>
      <c r="U18">
        <v>3</v>
      </c>
      <c r="V18" t="s">
        <v>118</v>
      </c>
      <c r="W18" t="s">
        <v>108</v>
      </c>
      <c r="X18">
        <v>4</v>
      </c>
      <c r="Y18" t="s">
        <v>136</v>
      </c>
      <c r="Z18">
        <v>0</v>
      </c>
      <c r="AB18">
        <v>0</v>
      </c>
      <c r="AF18">
        <v>8</v>
      </c>
      <c r="AG18">
        <v>7</v>
      </c>
      <c r="AH18">
        <v>5</v>
      </c>
      <c r="AI18">
        <v>1</v>
      </c>
      <c r="AJ18">
        <v>2</v>
      </c>
      <c r="AK18">
        <v>2</v>
      </c>
      <c r="AL18">
        <v>0</v>
      </c>
      <c r="AM18">
        <v>0</v>
      </c>
      <c r="AN18">
        <v>3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W18">
        <v>0</v>
      </c>
      <c r="AY18">
        <v>0</v>
      </c>
      <c r="AZ18">
        <v>0</v>
      </c>
      <c r="BA18">
        <v>0</v>
      </c>
      <c r="BB18">
        <v>0</v>
      </c>
      <c r="BD18">
        <v>0</v>
      </c>
      <c r="BE18" s="1">
        <v>2958465</v>
      </c>
      <c r="BF18">
        <v>0</v>
      </c>
      <c r="BG18">
        <v>0</v>
      </c>
    </row>
    <row r="19" spans="1:59" x14ac:dyDescent="0.25">
      <c r="A19">
        <v>176</v>
      </c>
      <c r="B19">
        <v>11800167</v>
      </c>
      <c r="C19">
        <v>17427520</v>
      </c>
      <c r="D19" t="s">
        <v>104</v>
      </c>
      <c r="E19">
        <v>1983</v>
      </c>
      <c r="F19">
        <v>54</v>
      </c>
      <c r="G19">
        <v>157</v>
      </c>
      <c r="H19">
        <f t="shared" si="1"/>
        <v>21.907582457706194</v>
      </c>
      <c r="I19" t="s">
        <v>137</v>
      </c>
      <c r="J19" t="s">
        <v>105</v>
      </c>
      <c r="K19" t="s">
        <v>105</v>
      </c>
      <c r="L19" s="1">
        <v>43198</v>
      </c>
      <c r="O19">
        <v>2</v>
      </c>
      <c r="Q19">
        <v>0</v>
      </c>
      <c r="R19">
        <v>0</v>
      </c>
      <c r="S19">
        <v>1011</v>
      </c>
      <c r="T19" t="str">
        <f t="shared" si="2"/>
        <v>Secondary</v>
      </c>
      <c r="U19">
        <v>3</v>
      </c>
      <c r="V19" t="s">
        <v>110</v>
      </c>
      <c r="W19" t="s">
        <v>108</v>
      </c>
      <c r="X19">
        <v>0</v>
      </c>
      <c r="Z19">
        <v>0</v>
      </c>
      <c r="AB19">
        <v>0</v>
      </c>
      <c r="AF19">
        <v>8</v>
      </c>
      <c r="AG19">
        <v>8</v>
      </c>
      <c r="AH19">
        <v>5</v>
      </c>
      <c r="AI19">
        <v>2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V19">
        <v>0.1</v>
      </c>
      <c r="AW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BE19" s="1">
        <v>2958465</v>
      </c>
      <c r="BF19">
        <v>0</v>
      </c>
      <c r="BG19">
        <v>0</v>
      </c>
    </row>
    <row r="20" spans="1:59" hidden="1" x14ac:dyDescent="0.25">
      <c r="A20">
        <v>208</v>
      </c>
      <c r="B20">
        <v>31800012</v>
      </c>
      <c r="C20">
        <v>18409268</v>
      </c>
      <c r="D20" t="s">
        <v>104</v>
      </c>
      <c r="E20">
        <v>1988</v>
      </c>
      <c r="I20" s="1">
        <v>43351</v>
      </c>
      <c r="J20" t="s">
        <v>105</v>
      </c>
      <c r="K20" t="s">
        <v>105</v>
      </c>
      <c r="L20" t="s">
        <v>138</v>
      </c>
      <c r="M20" t="s">
        <v>42</v>
      </c>
      <c r="O20">
        <v>1</v>
      </c>
      <c r="Q20">
        <v>0</v>
      </c>
      <c r="R20">
        <v>0</v>
      </c>
      <c r="S20">
        <v>0</v>
      </c>
      <c r="U20">
        <v>3</v>
      </c>
      <c r="V20" t="s">
        <v>108</v>
      </c>
      <c r="W20" t="s">
        <v>121</v>
      </c>
      <c r="X20">
        <v>0</v>
      </c>
      <c r="Z20">
        <v>0</v>
      </c>
      <c r="AB20">
        <v>0</v>
      </c>
      <c r="AF20">
        <v>14</v>
      </c>
      <c r="AG20">
        <v>6</v>
      </c>
      <c r="AH20">
        <v>4</v>
      </c>
      <c r="AI20">
        <v>0</v>
      </c>
      <c r="AJ20">
        <v>1</v>
      </c>
      <c r="AK20">
        <v>4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 t="s">
        <v>42</v>
      </c>
      <c r="AS20" t="s">
        <v>42</v>
      </c>
      <c r="AT20" t="s">
        <v>42</v>
      </c>
      <c r="AV20" t="s">
        <v>42</v>
      </c>
      <c r="AW20">
        <v>0</v>
      </c>
      <c r="AY20">
        <v>0</v>
      </c>
      <c r="AZ20">
        <v>0</v>
      </c>
      <c r="BA20">
        <v>0</v>
      </c>
      <c r="BB20" t="s">
        <v>42</v>
      </c>
      <c r="BC20" t="s">
        <v>42</v>
      </c>
      <c r="BD20" t="s">
        <v>42</v>
      </c>
      <c r="BE20" s="1">
        <v>2958465</v>
      </c>
      <c r="BF20">
        <v>0</v>
      </c>
      <c r="BG20">
        <v>0</v>
      </c>
    </row>
    <row r="21" spans="1:59" hidden="1" x14ac:dyDescent="0.25">
      <c r="A21">
        <v>208</v>
      </c>
      <c r="B21">
        <v>31800012</v>
      </c>
      <c r="C21">
        <v>18409268</v>
      </c>
      <c r="D21" t="s">
        <v>104</v>
      </c>
      <c r="E21">
        <v>1988</v>
      </c>
      <c r="I21" s="1">
        <v>43445</v>
      </c>
      <c r="J21" t="s">
        <v>105</v>
      </c>
      <c r="K21" t="s">
        <v>139</v>
      </c>
      <c r="L21" t="s">
        <v>140</v>
      </c>
      <c r="M21" t="s">
        <v>37</v>
      </c>
      <c r="N21" t="s">
        <v>115</v>
      </c>
      <c r="O21">
        <v>2</v>
      </c>
      <c r="Q21">
        <v>11</v>
      </c>
      <c r="R21">
        <v>0</v>
      </c>
      <c r="S21">
        <v>0</v>
      </c>
      <c r="U21">
        <v>3</v>
      </c>
      <c r="V21" t="s">
        <v>108</v>
      </c>
      <c r="W21" t="s">
        <v>121</v>
      </c>
      <c r="X21">
        <v>0</v>
      </c>
      <c r="Z21">
        <v>0</v>
      </c>
      <c r="AB21">
        <v>0</v>
      </c>
      <c r="AF21">
        <v>14</v>
      </c>
      <c r="AG21">
        <v>9</v>
      </c>
      <c r="AH21">
        <v>8</v>
      </c>
      <c r="AI21">
        <v>1</v>
      </c>
      <c r="AJ21">
        <v>3</v>
      </c>
      <c r="AK21">
        <v>1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D21">
        <v>0</v>
      </c>
      <c r="BE21" s="1">
        <v>2958465</v>
      </c>
      <c r="BF21">
        <v>0</v>
      </c>
      <c r="BG21">
        <v>0</v>
      </c>
    </row>
    <row r="22" spans="1:59" hidden="1" x14ac:dyDescent="0.25">
      <c r="A22">
        <v>220</v>
      </c>
      <c r="B22">
        <v>31800020</v>
      </c>
      <c r="C22">
        <v>15408344</v>
      </c>
      <c r="D22" t="s">
        <v>104</v>
      </c>
      <c r="E22">
        <v>1984</v>
      </c>
      <c r="I22" s="1">
        <v>43381</v>
      </c>
      <c r="J22" t="s">
        <v>105</v>
      </c>
      <c r="K22" t="s">
        <v>105</v>
      </c>
      <c r="L22" t="s">
        <v>141</v>
      </c>
      <c r="M22" t="s">
        <v>42</v>
      </c>
      <c r="O22">
        <v>4</v>
      </c>
      <c r="Q22">
        <v>0</v>
      </c>
      <c r="R22">
        <v>0</v>
      </c>
      <c r="S22">
        <v>0</v>
      </c>
      <c r="U22">
        <v>2</v>
      </c>
      <c r="V22" t="s">
        <v>107</v>
      </c>
      <c r="W22" t="s">
        <v>108</v>
      </c>
      <c r="X22">
        <v>0</v>
      </c>
      <c r="Z22">
        <v>0</v>
      </c>
      <c r="AB22">
        <v>0</v>
      </c>
      <c r="AF22">
        <v>6</v>
      </c>
      <c r="AG22">
        <v>5</v>
      </c>
      <c r="AH22">
        <v>4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  <c r="AR22" t="s">
        <v>42</v>
      </c>
      <c r="AS22" t="s">
        <v>42</v>
      </c>
      <c r="AT22" t="s">
        <v>42</v>
      </c>
      <c r="AV22" t="s">
        <v>42</v>
      </c>
      <c r="AW22">
        <v>0</v>
      </c>
      <c r="AY22">
        <v>0</v>
      </c>
      <c r="AZ22">
        <v>0</v>
      </c>
      <c r="BA22">
        <v>0</v>
      </c>
      <c r="BB22" t="s">
        <v>42</v>
      </c>
      <c r="BC22" t="s">
        <v>42</v>
      </c>
      <c r="BD22" t="s">
        <v>42</v>
      </c>
      <c r="BE22" s="1">
        <v>2958465</v>
      </c>
      <c r="BF22">
        <v>0</v>
      </c>
      <c r="BG22">
        <v>0</v>
      </c>
    </row>
    <row r="23" spans="1:59" x14ac:dyDescent="0.25">
      <c r="A23">
        <v>238</v>
      </c>
      <c r="B23">
        <v>31800022</v>
      </c>
      <c r="C23">
        <v>17405623</v>
      </c>
      <c r="D23" t="s">
        <v>104</v>
      </c>
      <c r="E23">
        <v>1995</v>
      </c>
      <c r="F23">
        <v>80</v>
      </c>
      <c r="G23">
        <v>150</v>
      </c>
      <c r="H23">
        <f t="shared" ref="H23:H26" si="3">F23/POWER(G23/100,2)</f>
        <v>35.555555555555557</v>
      </c>
      <c r="I23" t="s">
        <v>142</v>
      </c>
      <c r="J23" t="s">
        <v>105</v>
      </c>
      <c r="K23" t="s">
        <v>105</v>
      </c>
      <c r="L23" t="s">
        <v>130</v>
      </c>
      <c r="O23">
        <v>1</v>
      </c>
      <c r="Q23">
        <v>0</v>
      </c>
      <c r="R23">
        <v>0</v>
      </c>
      <c r="S23">
        <v>0</v>
      </c>
      <c r="T23" t="str">
        <f t="shared" ref="T23:T26" si="4">IF(S23=0,"Primary","Secondary")</f>
        <v>Primary</v>
      </c>
      <c r="U23">
        <v>1</v>
      </c>
      <c r="V23" t="s">
        <v>107</v>
      </c>
      <c r="W23" t="s">
        <v>108</v>
      </c>
      <c r="X23">
        <v>0</v>
      </c>
      <c r="Z23">
        <v>0</v>
      </c>
      <c r="AB23">
        <v>0</v>
      </c>
      <c r="AF23">
        <v>66</v>
      </c>
      <c r="AG23">
        <v>56</v>
      </c>
      <c r="AH23">
        <v>51</v>
      </c>
      <c r="AI23">
        <v>0</v>
      </c>
      <c r="AJ23">
        <v>0</v>
      </c>
      <c r="AK23">
        <v>0</v>
      </c>
      <c r="AL23">
        <v>2</v>
      </c>
      <c r="AM23">
        <v>10</v>
      </c>
      <c r="AN23">
        <v>25</v>
      </c>
      <c r="AO23">
        <v>12</v>
      </c>
      <c r="AP23">
        <v>0</v>
      </c>
      <c r="AQ23">
        <v>0</v>
      </c>
      <c r="AR23" t="s">
        <v>42</v>
      </c>
      <c r="AS23" t="s">
        <v>42</v>
      </c>
      <c r="AT23" t="s">
        <v>42</v>
      </c>
      <c r="AV23" t="s">
        <v>42</v>
      </c>
      <c r="AW23">
        <v>0</v>
      </c>
      <c r="AY23">
        <v>0</v>
      </c>
      <c r="AZ23">
        <v>0</v>
      </c>
      <c r="BA23">
        <v>0</v>
      </c>
      <c r="BB23" t="s">
        <v>42</v>
      </c>
      <c r="BC23" t="s">
        <v>42</v>
      </c>
      <c r="BD23" t="s">
        <v>42</v>
      </c>
      <c r="BE23" s="1">
        <v>2958465</v>
      </c>
      <c r="BF23">
        <v>0</v>
      </c>
      <c r="BG23">
        <v>0</v>
      </c>
    </row>
    <row r="24" spans="1:59" x14ac:dyDescent="0.25">
      <c r="A24">
        <v>244</v>
      </c>
      <c r="B24">
        <v>11800221</v>
      </c>
      <c r="C24">
        <v>16714898</v>
      </c>
      <c r="D24" t="s">
        <v>104</v>
      </c>
      <c r="E24">
        <v>1981</v>
      </c>
      <c r="F24">
        <v>50</v>
      </c>
      <c r="G24">
        <v>156</v>
      </c>
      <c r="H24">
        <f t="shared" si="3"/>
        <v>20.5456936226167</v>
      </c>
      <c r="I24" s="1">
        <v>44200</v>
      </c>
      <c r="J24" s="1">
        <v>44473</v>
      </c>
      <c r="K24" t="s">
        <v>143</v>
      </c>
      <c r="L24" t="s">
        <v>144</v>
      </c>
      <c r="M24" t="s">
        <v>28</v>
      </c>
      <c r="N24" t="s">
        <v>145</v>
      </c>
      <c r="O24">
        <v>6</v>
      </c>
      <c r="P24">
        <v>6.5</v>
      </c>
      <c r="Q24">
        <v>4</v>
      </c>
      <c r="R24">
        <v>2</v>
      </c>
      <c r="S24">
        <v>1051</v>
      </c>
      <c r="T24" t="str">
        <f t="shared" si="4"/>
        <v>Secondary</v>
      </c>
      <c r="U24">
        <v>5</v>
      </c>
      <c r="V24" t="s">
        <v>146</v>
      </c>
      <c r="W24" t="s">
        <v>121</v>
      </c>
      <c r="X24">
        <v>13</v>
      </c>
      <c r="Y24" t="s">
        <v>147</v>
      </c>
      <c r="Z24">
        <v>0</v>
      </c>
      <c r="AB24">
        <v>0</v>
      </c>
      <c r="AD24">
        <v>1483</v>
      </c>
      <c r="AE24">
        <v>5.12</v>
      </c>
      <c r="AF24">
        <v>6</v>
      </c>
      <c r="AG24">
        <v>5</v>
      </c>
      <c r="AH24">
        <v>4</v>
      </c>
      <c r="AI24">
        <v>0</v>
      </c>
      <c r="AJ24">
        <v>3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 s="1">
        <v>2958465</v>
      </c>
      <c r="BF24">
        <v>0</v>
      </c>
      <c r="BG24">
        <v>0</v>
      </c>
    </row>
    <row r="25" spans="1:59" x14ac:dyDescent="0.25">
      <c r="A25">
        <v>244</v>
      </c>
      <c r="B25">
        <v>11800221</v>
      </c>
      <c r="C25">
        <v>16714898</v>
      </c>
      <c r="D25" t="s">
        <v>104</v>
      </c>
      <c r="E25">
        <v>1981</v>
      </c>
      <c r="F25">
        <v>50</v>
      </c>
      <c r="G25">
        <v>156</v>
      </c>
      <c r="H25">
        <f t="shared" si="3"/>
        <v>20.5456936226167</v>
      </c>
      <c r="I25" s="1">
        <v>43164</v>
      </c>
      <c r="J25" t="s">
        <v>105</v>
      </c>
      <c r="K25" t="s">
        <v>105</v>
      </c>
      <c r="L25" t="s">
        <v>148</v>
      </c>
      <c r="O25">
        <v>4</v>
      </c>
      <c r="Q25">
        <v>0</v>
      </c>
      <c r="R25">
        <v>0</v>
      </c>
      <c r="S25">
        <v>1051</v>
      </c>
      <c r="T25" t="str">
        <f t="shared" si="4"/>
        <v>Secondary</v>
      </c>
      <c r="U25">
        <v>5</v>
      </c>
      <c r="V25" t="s">
        <v>149</v>
      </c>
      <c r="W25" t="s">
        <v>108</v>
      </c>
      <c r="X25">
        <v>0</v>
      </c>
      <c r="Z25">
        <v>0</v>
      </c>
      <c r="AB25">
        <v>0</v>
      </c>
      <c r="AF25">
        <v>14</v>
      </c>
      <c r="AG25">
        <v>11</v>
      </c>
      <c r="AH25">
        <v>7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3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D25">
        <v>0</v>
      </c>
      <c r="BE25" s="1">
        <v>2958465</v>
      </c>
      <c r="BF25">
        <v>0</v>
      </c>
      <c r="BG25">
        <v>0</v>
      </c>
    </row>
    <row r="26" spans="1:59" x14ac:dyDescent="0.25">
      <c r="A26">
        <v>244</v>
      </c>
      <c r="B26">
        <v>11800221</v>
      </c>
      <c r="C26">
        <v>16714898</v>
      </c>
      <c r="D26" t="s">
        <v>104</v>
      </c>
      <c r="E26">
        <v>1981</v>
      </c>
      <c r="F26">
        <v>50</v>
      </c>
      <c r="G26">
        <v>156</v>
      </c>
      <c r="H26">
        <f t="shared" si="3"/>
        <v>20.5456936226167</v>
      </c>
      <c r="I26" s="1">
        <v>43385</v>
      </c>
      <c r="J26" t="s">
        <v>150</v>
      </c>
      <c r="K26" t="s">
        <v>151</v>
      </c>
      <c r="L26" t="s">
        <v>152</v>
      </c>
      <c r="M26" t="s">
        <v>28</v>
      </c>
      <c r="N26" t="s">
        <v>145</v>
      </c>
      <c r="O26">
        <v>5</v>
      </c>
      <c r="P26">
        <v>7.5</v>
      </c>
      <c r="Q26">
        <v>9</v>
      </c>
      <c r="R26">
        <v>9</v>
      </c>
      <c r="S26">
        <v>1051</v>
      </c>
      <c r="T26" t="str">
        <f t="shared" si="4"/>
        <v>Secondary</v>
      </c>
      <c r="U26">
        <v>5</v>
      </c>
      <c r="V26" t="s">
        <v>146</v>
      </c>
      <c r="W26" t="s">
        <v>108</v>
      </c>
      <c r="X26">
        <v>6</v>
      </c>
      <c r="Y26" t="s">
        <v>153</v>
      </c>
      <c r="Z26">
        <v>1</v>
      </c>
      <c r="AA26" t="s">
        <v>154</v>
      </c>
      <c r="AB26">
        <v>2</v>
      </c>
      <c r="AC26" t="s">
        <v>155</v>
      </c>
      <c r="AD26">
        <v>4717</v>
      </c>
      <c r="AE26">
        <v>0.38200000000000001</v>
      </c>
      <c r="AF26">
        <v>13</v>
      </c>
      <c r="AG26">
        <v>13</v>
      </c>
      <c r="AH26">
        <v>11</v>
      </c>
      <c r="AI26">
        <v>0</v>
      </c>
      <c r="AJ26">
        <v>4</v>
      </c>
      <c r="AK26">
        <v>1</v>
      </c>
      <c r="AL26">
        <v>0</v>
      </c>
      <c r="AM26">
        <v>0</v>
      </c>
      <c r="AN26">
        <v>1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W26">
        <v>0</v>
      </c>
      <c r="AY26">
        <v>0</v>
      </c>
      <c r="AZ26">
        <v>0</v>
      </c>
      <c r="BA26">
        <v>0</v>
      </c>
      <c r="BB26">
        <v>0</v>
      </c>
      <c r="BD26">
        <v>0</v>
      </c>
      <c r="BE26" s="1">
        <v>2958465</v>
      </c>
      <c r="BF26">
        <v>0</v>
      </c>
      <c r="BG26">
        <v>0</v>
      </c>
    </row>
    <row r="27" spans="1:59" hidden="1" x14ac:dyDescent="0.25">
      <c r="A27">
        <v>252</v>
      </c>
      <c r="B27">
        <v>31800024</v>
      </c>
      <c r="C27">
        <v>18410349</v>
      </c>
      <c r="D27" t="s">
        <v>104</v>
      </c>
      <c r="E27">
        <v>1995</v>
      </c>
      <c r="I27" s="1">
        <v>43286</v>
      </c>
      <c r="J27" t="s">
        <v>105</v>
      </c>
      <c r="K27" t="s">
        <v>105</v>
      </c>
      <c r="L27" t="s">
        <v>156</v>
      </c>
      <c r="O27">
        <v>1</v>
      </c>
      <c r="Q27">
        <v>0</v>
      </c>
      <c r="R27">
        <v>0</v>
      </c>
      <c r="S27">
        <v>10</v>
      </c>
      <c r="U27">
        <v>3</v>
      </c>
      <c r="V27" t="s">
        <v>108</v>
      </c>
      <c r="W27" t="s">
        <v>116</v>
      </c>
      <c r="X27">
        <v>0</v>
      </c>
      <c r="Z27">
        <v>0</v>
      </c>
      <c r="AB27">
        <v>0</v>
      </c>
      <c r="AF27">
        <v>25</v>
      </c>
      <c r="AG27">
        <v>16</v>
      </c>
      <c r="AH27">
        <v>15</v>
      </c>
      <c r="AI27">
        <v>5</v>
      </c>
      <c r="AJ27">
        <v>8</v>
      </c>
      <c r="AK27">
        <v>2</v>
      </c>
      <c r="AL27">
        <v>2</v>
      </c>
      <c r="AM27">
        <v>2</v>
      </c>
      <c r="AN27">
        <v>3</v>
      </c>
      <c r="AO27">
        <v>6</v>
      </c>
      <c r="AP27">
        <v>0</v>
      </c>
      <c r="AQ27">
        <v>0</v>
      </c>
      <c r="AR27">
        <v>0</v>
      </c>
      <c r="AS27">
        <v>0</v>
      </c>
      <c r="AT27">
        <v>0</v>
      </c>
      <c r="AV27" t="s">
        <v>42</v>
      </c>
      <c r="AW27">
        <v>0</v>
      </c>
      <c r="AY27">
        <v>0</v>
      </c>
      <c r="AZ27">
        <v>0</v>
      </c>
      <c r="BA27">
        <v>0</v>
      </c>
      <c r="BB27" t="s">
        <v>42</v>
      </c>
      <c r="BC27" t="s">
        <v>42</v>
      </c>
      <c r="BD27" t="s">
        <v>42</v>
      </c>
      <c r="BE27" s="1">
        <v>2958465</v>
      </c>
      <c r="BF27">
        <v>0</v>
      </c>
      <c r="BG27">
        <v>0</v>
      </c>
    </row>
    <row r="28" spans="1:59" x14ac:dyDescent="0.25">
      <c r="A28">
        <v>254</v>
      </c>
      <c r="B28">
        <v>11800229</v>
      </c>
      <c r="C28">
        <v>18417858</v>
      </c>
      <c r="D28" t="s">
        <v>104</v>
      </c>
      <c r="E28">
        <v>1987</v>
      </c>
      <c r="F28">
        <v>54</v>
      </c>
      <c r="G28">
        <v>155</v>
      </c>
      <c r="H28">
        <f>F28/POWER(G28/100,2)</f>
        <v>22.476586888657646</v>
      </c>
      <c r="I28" t="s">
        <v>157</v>
      </c>
      <c r="J28" t="s">
        <v>105</v>
      </c>
      <c r="K28" t="s">
        <v>105</v>
      </c>
      <c r="L28" s="1">
        <v>43228</v>
      </c>
      <c r="O28">
        <v>1</v>
      </c>
      <c r="Q28">
        <v>0</v>
      </c>
      <c r="R28">
        <v>0</v>
      </c>
      <c r="U28">
        <v>6</v>
      </c>
      <c r="V28" t="s">
        <v>158</v>
      </c>
      <c r="W28" t="s">
        <v>108</v>
      </c>
      <c r="X28">
        <v>0</v>
      </c>
      <c r="Z28">
        <v>0</v>
      </c>
      <c r="AB28">
        <v>0</v>
      </c>
      <c r="AF28">
        <v>8</v>
      </c>
      <c r="AG28">
        <v>8</v>
      </c>
      <c r="AH28">
        <v>2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V28" t="s">
        <v>42</v>
      </c>
      <c r="AW28">
        <v>0</v>
      </c>
      <c r="AY28">
        <v>0</v>
      </c>
      <c r="AZ28">
        <v>0</v>
      </c>
      <c r="BA28">
        <v>0</v>
      </c>
      <c r="BB28" t="s">
        <v>42</v>
      </c>
      <c r="BC28" t="s">
        <v>42</v>
      </c>
      <c r="BD28" t="s">
        <v>42</v>
      </c>
      <c r="BE28" s="1">
        <v>2958465</v>
      </c>
      <c r="BF28">
        <v>0</v>
      </c>
      <c r="BG28">
        <v>0</v>
      </c>
    </row>
    <row r="29" spans="1:59" hidden="1" x14ac:dyDescent="0.25">
      <c r="A29">
        <v>333</v>
      </c>
      <c r="B29">
        <v>31800041</v>
      </c>
      <c r="C29">
        <v>18410987</v>
      </c>
      <c r="D29" t="s">
        <v>104</v>
      </c>
      <c r="E29">
        <v>1991</v>
      </c>
      <c r="I29" t="s">
        <v>157</v>
      </c>
      <c r="J29" t="s">
        <v>105</v>
      </c>
      <c r="K29" t="s">
        <v>105</v>
      </c>
      <c r="L29" s="1">
        <v>43228</v>
      </c>
      <c r="O29">
        <v>2</v>
      </c>
      <c r="Q29">
        <v>0</v>
      </c>
      <c r="R29">
        <v>0</v>
      </c>
      <c r="S29" t="s">
        <v>42</v>
      </c>
      <c r="U29" t="s">
        <v>42</v>
      </c>
      <c r="V29" t="s">
        <v>159</v>
      </c>
      <c r="W29" t="s">
        <v>108</v>
      </c>
      <c r="X29">
        <v>0</v>
      </c>
      <c r="Z29">
        <v>0</v>
      </c>
      <c r="AB29">
        <v>0</v>
      </c>
      <c r="AF29">
        <v>21</v>
      </c>
      <c r="AG29">
        <v>21</v>
      </c>
      <c r="AH29">
        <v>14</v>
      </c>
      <c r="AI29">
        <v>2</v>
      </c>
      <c r="AJ29">
        <v>7</v>
      </c>
      <c r="AK29">
        <v>4</v>
      </c>
      <c r="AL29">
        <v>1</v>
      </c>
      <c r="AM29">
        <v>3</v>
      </c>
      <c r="AN29">
        <v>4</v>
      </c>
      <c r="AO29">
        <v>4</v>
      </c>
      <c r="AP29">
        <v>0</v>
      </c>
      <c r="AQ29">
        <v>0</v>
      </c>
      <c r="AR29" t="s">
        <v>42</v>
      </c>
      <c r="AS29" t="s">
        <v>42</v>
      </c>
      <c r="AT29" t="s">
        <v>42</v>
      </c>
      <c r="AW29">
        <v>0</v>
      </c>
      <c r="AY29">
        <v>0</v>
      </c>
      <c r="AZ29">
        <v>0</v>
      </c>
      <c r="BA29">
        <v>0</v>
      </c>
      <c r="BB29">
        <v>0</v>
      </c>
      <c r="BD29">
        <v>0</v>
      </c>
      <c r="BE29" s="1">
        <v>2958465</v>
      </c>
      <c r="BF29">
        <v>0</v>
      </c>
      <c r="BG29">
        <v>0</v>
      </c>
    </row>
    <row r="30" spans="1:59" hidden="1" x14ac:dyDescent="0.25">
      <c r="A30">
        <v>362</v>
      </c>
      <c r="B30">
        <v>31800045</v>
      </c>
      <c r="C30">
        <v>18419010</v>
      </c>
      <c r="D30" t="s">
        <v>104</v>
      </c>
      <c r="E30">
        <v>1992</v>
      </c>
      <c r="I30" t="s">
        <v>109</v>
      </c>
      <c r="J30" t="s">
        <v>105</v>
      </c>
      <c r="K30" t="s">
        <v>105</v>
      </c>
      <c r="L30" t="s">
        <v>109</v>
      </c>
      <c r="O30">
        <v>1</v>
      </c>
      <c r="Q30">
        <v>0</v>
      </c>
      <c r="R30">
        <v>0</v>
      </c>
      <c r="S30">
        <v>10</v>
      </c>
      <c r="U30">
        <v>4</v>
      </c>
      <c r="V30" t="s">
        <v>160</v>
      </c>
      <c r="W30" t="s">
        <v>108</v>
      </c>
      <c r="X30">
        <v>0</v>
      </c>
      <c r="Z30">
        <v>0</v>
      </c>
      <c r="AB30">
        <v>0</v>
      </c>
      <c r="AF30">
        <v>7</v>
      </c>
      <c r="AG30">
        <v>4</v>
      </c>
      <c r="AH30">
        <v>3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 t="s">
        <v>42</v>
      </c>
      <c r="AS30" t="s">
        <v>42</v>
      </c>
      <c r="AT30" t="s">
        <v>42</v>
      </c>
      <c r="AV30" t="s">
        <v>42</v>
      </c>
      <c r="AW30">
        <v>0</v>
      </c>
      <c r="AY30">
        <v>0</v>
      </c>
      <c r="AZ30">
        <v>0</v>
      </c>
      <c r="BA30">
        <v>0</v>
      </c>
      <c r="BB30" t="s">
        <v>42</v>
      </c>
      <c r="BC30" t="s">
        <v>42</v>
      </c>
      <c r="BD30" t="s">
        <v>42</v>
      </c>
      <c r="BE30" s="1">
        <v>2958465</v>
      </c>
      <c r="BF30">
        <v>0</v>
      </c>
      <c r="BG30">
        <v>0</v>
      </c>
    </row>
    <row r="31" spans="1:59" hidden="1" x14ac:dyDescent="0.25">
      <c r="A31">
        <v>368</v>
      </c>
      <c r="B31">
        <v>31800047</v>
      </c>
      <c r="C31">
        <v>18418541</v>
      </c>
      <c r="D31" t="s">
        <v>104</v>
      </c>
      <c r="E31">
        <v>1988</v>
      </c>
      <c r="I31" t="s">
        <v>137</v>
      </c>
      <c r="J31" t="s">
        <v>105</v>
      </c>
      <c r="K31" t="s">
        <v>105</v>
      </c>
      <c r="L31" t="s">
        <v>137</v>
      </c>
      <c r="O31">
        <v>1</v>
      </c>
      <c r="Q31">
        <v>0</v>
      </c>
      <c r="R31">
        <v>0</v>
      </c>
      <c r="S31">
        <v>10</v>
      </c>
      <c r="U31">
        <v>4</v>
      </c>
      <c r="V31" t="s">
        <v>108</v>
      </c>
      <c r="W31" t="s">
        <v>123</v>
      </c>
      <c r="X31">
        <v>0</v>
      </c>
      <c r="Z31">
        <v>0</v>
      </c>
      <c r="AB31">
        <v>0</v>
      </c>
      <c r="AF31">
        <v>29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3</v>
      </c>
      <c r="AN31">
        <v>0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V31" t="s">
        <v>42</v>
      </c>
      <c r="AW31">
        <v>0</v>
      </c>
      <c r="AY31">
        <v>0</v>
      </c>
      <c r="AZ31">
        <v>0</v>
      </c>
      <c r="BA31">
        <v>0</v>
      </c>
      <c r="BB31" t="s">
        <v>42</v>
      </c>
      <c r="BC31" t="s">
        <v>42</v>
      </c>
      <c r="BD31" t="s">
        <v>42</v>
      </c>
      <c r="BE31" s="1">
        <v>2958465</v>
      </c>
      <c r="BF31">
        <v>0</v>
      </c>
      <c r="BG31">
        <v>0</v>
      </c>
    </row>
    <row r="32" spans="1:59" x14ac:dyDescent="0.25">
      <c r="A32">
        <v>372</v>
      </c>
      <c r="B32">
        <v>31800049</v>
      </c>
      <c r="C32">
        <v>18406761</v>
      </c>
      <c r="D32" t="s">
        <v>104</v>
      </c>
      <c r="E32">
        <v>1991</v>
      </c>
      <c r="F32">
        <v>48</v>
      </c>
      <c r="G32">
        <v>160</v>
      </c>
      <c r="H32">
        <f t="shared" ref="H32:H33" si="5">F32/POWER(G32/100,2)</f>
        <v>18.749999999999996</v>
      </c>
      <c r="I32" t="s">
        <v>161</v>
      </c>
      <c r="J32" t="s">
        <v>105</v>
      </c>
      <c r="K32" t="s">
        <v>105</v>
      </c>
      <c r="L32" t="s">
        <v>162</v>
      </c>
      <c r="N32" t="s">
        <v>163</v>
      </c>
      <c r="O32">
        <v>1</v>
      </c>
      <c r="Q32">
        <v>0</v>
      </c>
      <c r="R32">
        <v>0</v>
      </c>
      <c r="S32">
        <v>10</v>
      </c>
      <c r="T32" t="str">
        <f t="shared" ref="T32:T33" si="6">IF(S32=0,"Primary","Secondary")</f>
        <v>Secondary</v>
      </c>
      <c r="U32">
        <v>2</v>
      </c>
      <c r="V32" t="s">
        <v>107</v>
      </c>
      <c r="W32" t="s">
        <v>108</v>
      </c>
      <c r="X32">
        <v>0</v>
      </c>
      <c r="Z32">
        <v>0</v>
      </c>
      <c r="AB32">
        <v>0</v>
      </c>
      <c r="AF32">
        <v>45</v>
      </c>
      <c r="AG32">
        <v>38</v>
      </c>
      <c r="AH32">
        <v>24</v>
      </c>
      <c r="AI32">
        <v>4</v>
      </c>
      <c r="AJ32">
        <v>17</v>
      </c>
      <c r="AK32">
        <v>4</v>
      </c>
      <c r="AL32">
        <v>0</v>
      </c>
      <c r="AM32">
        <v>2</v>
      </c>
      <c r="AN32">
        <v>14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D32">
        <v>0</v>
      </c>
      <c r="BE32" s="1">
        <v>2958465</v>
      </c>
      <c r="BF32">
        <v>0</v>
      </c>
      <c r="BG32">
        <v>0</v>
      </c>
    </row>
    <row r="33" spans="1:59" x14ac:dyDescent="0.25">
      <c r="A33">
        <v>391</v>
      </c>
      <c r="B33">
        <v>11800341</v>
      </c>
      <c r="C33">
        <v>18402923</v>
      </c>
      <c r="D33" t="s">
        <v>104</v>
      </c>
      <c r="E33">
        <v>1993</v>
      </c>
      <c r="F33">
        <v>46</v>
      </c>
      <c r="G33">
        <v>158</v>
      </c>
      <c r="H33">
        <f t="shared" si="5"/>
        <v>18.426534209261334</v>
      </c>
      <c r="I33" t="s">
        <v>125</v>
      </c>
      <c r="J33" t="s">
        <v>105</v>
      </c>
      <c r="K33" t="s">
        <v>105</v>
      </c>
      <c r="L33" s="1">
        <v>43321</v>
      </c>
      <c r="N33" t="s">
        <v>145</v>
      </c>
      <c r="O33">
        <v>1</v>
      </c>
      <c r="Q33">
        <v>0</v>
      </c>
      <c r="R33">
        <v>0</v>
      </c>
      <c r="S33">
        <v>0</v>
      </c>
      <c r="T33" t="str">
        <f t="shared" si="6"/>
        <v>Primary</v>
      </c>
      <c r="U33">
        <v>1</v>
      </c>
      <c r="V33" t="s">
        <v>107</v>
      </c>
      <c r="W33" t="s">
        <v>108</v>
      </c>
      <c r="X33">
        <v>0</v>
      </c>
      <c r="Z33">
        <v>0</v>
      </c>
      <c r="AB33">
        <v>0</v>
      </c>
      <c r="AF33">
        <v>31</v>
      </c>
      <c r="AG33">
        <v>23</v>
      </c>
      <c r="AH33">
        <v>17</v>
      </c>
      <c r="AI33">
        <v>2</v>
      </c>
      <c r="AJ33">
        <v>18</v>
      </c>
      <c r="AK33">
        <v>0</v>
      </c>
      <c r="AL33">
        <v>4</v>
      </c>
      <c r="AM33">
        <v>1</v>
      </c>
      <c r="AN33">
        <v>9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W33">
        <v>0</v>
      </c>
      <c r="AY33">
        <v>0</v>
      </c>
      <c r="AZ33">
        <v>0</v>
      </c>
      <c r="BA33">
        <v>0</v>
      </c>
      <c r="BB33">
        <v>0</v>
      </c>
      <c r="BD33">
        <v>0</v>
      </c>
      <c r="BE33" s="1">
        <v>2958465</v>
      </c>
      <c r="BF33">
        <v>0</v>
      </c>
      <c r="BG33">
        <v>0</v>
      </c>
    </row>
    <row r="34" spans="1:59" hidden="1" x14ac:dyDescent="0.25">
      <c r="A34">
        <v>405</v>
      </c>
      <c r="B34">
        <v>31800055</v>
      </c>
      <c r="C34">
        <v>18403824</v>
      </c>
      <c r="D34" t="s">
        <v>104</v>
      </c>
      <c r="E34">
        <v>1990</v>
      </c>
      <c r="I34" t="s">
        <v>128</v>
      </c>
      <c r="J34" t="s">
        <v>105</v>
      </c>
      <c r="K34" t="s">
        <v>105</v>
      </c>
      <c r="L34" t="s">
        <v>109</v>
      </c>
      <c r="O34">
        <v>1</v>
      </c>
      <c r="Q34">
        <v>0</v>
      </c>
      <c r="R34">
        <v>0</v>
      </c>
      <c r="S34">
        <v>110</v>
      </c>
      <c r="U34">
        <v>6</v>
      </c>
      <c r="V34" t="s">
        <v>149</v>
      </c>
      <c r="W34" t="s">
        <v>108</v>
      </c>
      <c r="X34">
        <v>0</v>
      </c>
      <c r="Z34">
        <v>0</v>
      </c>
      <c r="AB34">
        <v>0</v>
      </c>
      <c r="AF34">
        <v>14</v>
      </c>
      <c r="AG34">
        <v>11</v>
      </c>
      <c r="AH34">
        <v>10</v>
      </c>
      <c r="AI34">
        <v>4</v>
      </c>
      <c r="AJ34">
        <v>3</v>
      </c>
      <c r="AK34">
        <v>0</v>
      </c>
      <c r="AL34">
        <v>1</v>
      </c>
      <c r="AM34">
        <v>4</v>
      </c>
      <c r="AN34">
        <v>2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V34" t="s">
        <v>42</v>
      </c>
      <c r="AW34">
        <v>0</v>
      </c>
      <c r="AY34">
        <v>0</v>
      </c>
      <c r="AZ34">
        <v>0</v>
      </c>
      <c r="BA34">
        <v>0</v>
      </c>
      <c r="BB34" t="s">
        <v>42</v>
      </c>
      <c r="BC34" t="s">
        <v>42</v>
      </c>
      <c r="BD34" t="s">
        <v>42</v>
      </c>
      <c r="BE34" s="1">
        <v>2958465</v>
      </c>
      <c r="BF34">
        <v>0</v>
      </c>
      <c r="BG34">
        <v>0</v>
      </c>
    </row>
    <row r="35" spans="1:59" x14ac:dyDescent="0.25">
      <c r="A35">
        <v>427</v>
      </c>
      <c r="B35">
        <v>11800368</v>
      </c>
      <c r="C35">
        <v>18419476</v>
      </c>
      <c r="D35" t="s">
        <v>104</v>
      </c>
      <c r="E35">
        <v>1983</v>
      </c>
      <c r="F35">
        <v>50</v>
      </c>
      <c r="G35">
        <v>156</v>
      </c>
      <c r="H35">
        <f t="shared" ref="H35:H38" si="7">F35/POWER(G35/100,2)</f>
        <v>20.5456936226167</v>
      </c>
      <c r="I35" t="s">
        <v>141</v>
      </c>
      <c r="J35" t="s">
        <v>105</v>
      </c>
      <c r="K35" t="s">
        <v>105</v>
      </c>
      <c r="L35" s="1">
        <v>43168</v>
      </c>
      <c r="M35" t="s">
        <v>42</v>
      </c>
      <c r="O35">
        <v>2</v>
      </c>
      <c r="Q35">
        <v>0</v>
      </c>
      <c r="R35">
        <v>0</v>
      </c>
      <c r="S35">
        <v>1011</v>
      </c>
      <c r="T35" t="str">
        <f t="shared" ref="T35:T38" si="8">IF(S35=0,"Primary","Secondary")</f>
        <v>Secondary</v>
      </c>
      <c r="U35">
        <v>9</v>
      </c>
      <c r="V35" t="s">
        <v>110</v>
      </c>
      <c r="W35" t="s">
        <v>108</v>
      </c>
      <c r="X35">
        <v>0</v>
      </c>
      <c r="Z35">
        <v>0</v>
      </c>
      <c r="AB35">
        <v>0</v>
      </c>
      <c r="AF35">
        <v>14</v>
      </c>
      <c r="AG35">
        <v>10</v>
      </c>
      <c r="AH35">
        <v>6</v>
      </c>
      <c r="AI35">
        <v>1</v>
      </c>
      <c r="AJ35">
        <v>1</v>
      </c>
      <c r="AK35">
        <v>4</v>
      </c>
      <c r="AL35">
        <v>0</v>
      </c>
      <c r="AM35">
        <v>0</v>
      </c>
      <c r="AN35">
        <v>2</v>
      </c>
      <c r="AO35">
        <v>4</v>
      </c>
      <c r="AP35">
        <v>0</v>
      </c>
      <c r="AQ35">
        <v>0</v>
      </c>
      <c r="AR35" t="s">
        <v>42</v>
      </c>
      <c r="AS35" t="s">
        <v>42</v>
      </c>
      <c r="AT35" t="s">
        <v>42</v>
      </c>
      <c r="AV35" t="s">
        <v>42</v>
      </c>
      <c r="AW35">
        <v>0</v>
      </c>
      <c r="AY35">
        <v>0</v>
      </c>
      <c r="AZ35">
        <v>0</v>
      </c>
      <c r="BA35">
        <v>0</v>
      </c>
      <c r="BB35" t="s">
        <v>42</v>
      </c>
      <c r="BC35" t="s">
        <v>42</v>
      </c>
      <c r="BD35" t="s">
        <v>42</v>
      </c>
      <c r="BE35" s="1">
        <v>2958465</v>
      </c>
      <c r="BF35">
        <v>0</v>
      </c>
      <c r="BG35">
        <v>0</v>
      </c>
    </row>
    <row r="36" spans="1:59" x14ac:dyDescent="0.25">
      <c r="A36">
        <v>435</v>
      </c>
      <c r="B36">
        <v>11800374</v>
      </c>
      <c r="C36">
        <v>14708044</v>
      </c>
      <c r="D36" t="s">
        <v>104</v>
      </c>
      <c r="E36">
        <v>1987</v>
      </c>
      <c r="F36">
        <v>50</v>
      </c>
      <c r="G36">
        <v>160</v>
      </c>
      <c r="H36">
        <f t="shared" si="7"/>
        <v>19.531249999999996</v>
      </c>
      <c r="I36" s="1">
        <v>43109</v>
      </c>
      <c r="J36" t="s">
        <v>105</v>
      </c>
      <c r="K36" s="1">
        <v>43443</v>
      </c>
      <c r="L36" t="s">
        <v>164</v>
      </c>
      <c r="O36">
        <v>2</v>
      </c>
      <c r="Q36">
        <v>0</v>
      </c>
      <c r="R36">
        <v>0</v>
      </c>
      <c r="S36">
        <v>30</v>
      </c>
      <c r="T36" t="str">
        <f t="shared" si="8"/>
        <v>Secondary</v>
      </c>
      <c r="U36">
        <v>7</v>
      </c>
      <c r="V36" t="s">
        <v>146</v>
      </c>
      <c r="W36" t="s">
        <v>108</v>
      </c>
      <c r="X36">
        <v>0</v>
      </c>
      <c r="Z36">
        <v>0</v>
      </c>
      <c r="AB36">
        <v>0</v>
      </c>
      <c r="AF36">
        <v>13</v>
      </c>
      <c r="AG36">
        <v>7</v>
      </c>
      <c r="AH36">
        <v>6</v>
      </c>
      <c r="AI36">
        <v>3</v>
      </c>
      <c r="AJ36">
        <v>0</v>
      </c>
      <c r="AK36">
        <v>2</v>
      </c>
      <c r="AL36">
        <v>1</v>
      </c>
      <c r="AM36">
        <v>1</v>
      </c>
      <c r="AN36">
        <v>2</v>
      </c>
      <c r="AO36">
        <v>4</v>
      </c>
      <c r="AP36">
        <v>0</v>
      </c>
      <c r="AQ36">
        <v>0</v>
      </c>
      <c r="AR36" t="s">
        <v>42</v>
      </c>
      <c r="AS36" t="s">
        <v>42</v>
      </c>
      <c r="AT36" t="s">
        <v>42</v>
      </c>
      <c r="AV36" t="s">
        <v>42</v>
      </c>
      <c r="AW36">
        <v>0</v>
      </c>
      <c r="AY36">
        <v>0</v>
      </c>
      <c r="AZ36">
        <v>0</v>
      </c>
      <c r="BA36">
        <v>0</v>
      </c>
      <c r="BB36" t="s">
        <v>42</v>
      </c>
      <c r="BC36" t="s">
        <v>42</v>
      </c>
      <c r="BD36" t="s">
        <v>42</v>
      </c>
      <c r="BE36" s="1">
        <v>2958465</v>
      </c>
      <c r="BF36">
        <v>0</v>
      </c>
      <c r="BG36">
        <v>0</v>
      </c>
    </row>
    <row r="37" spans="1:59" x14ac:dyDescent="0.25">
      <c r="A37">
        <v>459</v>
      </c>
      <c r="B37">
        <v>11800390</v>
      </c>
      <c r="C37">
        <v>18716801</v>
      </c>
      <c r="D37" t="s">
        <v>165</v>
      </c>
      <c r="E37">
        <v>1984</v>
      </c>
      <c r="F37">
        <v>48</v>
      </c>
      <c r="G37">
        <v>153</v>
      </c>
      <c r="H37">
        <f t="shared" si="7"/>
        <v>20.504933999743688</v>
      </c>
      <c r="I37" s="1">
        <v>43168</v>
      </c>
      <c r="J37" t="s">
        <v>105</v>
      </c>
      <c r="K37" t="s">
        <v>105</v>
      </c>
      <c r="L37" t="s">
        <v>166</v>
      </c>
      <c r="O37">
        <v>1</v>
      </c>
      <c r="Q37">
        <v>0</v>
      </c>
      <c r="R37">
        <v>0</v>
      </c>
      <c r="S37">
        <v>1041</v>
      </c>
      <c r="T37" t="str">
        <f t="shared" si="8"/>
        <v>Secondary</v>
      </c>
      <c r="V37" t="s">
        <v>146</v>
      </c>
      <c r="W37" t="s">
        <v>108</v>
      </c>
      <c r="X37">
        <v>0</v>
      </c>
      <c r="Z37">
        <v>0</v>
      </c>
      <c r="AB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 t="s">
        <v>42</v>
      </c>
      <c r="AS37" t="s">
        <v>42</v>
      </c>
      <c r="AT37" t="s">
        <v>42</v>
      </c>
      <c r="AW37">
        <v>0</v>
      </c>
      <c r="AY37">
        <v>0</v>
      </c>
      <c r="AZ37">
        <v>0</v>
      </c>
      <c r="BA37">
        <v>0</v>
      </c>
      <c r="BB37">
        <v>0</v>
      </c>
      <c r="BD37">
        <v>0</v>
      </c>
      <c r="BE37" s="1">
        <v>2958199</v>
      </c>
      <c r="BF37">
        <v>0</v>
      </c>
      <c r="BG37">
        <v>0</v>
      </c>
    </row>
    <row r="38" spans="1:59" x14ac:dyDescent="0.25">
      <c r="A38">
        <v>459</v>
      </c>
      <c r="B38">
        <v>11800390</v>
      </c>
      <c r="C38">
        <v>18716801</v>
      </c>
      <c r="D38" t="s">
        <v>165</v>
      </c>
      <c r="E38">
        <v>1984</v>
      </c>
      <c r="F38">
        <v>48</v>
      </c>
      <c r="G38">
        <v>153</v>
      </c>
      <c r="H38">
        <f t="shared" si="7"/>
        <v>20.504933999743688</v>
      </c>
      <c r="I38" t="s">
        <v>167</v>
      </c>
      <c r="J38" t="s">
        <v>105</v>
      </c>
      <c r="K38" t="s">
        <v>105</v>
      </c>
      <c r="L38" s="1">
        <v>43291</v>
      </c>
      <c r="O38">
        <v>2</v>
      </c>
      <c r="Q38">
        <v>0</v>
      </c>
      <c r="R38">
        <v>0</v>
      </c>
      <c r="S38">
        <v>1041</v>
      </c>
      <c r="T38" t="str">
        <f t="shared" si="8"/>
        <v>Secondary</v>
      </c>
      <c r="V38" t="s">
        <v>146</v>
      </c>
      <c r="W38" t="s">
        <v>108</v>
      </c>
      <c r="X38">
        <v>0</v>
      </c>
      <c r="Z38">
        <v>0</v>
      </c>
      <c r="AB38">
        <v>0</v>
      </c>
      <c r="AF38">
        <v>14</v>
      </c>
      <c r="AG38">
        <v>12</v>
      </c>
      <c r="AH38">
        <v>9</v>
      </c>
      <c r="AI38">
        <v>3</v>
      </c>
      <c r="AJ38">
        <v>3</v>
      </c>
      <c r="AK38">
        <v>2</v>
      </c>
      <c r="AL38">
        <v>1</v>
      </c>
      <c r="AM38">
        <v>1</v>
      </c>
      <c r="AN38">
        <v>3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D38">
        <v>0</v>
      </c>
      <c r="BE38" s="1">
        <v>2958199</v>
      </c>
      <c r="BF38">
        <v>0</v>
      </c>
      <c r="BG38">
        <v>0</v>
      </c>
    </row>
    <row r="39" spans="1:59" hidden="1" x14ac:dyDescent="0.25">
      <c r="A39">
        <v>499</v>
      </c>
      <c r="B39">
        <v>31800074</v>
      </c>
      <c r="C39">
        <v>18419316</v>
      </c>
      <c r="D39" t="s">
        <v>104</v>
      </c>
      <c r="E39">
        <v>1974</v>
      </c>
      <c r="I39" t="s">
        <v>168</v>
      </c>
      <c r="J39" t="s">
        <v>105</v>
      </c>
      <c r="K39" t="s">
        <v>105</v>
      </c>
      <c r="L39" s="1">
        <v>43352</v>
      </c>
      <c r="N39" t="s">
        <v>115</v>
      </c>
      <c r="O39">
        <v>5</v>
      </c>
      <c r="Q39">
        <v>0</v>
      </c>
      <c r="R39">
        <v>0</v>
      </c>
      <c r="S39">
        <v>1031</v>
      </c>
      <c r="U39">
        <v>4</v>
      </c>
      <c r="V39" t="s">
        <v>169</v>
      </c>
      <c r="W39" t="s">
        <v>108</v>
      </c>
      <c r="X39">
        <v>0</v>
      </c>
      <c r="Z39">
        <v>0</v>
      </c>
      <c r="AB39">
        <v>0</v>
      </c>
      <c r="AF39">
        <v>25</v>
      </c>
      <c r="AG39">
        <v>20</v>
      </c>
      <c r="AH39">
        <v>13</v>
      </c>
      <c r="AI39">
        <v>1</v>
      </c>
      <c r="AJ39">
        <v>8</v>
      </c>
      <c r="AK39">
        <v>1</v>
      </c>
      <c r="AL39">
        <v>2</v>
      </c>
      <c r="AM39">
        <v>3</v>
      </c>
      <c r="AN39">
        <v>2</v>
      </c>
      <c r="AO39">
        <v>8</v>
      </c>
      <c r="AP39">
        <v>0</v>
      </c>
      <c r="AQ39">
        <v>0</v>
      </c>
      <c r="AR39">
        <v>0</v>
      </c>
      <c r="AS39">
        <v>0</v>
      </c>
      <c r="AT39">
        <v>0</v>
      </c>
      <c r="AW39">
        <v>0</v>
      </c>
      <c r="AY39">
        <v>0</v>
      </c>
      <c r="AZ39">
        <v>0</v>
      </c>
      <c r="BA39">
        <v>0</v>
      </c>
      <c r="BB39">
        <v>0</v>
      </c>
      <c r="BD39">
        <v>0</v>
      </c>
      <c r="BE39" s="1">
        <v>2958465</v>
      </c>
      <c r="BF39">
        <v>0</v>
      </c>
      <c r="BG39">
        <v>0</v>
      </c>
    </row>
    <row r="40" spans="1:59" x14ac:dyDescent="0.25">
      <c r="A40">
        <v>527</v>
      </c>
      <c r="B40">
        <v>11800448</v>
      </c>
      <c r="C40">
        <v>18423446</v>
      </c>
      <c r="D40" t="s">
        <v>104</v>
      </c>
      <c r="E40">
        <v>1983</v>
      </c>
      <c r="F40">
        <v>52</v>
      </c>
      <c r="G40">
        <v>155</v>
      </c>
      <c r="H40">
        <f t="shared" ref="H40:H61" si="9">F40/POWER(G40/100,2)</f>
        <v>21.644120707596251</v>
      </c>
      <c r="I40" t="s">
        <v>170</v>
      </c>
      <c r="J40" t="s">
        <v>105</v>
      </c>
      <c r="K40" t="s">
        <v>105</v>
      </c>
      <c r="L40" s="1">
        <v>43291</v>
      </c>
      <c r="N40" t="s">
        <v>115</v>
      </c>
      <c r="O40">
        <v>1</v>
      </c>
      <c r="Q40">
        <v>0</v>
      </c>
      <c r="R40">
        <v>0</v>
      </c>
      <c r="S40" t="s">
        <v>42</v>
      </c>
      <c r="U40" t="s">
        <v>42</v>
      </c>
      <c r="V40" t="s">
        <v>108</v>
      </c>
      <c r="W40" t="s">
        <v>123</v>
      </c>
      <c r="X40">
        <v>0</v>
      </c>
      <c r="Z40">
        <v>0</v>
      </c>
      <c r="AB40">
        <v>0</v>
      </c>
      <c r="AF40">
        <v>23</v>
      </c>
      <c r="AG40">
        <v>21</v>
      </c>
      <c r="AH40">
        <v>20</v>
      </c>
      <c r="AI40">
        <v>1</v>
      </c>
      <c r="AJ40">
        <v>8</v>
      </c>
      <c r="AK40">
        <v>9</v>
      </c>
      <c r="AL40">
        <v>2</v>
      </c>
      <c r="AM40">
        <v>0</v>
      </c>
      <c r="AN40">
        <v>8</v>
      </c>
      <c r="AO40">
        <v>6</v>
      </c>
      <c r="AP40">
        <v>0</v>
      </c>
      <c r="AQ40">
        <v>0</v>
      </c>
      <c r="AR40">
        <v>0</v>
      </c>
      <c r="AS40">
        <v>0</v>
      </c>
      <c r="AT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D40">
        <v>0</v>
      </c>
      <c r="BE40" s="1">
        <v>2958465</v>
      </c>
      <c r="BF40">
        <v>0</v>
      </c>
      <c r="BG40">
        <v>0</v>
      </c>
    </row>
    <row r="41" spans="1:59" x14ac:dyDescent="0.25">
      <c r="A41">
        <v>536</v>
      </c>
      <c r="B41">
        <v>11800457</v>
      </c>
      <c r="C41">
        <v>16725778</v>
      </c>
      <c r="D41" t="s">
        <v>104</v>
      </c>
      <c r="E41">
        <v>1979</v>
      </c>
      <c r="F41">
        <v>58</v>
      </c>
      <c r="G41">
        <v>160</v>
      </c>
      <c r="H41">
        <f t="shared" si="9"/>
        <v>22.656249999999996</v>
      </c>
      <c r="I41" t="s">
        <v>167</v>
      </c>
      <c r="J41" t="s">
        <v>105</v>
      </c>
      <c r="K41" t="s">
        <v>105</v>
      </c>
      <c r="L41" s="1">
        <v>43169</v>
      </c>
      <c r="O41">
        <v>1</v>
      </c>
      <c r="Q41">
        <v>0</v>
      </c>
      <c r="R41">
        <v>0</v>
      </c>
      <c r="S41">
        <v>10</v>
      </c>
      <c r="T41" t="str">
        <f>IF(S41=0,"Primary","Secondary")</f>
        <v>Secondary</v>
      </c>
      <c r="U41">
        <v>2</v>
      </c>
      <c r="V41" t="s">
        <v>112</v>
      </c>
      <c r="W41" t="s">
        <v>108</v>
      </c>
      <c r="X41">
        <v>0</v>
      </c>
      <c r="Z41">
        <v>0</v>
      </c>
      <c r="AB41">
        <v>0</v>
      </c>
      <c r="AF41">
        <v>7</v>
      </c>
      <c r="AG41">
        <v>6</v>
      </c>
      <c r="AH41">
        <v>5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 t="s">
        <v>42</v>
      </c>
      <c r="AS41" t="s">
        <v>42</v>
      </c>
      <c r="AT41" t="s">
        <v>42</v>
      </c>
      <c r="AV41" t="s">
        <v>42</v>
      </c>
      <c r="AW41">
        <v>0</v>
      </c>
      <c r="AY41">
        <v>0</v>
      </c>
      <c r="AZ41">
        <v>0</v>
      </c>
      <c r="BA41">
        <v>0</v>
      </c>
      <c r="BB41" t="s">
        <v>42</v>
      </c>
      <c r="BC41" t="s">
        <v>42</v>
      </c>
      <c r="BD41" t="s">
        <v>42</v>
      </c>
      <c r="BE41" s="1">
        <v>2958465</v>
      </c>
      <c r="BF41">
        <v>0</v>
      </c>
      <c r="BG41">
        <v>0</v>
      </c>
    </row>
    <row r="42" spans="1:59" x14ac:dyDescent="0.25">
      <c r="A42">
        <v>568</v>
      </c>
      <c r="B42">
        <v>11800489</v>
      </c>
      <c r="C42">
        <v>18403572</v>
      </c>
      <c r="D42" t="s">
        <v>104</v>
      </c>
      <c r="E42">
        <v>1984</v>
      </c>
      <c r="F42">
        <v>44</v>
      </c>
      <c r="G42">
        <v>146</v>
      </c>
      <c r="H42">
        <f t="shared" si="9"/>
        <v>20.64177143929443</v>
      </c>
      <c r="I42" t="s">
        <v>171</v>
      </c>
      <c r="J42" t="s">
        <v>105</v>
      </c>
      <c r="K42" t="s">
        <v>105</v>
      </c>
      <c r="L42" s="1">
        <v>43289</v>
      </c>
      <c r="O42">
        <v>3</v>
      </c>
      <c r="Q42">
        <v>0</v>
      </c>
      <c r="R42">
        <v>0</v>
      </c>
      <c r="S42" t="s">
        <v>42</v>
      </c>
      <c r="U42" t="s">
        <v>42</v>
      </c>
      <c r="V42" t="s">
        <v>112</v>
      </c>
      <c r="W42" t="s">
        <v>108</v>
      </c>
      <c r="X42">
        <v>0</v>
      </c>
      <c r="Z42">
        <v>0</v>
      </c>
      <c r="AB42">
        <v>0</v>
      </c>
      <c r="AF42">
        <v>8</v>
      </c>
      <c r="AG42">
        <v>4</v>
      </c>
      <c r="AH42">
        <v>4</v>
      </c>
      <c r="AI42">
        <v>1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V42" t="s">
        <v>42</v>
      </c>
      <c r="AW42">
        <v>0</v>
      </c>
      <c r="AY42">
        <v>0</v>
      </c>
      <c r="AZ42">
        <v>0</v>
      </c>
      <c r="BA42">
        <v>0</v>
      </c>
      <c r="BB42" t="s">
        <v>42</v>
      </c>
      <c r="BC42" t="s">
        <v>42</v>
      </c>
      <c r="BD42" t="s">
        <v>42</v>
      </c>
      <c r="BE42" s="1">
        <v>2958465</v>
      </c>
      <c r="BF42">
        <v>0</v>
      </c>
      <c r="BG42">
        <v>0</v>
      </c>
    </row>
    <row r="43" spans="1:59" x14ac:dyDescent="0.25">
      <c r="A43">
        <v>570</v>
      </c>
      <c r="B43">
        <v>11800491</v>
      </c>
      <c r="C43">
        <v>18419202</v>
      </c>
      <c r="D43" t="s">
        <v>104</v>
      </c>
      <c r="E43">
        <v>1985</v>
      </c>
      <c r="F43">
        <v>70</v>
      </c>
      <c r="G43">
        <v>162</v>
      </c>
      <c r="H43">
        <f t="shared" si="9"/>
        <v>26.672763298277697</v>
      </c>
      <c r="I43" s="1">
        <v>43260</v>
      </c>
      <c r="J43" t="s">
        <v>105</v>
      </c>
      <c r="K43" t="s">
        <v>105</v>
      </c>
      <c r="L43" t="s">
        <v>172</v>
      </c>
      <c r="O43">
        <v>1</v>
      </c>
      <c r="Q43">
        <v>0</v>
      </c>
      <c r="R43">
        <v>0</v>
      </c>
      <c r="S43">
        <v>0</v>
      </c>
      <c r="T43" t="str">
        <f t="shared" ref="T43:T52" si="10">IF(S43=0,"Primary","Secondary")</f>
        <v>Primary</v>
      </c>
      <c r="U43">
        <v>2</v>
      </c>
      <c r="V43" t="s">
        <v>119</v>
      </c>
      <c r="W43" t="s">
        <v>108</v>
      </c>
      <c r="X43">
        <v>0</v>
      </c>
      <c r="Z43">
        <v>0</v>
      </c>
      <c r="AB43">
        <v>0</v>
      </c>
      <c r="AF43">
        <v>8</v>
      </c>
      <c r="AG43">
        <v>8</v>
      </c>
      <c r="AH43">
        <v>4</v>
      </c>
      <c r="AI43">
        <v>0</v>
      </c>
      <c r="AJ43">
        <v>6</v>
      </c>
      <c r="AK43">
        <v>0</v>
      </c>
      <c r="AL43">
        <v>1</v>
      </c>
      <c r="AM43">
        <v>2</v>
      </c>
      <c r="AN43">
        <v>3</v>
      </c>
      <c r="AO43">
        <v>6</v>
      </c>
      <c r="AP43">
        <v>0</v>
      </c>
      <c r="AQ43">
        <v>0</v>
      </c>
      <c r="AR43" t="s">
        <v>42</v>
      </c>
      <c r="AS43" t="s">
        <v>42</v>
      </c>
      <c r="AT43" t="s">
        <v>42</v>
      </c>
      <c r="AV43" t="s">
        <v>42</v>
      </c>
      <c r="AW43">
        <v>0</v>
      </c>
      <c r="AY43">
        <v>0</v>
      </c>
      <c r="AZ43">
        <v>0</v>
      </c>
      <c r="BA43">
        <v>0</v>
      </c>
      <c r="BB43" t="s">
        <v>42</v>
      </c>
      <c r="BC43" t="s">
        <v>42</v>
      </c>
      <c r="BD43" t="s">
        <v>42</v>
      </c>
      <c r="BE43" s="1">
        <v>2958465</v>
      </c>
      <c r="BF43">
        <v>0</v>
      </c>
      <c r="BG43">
        <v>0</v>
      </c>
    </row>
    <row r="44" spans="1:59" x14ac:dyDescent="0.25">
      <c r="A44">
        <v>597</v>
      </c>
      <c r="B44">
        <v>11800518</v>
      </c>
      <c r="C44">
        <v>18420653</v>
      </c>
      <c r="D44" t="s">
        <v>104</v>
      </c>
      <c r="E44">
        <v>1993</v>
      </c>
      <c r="F44">
        <v>48</v>
      </c>
      <c r="G44">
        <v>158</v>
      </c>
      <c r="H44">
        <f t="shared" si="9"/>
        <v>19.227687870533565</v>
      </c>
      <c r="I44" s="1">
        <v>43321</v>
      </c>
      <c r="J44" t="s">
        <v>105</v>
      </c>
      <c r="K44" t="s">
        <v>173</v>
      </c>
      <c r="L44" t="s">
        <v>174</v>
      </c>
      <c r="O44">
        <v>1</v>
      </c>
      <c r="Q44">
        <v>0</v>
      </c>
      <c r="R44">
        <v>0</v>
      </c>
      <c r="S44">
        <v>0</v>
      </c>
      <c r="T44" t="str">
        <f t="shared" si="10"/>
        <v>Primary</v>
      </c>
      <c r="U44">
        <v>1</v>
      </c>
      <c r="V44" t="s">
        <v>108</v>
      </c>
      <c r="W44" t="s">
        <v>121</v>
      </c>
      <c r="X44">
        <v>0</v>
      </c>
      <c r="Z44">
        <v>0</v>
      </c>
      <c r="AB44">
        <v>0</v>
      </c>
      <c r="AF44">
        <v>8</v>
      </c>
      <c r="AG44">
        <v>8</v>
      </c>
      <c r="AH44">
        <v>7</v>
      </c>
      <c r="AI44">
        <v>4</v>
      </c>
      <c r="AJ44">
        <v>3</v>
      </c>
      <c r="AK44">
        <v>0</v>
      </c>
      <c r="AL44">
        <v>2</v>
      </c>
      <c r="AM44">
        <v>3</v>
      </c>
      <c r="AN44">
        <v>1</v>
      </c>
      <c r="AO44">
        <v>6</v>
      </c>
      <c r="AP44">
        <v>0</v>
      </c>
      <c r="AQ44">
        <v>0</v>
      </c>
      <c r="AR44" t="s">
        <v>42</v>
      </c>
      <c r="AS44" t="s">
        <v>42</v>
      </c>
      <c r="AT44" t="s">
        <v>42</v>
      </c>
      <c r="AV44" t="s">
        <v>42</v>
      </c>
      <c r="AW44">
        <v>0</v>
      </c>
      <c r="AY44">
        <v>0</v>
      </c>
      <c r="AZ44">
        <v>0</v>
      </c>
      <c r="BA44">
        <v>0</v>
      </c>
      <c r="BB44" t="s">
        <v>42</v>
      </c>
      <c r="BC44" t="s">
        <v>42</v>
      </c>
      <c r="BD44" t="s">
        <v>42</v>
      </c>
      <c r="BE44" s="1">
        <v>2958465</v>
      </c>
      <c r="BF44">
        <v>0</v>
      </c>
      <c r="BG44">
        <v>0</v>
      </c>
    </row>
    <row r="45" spans="1:59" x14ac:dyDescent="0.25">
      <c r="A45">
        <v>664</v>
      </c>
      <c r="B45">
        <v>11800585</v>
      </c>
      <c r="C45">
        <v>17406728</v>
      </c>
      <c r="D45" t="s">
        <v>104</v>
      </c>
      <c r="E45">
        <v>1988</v>
      </c>
      <c r="F45">
        <v>49</v>
      </c>
      <c r="G45">
        <v>150</v>
      </c>
      <c r="H45">
        <f t="shared" si="9"/>
        <v>21.777777777777779</v>
      </c>
      <c r="I45" t="s">
        <v>117</v>
      </c>
      <c r="J45" t="s">
        <v>105</v>
      </c>
      <c r="K45" t="s">
        <v>105</v>
      </c>
      <c r="L45" s="1">
        <v>43167</v>
      </c>
      <c r="N45" t="s">
        <v>115</v>
      </c>
      <c r="O45">
        <v>3</v>
      </c>
      <c r="Q45">
        <v>0</v>
      </c>
      <c r="R45">
        <v>0</v>
      </c>
      <c r="S45">
        <v>40</v>
      </c>
      <c r="T45" t="str">
        <f t="shared" si="10"/>
        <v>Secondary</v>
      </c>
      <c r="U45">
        <v>7</v>
      </c>
      <c r="V45" t="s">
        <v>175</v>
      </c>
      <c r="W45" t="s">
        <v>108</v>
      </c>
      <c r="X45">
        <v>0</v>
      </c>
      <c r="Z45">
        <v>0</v>
      </c>
      <c r="AB45">
        <v>0</v>
      </c>
      <c r="AF45">
        <v>24</v>
      </c>
      <c r="AG45">
        <v>22</v>
      </c>
      <c r="AH45">
        <v>21</v>
      </c>
      <c r="AI45">
        <v>3</v>
      </c>
      <c r="AJ45">
        <v>6</v>
      </c>
      <c r="AK45">
        <v>4</v>
      </c>
      <c r="AL45">
        <v>5</v>
      </c>
      <c r="AM45">
        <v>0</v>
      </c>
      <c r="AN45">
        <v>7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D45">
        <v>0</v>
      </c>
      <c r="BE45" s="1">
        <v>2958465</v>
      </c>
      <c r="BF45">
        <v>0</v>
      </c>
      <c r="BG45">
        <v>0</v>
      </c>
    </row>
    <row r="46" spans="1:59" x14ac:dyDescent="0.25">
      <c r="A46">
        <v>668</v>
      </c>
      <c r="B46">
        <v>11800589</v>
      </c>
      <c r="C46">
        <v>18422022</v>
      </c>
      <c r="D46" t="s">
        <v>104</v>
      </c>
      <c r="E46">
        <v>1987</v>
      </c>
      <c r="F46">
        <v>72</v>
      </c>
      <c r="G46">
        <v>165</v>
      </c>
      <c r="H46">
        <f t="shared" si="9"/>
        <v>26.446280991735541</v>
      </c>
      <c r="I46" t="s">
        <v>176</v>
      </c>
      <c r="J46" t="s">
        <v>105</v>
      </c>
      <c r="K46" t="s">
        <v>105</v>
      </c>
      <c r="L46" t="s">
        <v>177</v>
      </c>
      <c r="O46">
        <v>1</v>
      </c>
      <c r="Q46">
        <v>0</v>
      </c>
      <c r="R46">
        <v>0</v>
      </c>
      <c r="S46">
        <v>0</v>
      </c>
      <c r="T46" t="str">
        <f t="shared" si="10"/>
        <v>Primary</v>
      </c>
      <c r="U46">
        <v>1</v>
      </c>
      <c r="V46" t="s">
        <v>108</v>
      </c>
      <c r="W46" t="s">
        <v>123</v>
      </c>
      <c r="X46">
        <v>0</v>
      </c>
      <c r="Z46">
        <v>0</v>
      </c>
      <c r="AB46">
        <v>0</v>
      </c>
      <c r="AF46">
        <v>13</v>
      </c>
      <c r="AG46">
        <v>11</v>
      </c>
      <c r="AH46">
        <v>6</v>
      </c>
      <c r="AI46">
        <v>2</v>
      </c>
      <c r="AJ46">
        <v>4</v>
      </c>
      <c r="AK46">
        <v>0</v>
      </c>
      <c r="AL46">
        <v>4</v>
      </c>
      <c r="AM46">
        <v>1</v>
      </c>
      <c r="AN46">
        <v>1</v>
      </c>
      <c r="AO46">
        <v>4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D46">
        <v>0</v>
      </c>
      <c r="BE46" s="1">
        <v>2958465</v>
      </c>
      <c r="BF46">
        <v>0</v>
      </c>
      <c r="BG46">
        <v>0</v>
      </c>
    </row>
    <row r="47" spans="1:59" x14ac:dyDescent="0.25">
      <c r="A47">
        <v>708</v>
      </c>
      <c r="B47">
        <v>11800629</v>
      </c>
      <c r="C47">
        <v>17712870</v>
      </c>
      <c r="D47" t="s">
        <v>104</v>
      </c>
      <c r="E47">
        <v>1978</v>
      </c>
      <c r="F47">
        <v>52</v>
      </c>
      <c r="G47">
        <v>151</v>
      </c>
      <c r="H47">
        <f t="shared" si="9"/>
        <v>22.806017279943863</v>
      </c>
      <c r="I47" t="s">
        <v>178</v>
      </c>
      <c r="J47" t="s">
        <v>105</v>
      </c>
      <c r="K47" t="s">
        <v>105</v>
      </c>
      <c r="L47" s="1">
        <v>43409</v>
      </c>
      <c r="O47">
        <v>2</v>
      </c>
      <c r="Q47">
        <v>0</v>
      </c>
      <c r="R47">
        <v>0</v>
      </c>
      <c r="S47">
        <v>20</v>
      </c>
      <c r="T47" t="str">
        <f t="shared" si="10"/>
        <v>Secondary</v>
      </c>
      <c r="U47">
        <v>15</v>
      </c>
      <c r="V47" t="s">
        <v>169</v>
      </c>
      <c r="W47" t="s">
        <v>108</v>
      </c>
      <c r="X47">
        <v>0</v>
      </c>
      <c r="Z47">
        <v>0</v>
      </c>
      <c r="AB47">
        <v>0</v>
      </c>
      <c r="AF47">
        <v>12</v>
      </c>
      <c r="AG47">
        <v>12</v>
      </c>
      <c r="AH47">
        <v>11</v>
      </c>
      <c r="AI47">
        <v>1</v>
      </c>
      <c r="AJ47">
        <v>6</v>
      </c>
      <c r="AK47">
        <v>1</v>
      </c>
      <c r="AL47">
        <v>1</v>
      </c>
      <c r="AM47">
        <v>0</v>
      </c>
      <c r="AN47">
        <v>2</v>
      </c>
      <c r="AO47">
        <v>2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62</v>
      </c>
      <c r="AW47">
        <v>1</v>
      </c>
      <c r="AY47">
        <v>0</v>
      </c>
      <c r="AZ47">
        <v>1</v>
      </c>
      <c r="BA47">
        <v>0</v>
      </c>
      <c r="BB47">
        <v>5</v>
      </c>
      <c r="BC47" t="s">
        <v>74</v>
      </c>
      <c r="BD47">
        <v>0</v>
      </c>
      <c r="BE47" s="1">
        <v>43124</v>
      </c>
      <c r="BF47">
        <v>0</v>
      </c>
      <c r="BG47">
        <v>0</v>
      </c>
    </row>
    <row r="48" spans="1:59" x14ac:dyDescent="0.25">
      <c r="A48">
        <v>708</v>
      </c>
      <c r="B48">
        <v>11800629</v>
      </c>
      <c r="C48">
        <v>17712870</v>
      </c>
      <c r="D48" t="s">
        <v>104</v>
      </c>
      <c r="E48">
        <v>1978</v>
      </c>
      <c r="F48">
        <v>52</v>
      </c>
      <c r="G48">
        <v>151</v>
      </c>
      <c r="H48">
        <f t="shared" si="9"/>
        <v>22.806017279943863</v>
      </c>
      <c r="I48" s="1">
        <v>44260</v>
      </c>
      <c r="J48" s="1">
        <v>44444</v>
      </c>
      <c r="K48" t="s">
        <v>179</v>
      </c>
      <c r="L48" t="s">
        <v>180</v>
      </c>
      <c r="M48" t="s">
        <v>64</v>
      </c>
      <c r="N48" t="s">
        <v>181</v>
      </c>
      <c r="O48">
        <v>2</v>
      </c>
      <c r="Q48">
        <v>9</v>
      </c>
      <c r="R48">
        <v>9</v>
      </c>
      <c r="S48">
        <v>20</v>
      </c>
      <c r="T48" t="str">
        <f t="shared" si="10"/>
        <v>Secondary</v>
      </c>
      <c r="U48">
        <v>15</v>
      </c>
      <c r="V48" t="s">
        <v>169</v>
      </c>
      <c r="W48" t="s">
        <v>182</v>
      </c>
      <c r="X48">
        <v>9</v>
      </c>
      <c r="Y48">
        <v>3375</v>
      </c>
      <c r="Z48">
        <v>0</v>
      </c>
      <c r="AB48">
        <v>0</v>
      </c>
      <c r="AD48">
        <v>2597</v>
      </c>
      <c r="AE48">
        <v>0.7</v>
      </c>
      <c r="AF48">
        <v>5</v>
      </c>
      <c r="AG48">
        <v>4</v>
      </c>
      <c r="AH48">
        <v>3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W48">
        <v>0</v>
      </c>
      <c r="AY48">
        <v>0</v>
      </c>
      <c r="AZ48">
        <v>0</v>
      </c>
      <c r="BA48">
        <v>0</v>
      </c>
      <c r="BB48">
        <v>0</v>
      </c>
      <c r="BD48">
        <v>0</v>
      </c>
      <c r="BE48" s="1">
        <v>2958465</v>
      </c>
      <c r="BF48">
        <v>0</v>
      </c>
      <c r="BG48">
        <v>0</v>
      </c>
    </row>
    <row r="49" spans="1:59" x14ac:dyDescent="0.25">
      <c r="A49">
        <v>708</v>
      </c>
      <c r="B49">
        <v>11800629</v>
      </c>
      <c r="C49">
        <v>17712870</v>
      </c>
      <c r="D49" t="s">
        <v>104</v>
      </c>
      <c r="E49">
        <v>1978</v>
      </c>
      <c r="F49">
        <v>52</v>
      </c>
      <c r="G49">
        <v>151</v>
      </c>
      <c r="H49">
        <f t="shared" si="9"/>
        <v>22.806017279943863</v>
      </c>
      <c r="I49" t="s">
        <v>183</v>
      </c>
      <c r="J49" t="s">
        <v>184</v>
      </c>
      <c r="K49" t="s">
        <v>185</v>
      </c>
      <c r="L49" t="s">
        <v>186</v>
      </c>
      <c r="M49" t="s">
        <v>64</v>
      </c>
      <c r="N49" t="s">
        <v>181</v>
      </c>
      <c r="O49">
        <v>1</v>
      </c>
      <c r="P49">
        <v>6</v>
      </c>
      <c r="Q49">
        <v>12</v>
      </c>
      <c r="R49">
        <v>8</v>
      </c>
      <c r="S49">
        <v>20</v>
      </c>
      <c r="T49" t="str">
        <f t="shared" si="10"/>
        <v>Secondary</v>
      </c>
      <c r="U49">
        <v>15</v>
      </c>
      <c r="V49" t="s">
        <v>182</v>
      </c>
      <c r="W49" t="s">
        <v>182</v>
      </c>
      <c r="X49">
        <v>10</v>
      </c>
      <c r="Y49">
        <v>3750</v>
      </c>
      <c r="Z49">
        <v>7</v>
      </c>
      <c r="AA49">
        <v>70</v>
      </c>
      <c r="AB49">
        <v>0</v>
      </c>
      <c r="AD49">
        <v>2162</v>
      </c>
      <c r="AE49">
        <v>0.56999999999999995</v>
      </c>
      <c r="AF49">
        <v>8</v>
      </c>
      <c r="AG49">
        <v>3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D49">
        <v>0</v>
      </c>
      <c r="BE49" s="1">
        <v>2958465</v>
      </c>
      <c r="BF49">
        <v>0</v>
      </c>
      <c r="BG49">
        <v>0</v>
      </c>
    </row>
    <row r="50" spans="1:59" x14ac:dyDescent="0.25">
      <c r="A50">
        <v>712</v>
      </c>
      <c r="B50">
        <v>11800633</v>
      </c>
      <c r="C50">
        <v>15409950</v>
      </c>
      <c r="D50" t="s">
        <v>104</v>
      </c>
      <c r="E50">
        <v>1980</v>
      </c>
      <c r="F50">
        <v>52</v>
      </c>
      <c r="G50">
        <v>156</v>
      </c>
      <c r="H50">
        <f t="shared" si="9"/>
        <v>21.367521367521366</v>
      </c>
      <c r="I50" t="s">
        <v>174</v>
      </c>
      <c r="J50" t="s">
        <v>105</v>
      </c>
      <c r="K50" t="s">
        <v>105</v>
      </c>
      <c r="L50" s="1">
        <v>43110</v>
      </c>
      <c r="O50">
        <v>3</v>
      </c>
      <c r="Q50">
        <v>0</v>
      </c>
      <c r="R50">
        <v>0</v>
      </c>
      <c r="S50">
        <v>0</v>
      </c>
      <c r="T50" t="str">
        <f t="shared" si="10"/>
        <v>Primary</v>
      </c>
      <c r="U50">
        <v>8</v>
      </c>
      <c r="V50" t="s">
        <v>112</v>
      </c>
      <c r="W50" t="s">
        <v>116</v>
      </c>
      <c r="X50">
        <v>0</v>
      </c>
      <c r="Z50">
        <v>0</v>
      </c>
      <c r="AB50">
        <v>0</v>
      </c>
      <c r="AF50">
        <v>3</v>
      </c>
      <c r="AG50">
        <v>2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 t="s">
        <v>42</v>
      </c>
      <c r="AS50" t="s">
        <v>42</v>
      </c>
      <c r="AT50" t="s">
        <v>42</v>
      </c>
      <c r="AW50">
        <v>0</v>
      </c>
      <c r="AY50">
        <v>0</v>
      </c>
      <c r="AZ50">
        <v>0</v>
      </c>
      <c r="BA50">
        <v>0</v>
      </c>
      <c r="BB50">
        <v>0</v>
      </c>
      <c r="BD50">
        <v>0</v>
      </c>
      <c r="BE50" s="1">
        <v>2958465</v>
      </c>
      <c r="BF50">
        <v>0</v>
      </c>
      <c r="BG50">
        <v>0</v>
      </c>
    </row>
    <row r="51" spans="1:59" x14ac:dyDescent="0.25">
      <c r="A51">
        <v>712</v>
      </c>
      <c r="B51">
        <v>11800633</v>
      </c>
      <c r="C51">
        <v>15409950</v>
      </c>
      <c r="D51" t="s">
        <v>104</v>
      </c>
      <c r="E51">
        <v>1980</v>
      </c>
      <c r="F51">
        <v>52</v>
      </c>
      <c r="G51">
        <v>156</v>
      </c>
      <c r="H51">
        <f t="shared" si="9"/>
        <v>21.367521367521366</v>
      </c>
      <c r="I51" s="1">
        <v>43444</v>
      </c>
      <c r="J51" t="s">
        <v>105</v>
      </c>
      <c r="K51" t="s">
        <v>187</v>
      </c>
      <c r="L51" t="s">
        <v>188</v>
      </c>
      <c r="M51" t="s">
        <v>42</v>
      </c>
      <c r="O51">
        <v>4</v>
      </c>
      <c r="Q51">
        <v>0</v>
      </c>
      <c r="R51">
        <v>0</v>
      </c>
      <c r="S51">
        <v>0</v>
      </c>
      <c r="T51" t="str">
        <f t="shared" si="10"/>
        <v>Primary</v>
      </c>
      <c r="U51">
        <v>8</v>
      </c>
      <c r="V51" t="s">
        <v>112</v>
      </c>
      <c r="W51" t="s">
        <v>108</v>
      </c>
      <c r="X51">
        <v>0</v>
      </c>
      <c r="Z51">
        <v>0</v>
      </c>
      <c r="AB51">
        <v>0</v>
      </c>
      <c r="AF51">
        <v>3</v>
      </c>
      <c r="AG51">
        <v>3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 t="s">
        <v>42</v>
      </c>
      <c r="AS51" t="s">
        <v>42</v>
      </c>
      <c r="AT51" t="s">
        <v>42</v>
      </c>
      <c r="AV51" t="s">
        <v>42</v>
      </c>
      <c r="AW51">
        <v>0</v>
      </c>
      <c r="AY51">
        <v>0</v>
      </c>
      <c r="AZ51">
        <v>0</v>
      </c>
      <c r="BA51">
        <v>0</v>
      </c>
      <c r="BB51" t="s">
        <v>42</v>
      </c>
      <c r="BC51" t="s">
        <v>42</v>
      </c>
      <c r="BD51" t="s">
        <v>42</v>
      </c>
      <c r="BE51" s="1">
        <v>2958465</v>
      </c>
      <c r="BF51">
        <v>0</v>
      </c>
      <c r="BG51">
        <v>0</v>
      </c>
    </row>
    <row r="52" spans="1:59" x14ac:dyDescent="0.25">
      <c r="A52">
        <v>712</v>
      </c>
      <c r="B52">
        <v>11800633</v>
      </c>
      <c r="C52">
        <v>15409950</v>
      </c>
      <c r="D52" t="s">
        <v>104</v>
      </c>
      <c r="E52">
        <v>1980</v>
      </c>
      <c r="F52">
        <v>52</v>
      </c>
      <c r="G52">
        <v>156</v>
      </c>
      <c r="H52">
        <f t="shared" si="9"/>
        <v>21.367521367521366</v>
      </c>
      <c r="I52" s="1">
        <v>43446</v>
      </c>
      <c r="J52" t="s">
        <v>150</v>
      </c>
      <c r="K52" t="s">
        <v>151</v>
      </c>
      <c r="L52" t="s">
        <v>152</v>
      </c>
      <c r="M52" t="s">
        <v>37</v>
      </c>
      <c r="N52" t="s">
        <v>115</v>
      </c>
      <c r="O52">
        <v>5</v>
      </c>
      <c r="P52">
        <v>11</v>
      </c>
      <c r="Q52">
        <v>6</v>
      </c>
      <c r="R52">
        <v>6</v>
      </c>
      <c r="S52">
        <v>0</v>
      </c>
      <c r="T52" t="str">
        <f t="shared" si="10"/>
        <v>Primary</v>
      </c>
      <c r="U52">
        <v>8</v>
      </c>
      <c r="V52" t="s">
        <v>112</v>
      </c>
      <c r="W52" t="s">
        <v>108</v>
      </c>
      <c r="X52">
        <v>6</v>
      </c>
      <c r="Z52">
        <v>10</v>
      </c>
      <c r="AA52">
        <v>3000</v>
      </c>
      <c r="AB52">
        <v>10</v>
      </c>
      <c r="AC52">
        <v>750</v>
      </c>
      <c r="AD52">
        <v>1850</v>
      </c>
      <c r="AE52">
        <v>0.63400000000000001</v>
      </c>
      <c r="AF52">
        <v>9</v>
      </c>
      <c r="AG52">
        <v>8</v>
      </c>
      <c r="AH52">
        <v>7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2</v>
      </c>
      <c r="AP52">
        <v>0</v>
      </c>
      <c r="AQ52">
        <v>0</v>
      </c>
      <c r="AR52" t="s">
        <v>42</v>
      </c>
      <c r="AS52" t="s">
        <v>42</v>
      </c>
      <c r="AT52" t="s">
        <v>42</v>
      </c>
      <c r="AW52">
        <v>0</v>
      </c>
      <c r="AY52">
        <v>0</v>
      </c>
      <c r="AZ52">
        <v>0</v>
      </c>
      <c r="BA52">
        <v>0</v>
      </c>
      <c r="BB52">
        <v>0</v>
      </c>
      <c r="BD52">
        <v>0</v>
      </c>
      <c r="BE52" s="1">
        <v>2958465</v>
      </c>
      <c r="BF52">
        <v>0</v>
      </c>
      <c r="BG52">
        <v>0</v>
      </c>
    </row>
    <row r="53" spans="1:59" x14ac:dyDescent="0.25">
      <c r="A53">
        <v>714</v>
      </c>
      <c r="B53">
        <v>11800635</v>
      </c>
      <c r="C53">
        <v>18424831</v>
      </c>
      <c r="D53" t="s">
        <v>104</v>
      </c>
      <c r="E53">
        <v>1990</v>
      </c>
      <c r="F53">
        <v>54</v>
      </c>
      <c r="G53">
        <v>158</v>
      </c>
      <c r="H53">
        <f t="shared" si="9"/>
        <v>21.631148854350261</v>
      </c>
      <c r="I53" t="s">
        <v>174</v>
      </c>
      <c r="J53" t="s">
        <v>105</v>
      </c>
      <c r="K53" t="s">
        <v>105</v>
      </c>
      <c r="L53" s="1">
        <v>43110</v>
      </c>
      <c r="M53" t="s">
        <v>81</v>
      </c>
      <c r="O53">
        <v>2</v>
      </c>
      <c r="Q53">
        <v>0</v>
      </c>
      <c r="R53">
        <v>0</v>
      </c>
      <c r="S53" t="s">
        <v>42</v>
      </c>
      <c r="U53" t="s">
        <v>42</v>
      </c>
      <c r="V53" t="s">
        <v>107</v>
      </c>
      <c r="W53" t="s">
        <v>116</v>
      </c>
      <c r="X53">
        <v>0</v>
      </c>
      <c r="Z53">
        <v>0</v>
      </c>
      <c r="AB53">
        <v>0</v>
      </c>
      <c r="AF53">
        <v>31</v>
      </c>
      <c r="AG53">
        <v>9</v>
      </c>
      <c r="AH53">
        <v>9</v>
      </c>
      <c r="AI53">
        <v>1</v>
      </c>
      <c r="AJ53">
        <v>6</v>
      </c>
      <c r="AK53">
        <v>0</v>
      </c>
      <c r="AL53">
        <v>0</v>
      </c>
      <c r="AM53">
        <v>0</v>
      </c>
      <c r="AN53">
        <v>0</v>
      </c>
      <c r="AO53">
        <v>7</v>
      </c>
      <c r="AP53">
        <v>0</v>
      </c>
      <c r="AQ53">
        <v>0</v>
      </c>
      <c r="AR53" t="s">
        <v>42</v>
      </c>
      <c r="AS53" t="s">
        <v>42</v>
      </c>
      <c r="AT53" t="s">
        <v>42</v>
      </c>
      <c r="AW53">
        <v>0</v>
      </c>
      <c r="AY53">
        <v>0</v>
      </c>
      <c r="AZ53">
        <v>0</v>
      </c>
      <c r="BA53">
        <v>0</v>
      </c>
      <c r="BB53">
        <v>0</v>
      </c>
      <c r="BD53">
        <v>0</v>
      </c>
      <c r="BE53" s="1">
        <v>2958465</v>
      </c>
      <c r="BF53">
        <v>0</v>
      </c>
      <c r="BG53">
        <v>0</v>
      </c>
    </row>
    <row r="54" spans="1:59" x14ac:dyDescent="0.25">
      <c r="A54">
        <v>759</v>
      </c>
      <c r="B54">
        <v>11800680</v>
      </c>
      <c r="C54">
        <v>18418637</v>
      </c>
      <c r="D54" t="s">
        <v>104</v>
      </c>
      <c r="E54">
        <v>1985</v>
      </c>
      <c r="F54">
        <v>60</v>
      </c>
      <c r="G54">
        <v>155</v>
      </c>
      <c r="H54">
        <f t="shared" si="9"/>
        <v>24.973985431841829</v>
      </c>
      <c r="I54" t="s">
        <v>189</v>
      </c>
      <c r="J54" t="s">
        <v>105</v>
      </c>
      <c r="K54" t="s">
        <v>105</v>
      </c>
      <c r="L54" s="1">
        <v>43230</v>
      </c>
      <c r="M54" t="s">
        <v>42</v>
      </c>
      <c r="O54">
        <v>1</v>
      </c>
      <c r="Q54">
        <v>0</v>
      </c>
      <c r="R54">
        <v>0</v>
      </c>
      <c r="S54">
        <v>2012</v>
      </c>
      <c r="T54" t="str">
        <f>IF(S54=0,"Primary","Secondary")</f>
        <v>Secondary</v>
      </c>
      <c r="U54">
        <v>4</v>
      </c>
      <c r="V54" t="s">
        <v>190</v>
      </c>
      <c r="W54" t="s">
        <v>108</v>
      </c>
      <c r="X54">
        <v>0</v>
      </c>
      <c r="Z54">
        <v>0</v>
      </c>
      <c r="AB54">
        <v>0</v>
      </c>
      <c r="AF54">
        <v>10</v>
      </c>
      <c r="AG54">
        <v>7</v>
      </c>
      <c r="AH54">
        <v>7</v>
      </c>
      <c r="AI54">
        <v>0</v>
      </c>
      <c r="AJ54">
        <v>3</v>
      </c>
      <c r="AK54">
        <v>2</v>
      </c>
      <c r="AL54">
        <v>0</v>
      </c>
      <c r="AM54">
        <v>0</v>
      </c>
      <c r="AN54">
        <v>0</v>
      </c>
      <c r="AO54">
        <v>4</v>
      </c>
      <c r="AP54">
        <v>0</v>
      </c>
      <c r="AQ54">
        <v>0</v>
      </c>
      <c r="AR54" t="s">
        <v>42</v>
      </c>
      <c r="AS54" t="s">
        <v>42</v>
      </c>
      <c r="AT54" t="s">
        <v>42</v>
      </c>
      <c r="AV54" t="s">
        <v>42</v>
      </c>
      <c r="AW54">
        <v>0</v>
      </c>
      <c r="AY54">
        <v>0</v>
      </c>
      <c r="AZ54">
        <v>0</v>
      </c>
      <c r="BA54">
        <v>0</v>
      </c>
      <c r="BB54" t="s">
        <v>42</v>
      </c>
      <c r="BC54" t="s">
        <v>42</v>
      </c>
      <c r="BD54" t="s">
        <v>42</v>
      </c>
      <c r="BE54" s="1">
        <v>2958465</v>
      </c>
      <c r="BF54">
        <v>0</v>
      </c>
      <c r="BG54">
        <v>0</v>
      </c>
    </row>
    <row r="55" spans="1:59" x14ac:dyDescent="0.25">
      <c r="A55">
        <v>804</v>
      </c>
      <c r="B55">
        <v>11800725</v>
      </c>
      <c r="C55">
        <v>18424298</v>
      </c>
      <c r="D55" t="s">
        <v>104</v>
      </c>
      <c r="E55">
        <v>1987</v>
      </c>
      <c r="F55">
        <v>54</v>
      </c>
      <c r="G55">
        <v>158</v>
      </c>
      <c r="H55">
        <f t="shared" si="9"/>
        <v>21.631148854350261</v>
      </c>
      <c r="I55" s="1">
        <v>43588</v>
      </c>
      <c r="J55" s="1">
        <v>43619</v>
      </c>
      <c r="K55" t="s">
        <v>191</v>
      </c>
      <c r="L55" t="s">
        <v>192</v>
      </c>
      <c r="M55" t="s">
        <v>28</v>
      </c>
      <c r="N55" t="s">
        <v>145</v>
      </c>
      <c r="O55">
        <v>3</v>
      </c>
      <c r="P55">
        <v>13</v>
      </c>
      <c r="Q55">
        <v>30</v>
      </c>
      <c r="R55">
        <v>30</v>
      </c>
      <c r="S55" t="s">
        <v>193</v>
      </c>
      <c r="T55" t="str">
        <f>IF(S55=0,"Primary","Secondary")</f>
        <v>Secondary</v>
      </c>
      <c r="U55">
        <v>9</v>
      </c>
      <c r="V55" t="s">
        <v>107</v>
      </c>
      <c r="W55" t="s">
        <v>108</v>
      </c>
      <c r="X55">
        <v>10</v>
      </c>
      <c r="Y55" t="s">
        <v>194</v>
      </c>
      <c r="Z55">
        <v>3</v>
      </c>
      <c r="AA55" t="s">
        <v>195</v>
      </c>
      <c r="AB55">
        <v>0</v>
      </c>
      <c r="AD55">
        <v>9894</v>
      </c>
      <c r="AE55">
        <v>0.87</v>
      </c>
      <c r="AF55">
        <v>32</v>
      </c>
      <c r="AG55">
        <v>25</v>
      </c>
      <c r="AH55">
        <v>9</v>
      </c>
      <c r="AI55">
        <v>0</v>
      </c>
      <c r="AJ55">
        <v>11</v>
      </c>
      <c r="AK55">
        <v>2</v>
      </c>
      <c r="AL55">
        <v>3</v>
      </c>
      <c r="AM55">
        <v>5</v>
      </c>
      <c r="AN55">
        <v>1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D55">
        <v>0</v>
      </c>
      <c r="BE55" s="1">
        <v>2958199</v>
      </c>
      <c r="BF55">
        <v>0</v>
      </c>
      <c r="BG55">
        <v>0</v>
      </c>
    </row>
    <row r="56" spans="1:59" x14ac:dyDescent="0.25">
      <c r="A56">
        <v>804</v>
      </c>
      <c r="B56">
        <v>11800725</v>
      </c>
      <c r="C56">
        <v>18424298</v>
      </c>
      <c r="D56" t="s">
        <v>104</v>
      </c>
      <c r="E56">
        <v>1987</v>
      </c>
      <c r="F56">
        <v>54</v>
      </c>
      <c r="G56">
        <v>158</v>
      </c>
      <c r="H56">
        <f t="shared" si="9"/>
        <v>21.631148854350261</v>
      </c>
      <c r="I56" s="1">
        <v>43200</v>
      </c>
      <c r="J56" t="s">
        <v>105</v>
      </c>
      <c r="K56" t="s">
        <v>105</v>
      </c>
      <c r="L56" t="s">
        <v>196</v>
      </c>
      <c r="N56" t="s">
        <v>163</v>
      </c>
      <c r="O56">
        <v>2</v>
      </c>
      <c r="Q56">
        <v>0</v>
      </c>
      <c r="R56">
        <v>0</v>
      </c>
      <c r="S56" t="s">
        <v>193</v>
      </c>
      <c r="T56" t="str">
        <f>IF(S56=0,"Primary","Secondary")</f>
        <v>Secondary</v>
      </c>
      <c r="U56">
        <v>9</v>
      </c>
      <c r="V56" t="s">
        <v>107</v>
      </c>
      <c r="W56" t="s">
        <v>108</v>
      </c>
      <c r="X56">
        <v>0</v>
      </c>
      <c r="Z56">
        <v>0</v>
      </c>
      <c r="AB56">
        <v>0</v>
      </c>
      <c r="AF56">
        <v>22</v>
      </c>
      <c r="AG56">
        <v>20</v>
      </c>
      <c r="AH56">
        <v>19</v>
      </c>
      <c r="AI56">
        <v>4</v>
      </c>
      <c r="AJ56">
        <v>10</v>
      </c>
      <c r="AK56">
        <v>3</v>
      </c>
      <c r="AL56">
        <v>1</v>
      </c>
      <c r="AM56">
        <v>1</v>
      </c>
      <c r="AN56">
        <v>6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W56">
        <v>0</v>
      </c>
      <c r="AY56">
        <v>0</v>
      </c>
      <c r="AZ56">
        <v>0</v>
      </c>
      <c r="BA56">
        <v>0</v>
      </c>
      <c r="BB56">
        <v>0</v>
      </c>
      <c r="BD56">
        <v>0</v>
      </c>
      <c r="BE56" s="1">
        <v>2958199</v>
      </c>
      <c r="BF56">
        <v>0</v>
      </c>
      <c r="BG56">
        <v>0</v>
      </c>
    </row>
    <row r="57" spans="1:59" x14ac:dyDescent="0.25">
      <c r="A57">
        <v>835</v>
      </c>
      <c r="B57">
        <v>11800756</v>
      </c>
      <c r="C57">
        <v>18403433</v>
      </c>
      <c r="D57" t="s">
        <v>104</v>
      </c>
      <c r="E57">
        <v>1992</v>
      </c>
      <c r="F57">
        <v>46</v>
      </c>
      <c r="G57">
        <v>160</v>
      </c>
      <c r="H57">
        <f t="shared" si="9"/>
        <v>17.968749999999996</v>
      </c>
      <c r="I57" s="1">
        <v>43110</v>
      </c>
      <c r="J57" t="s">
        <v>105</v>
      </c>
      <c r="K57" t="s">
        <v>105</v>
      </c>
      <c r="L57" s="1">
        <v>43444</v>
      </c>
      <c r="O57">
        <v>1</v>
      </c>
      <c r="Q57">
        <v>0</v>
      </c>
      <c r="R57">
        <v>0</v>
      </c>
      <c r="S57">
        <v>0</v>
      </c>
      <c r="T57" t="str">
        <f t="shared" ref="T57:T58" si="11">IF(S57=0,"Primary","Secondary")</f>
        <v>Primary</v>
      </c>
      <c r="U57">
        <v>2</v>
      </c>
      <c r="V57" t="s">
        <v>108</v>
      </c>
      <c r="W57" t="s">
        <v>116</v>
      </c>
      <c r="X57">
        <v>0</v>
      </c>
      <c r="Z57">
        <v>0</v>
      </c>
      <c r="AB57">
        <v>0</v>
      </c>
      <c r="AF57">
        <v>14</v>
      </c>
      <c r="AG57">
        <v>10</v>
      </c>
      <c r="AH57">
        <v>9</v>
      </c>
      <c r="AI57">
        <v>2</v>
      </c>
      <c r="AJ57">
        <v>5</v>
      </c>
      <c r="AK57">
        <v>2</v>
      </c>
      <c r="AL57">
        <v>3</v>
      </c>
      <c r="AM57">
        <v>1</v>
      </c>
      <c r="AN57">
        <v>3</v>
      </c>
      <c r="AO57">
        <v>5</v>
      </c>
      <c r="AP57">
        <v>0</v>
      </c>
      <c r="AQ57">
        <v>0</v>
      </c>
      <c r="AR57" t="s">
        <v>42</v>
      </c>
      <c r="AS57" t="s">
        <v>42</v>
      </c>
      <c r="AT57" t="s">
        <v>42</v>
      </c>
      <c r="AV57" t="s">
        <v>42</v>
      </c>
      <c r="AW57">
        <v>0</v>
      </c>
      <c r="AY57">
        <v>0</v>
      </c>
      <c r="AZ57">
        <v>0</v>
      </c>
      <c r="BA57">
        <v>0</v>
      </c>
      <c r="BB57" t="s">
        <v>42</v>
      </c>
      <c r="BC57" t="s">
        <v>42</v>
      </c>
      <c r="BD57" t="s">
        <v>42</v>
      </c>
      <c r="BE57" s="1">
        <v>2958465</v>
      </c>
      <c r="BF57">
        <v>0</v>
      </c>
      <c r="BG57">
        <v>0</v>
      </c>
    </row>
    <row r="58" spans="1:59" x14ac:dyDescent="0.25">
      <c r="A58">
        <v>858</v>
      </c>
      <c r="B58">
        <v>11800779</v>
      </c>
      <c r="C58">
        <v>18424862</v>
      </c>
      <c r="D58" t="s">
        <v>104</v>
      </c>
      <c r="E58">
        <v>1987</v>
      </c>
      <c r="F58">
        <v>52</v>
      </c>
      <c r="G58">
        <v>155</v>
      </c>
      <c r="H58">
        <f t="shared" si="9"/>
        <v>21.644120707596251</v>
      </c>
      <c r="I58" s="1">
        <v>43141</v>
      </c>
      <c r="J58" t="s">
        <v>105</v>
      </c>
      <c r="K58" t="s">
        <v>105</v>
      </c>
      <c r="L58" t="s">
        <v>197</v>
      </c>
      <c r="M58" t="s">
        <v>37</v>
      </c>
      <c r="N58" t="s">
        <v>115</v>
      </c>
      <c r="O58">
        <v>3</v>
      </c>
      <c r="Q58">
        <v>0</v>
      </c>
      <c r="R58">
        <v>0</v>
      </c>
      <c r="S58">
        <v>0</v>
      </c>
      <c r="T58" t="str">
        <f t="shared" si="11"/>
        <v>Primary</v>
      </c>
      <c r="U58">
        <v>5</v>
      </c>
      <c r="V58" t="s">
        <v>110</v>
      </c>
      <c r="W58" t="s">
        <v>108</v>
      </c>
      <c r="X58">
        <v>0</v>
      </c>
      <c r="Z58">
        <v>0</v>
      </c>
      <c r="AB58">
        <v>0</v>
      </c>
      <c r="AF58">
        <v>8</v>
      </c>
      <c r="AG58">
        <v>6</v>
      </c>
      <c r="AH58">
        <v>5</v>
      </c>
      <c r="AI58">
        <v>1</v>
      </c>
      <c r="AJ58">
        <v>3</v>
      </c>
      <c r="AK58">
        <v>1</v>
      </c>
      <c r="AL58">
        <v>2</v>
      </c>
      <c r="AM58">
        <v>1</v>
      </c>
      <c r="AN58">
        <v>1</v>
      </c>
      <c r="AO58">
        <v>3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2.76</v>
      </c>
      <c r="AW58">
        <v>0</v>
      </c>
      <c r="AY58">
        <v>0</v>
      </c>
      <c r="AZ58">
        <v>0</v>
      </c>
      <c r="BA58">
        <v>0</v>
      </c>
      <c r="BB58">
        <v>0</v>
      </c>
      <c r="BD58">
        <v>0</v>
      </c>
      <c r="BE58" s="1">
        <v>2958465</v>
      </c>
      <c r="BF58">
        <v>0</v>
      </c>
      <c r="BG58">
        <v>0</v>
      </c>
    </row>
    <row r="59" spans="1:59" x14ac:dyDescent="0.25">
      <c r="A59">
        <v>886</v>
      </c>
      <c r="B59">
        <v>11800807</v>
      </c>
      <c r="C59">
        <v>18410153</v>
      </c>
      <c r="D59" t="s">
        <v>104</v>
      </c>
      <c r="E59">
        <v>1985</v>
      </c>
      <c r="F59">
        <v>55</v>
      </c>
      <c r="G59">
        <v>160</v>
      </c>
      <c r="H59">
        <f t="shared" si="9"/>
        <v>21.484374999999996</v>
      </c>
      <c r="I59" s="1">
        <v>43230</v>
      </c>
      <c r="J59" t="s">
        <v>105</v>
      </c>
      <c r="K59" t="s">
        <v>105</v>
      </c>
      <c r="L59" t="s">
        <v>196</v>
      </c>
      <c r="O59">
        <v>1</v>
      </c>
      <c r="Q59">
        <v>0</v>
      </c>
      <c r="R59">
        <v>0</v>
      </c>
      <c r="S59" t="s">
        <v>42</v>
      </c>
      <c r="U59" t="s">
        <v>42</v>
      </c>
      <c r="V59" t="s">
        <v>198</v>
      </c>
      <c r="W59" t="s">
        <v>121</v>
      </c>
      <c r="X59">
        <v>0</v>
      </c>
      <c r="Z59">
        <v>0</v>
      </c>
      <c r="AB59">
        <v>0</v>
      </c>
      <c r="AF59">
        <v>18</v>
      </c>
      <c r="AG59">
        <v>17</v>
      </c>
      <c r="AH59">
        <v>10</v>
      </c>
      <c r="AI59">
        <v>1</v>
      </c>
      <c r="AJ59">
        <v>5</v>
      </c>
      <c r="AK59">
        <v>3</v>
      </c>
      <c r="AL59">
        <v>3</v>
      </c>
      <c r="AM59">
        <v>1</v>
      </c>
      <c r="AN59">
        <v>2</v>
      </c>
      <c r="AO59">
        <v>5</v>
      </c>
      <c r="AP59">
        <v>0</v>
      </c>
      <c r="AQ59">
        <v>0</v>
      </c>
      <c r="AR59" t="s">
        <v>42</v>
      </c>
      <c r="AS59" t="s">
        <v>42</v>
      </c>
      <c r="AT59" t="s">
        <v>42</v>
      </c>
      <c r="AV59" t="s">
        <v>42</v>
      </c>
      <c r="AW59">
        <v>0</v>
      </c>
      <c r="AY59">
        <v>0</v>
      </c>
      <c r="AZ59">
        <v>0</v>
      </c>
      <c r="BA59">
        <v>0</v>
      </c>
      <c r="BB59" t="s">
        <v>42</v>
      </c>
      <c r="BC59" t="s">
        <v>42</v>
      </c>
      <c r="BD59" t="s">
        <v>42</v>
      </c>
      <c r="BE59" s="1">
        <v>2958465</v>
      </c>
      <c r="BF59">
        <v>0</v>
      </c>
      <c r="BG59">
        <v>0</v>
      </c>
    </row>
    <row r="60" spans="1:59" x14ac:dyDescent="0.25">
      <c r="A60">
        <v>890</v>
      </c>
      <c r="B60">
        <v>11800811</v>
      </c>
      <c r="C60">
        <v>18417576</v>
      </c>
      <c r="D60" t="s">
        <v>104</v>
      </c>
      <c r="E60">
        <v>1985</v>
      </c>
      <c r="F60">
        <v>43</v>
      </c>
      <c r="G60">
        <v>148</v>
      </c>
      <c r="H60">
        <f t="shared" si="9"/>
        <v>19.631117604090576</v>
      </c>
      <c r="I60" s="1">
        <v>43230</v>
      </c>
      <c r="J60" t="s">
        <v>105</v>
      </c>
      <c r="K60" t="s">
        <v>105</v>
      </c>
      <c r="L60" t="s">
        <v>199</v>
      </c>
      <c r="O60">
        <v>1</v>
      </c>
      <c r="Q60">
        <v>0</v>
      </c>
      <c r="R60">
        <v>0</v>
      </c>
      <c r="S60" t="s">
        <v>42</v>
      </c>
      <c r="U60" t="s">
        <v>42</v>
      </c>
      <c r="V60" t="s">
        <v>200</v>
      </c>
      <c r="W60" t="s">
        <v>108</v>
      </c>
      <c r="X60">
        <v>0</v>
      </c>
      <c r="Z60">
        <v>0</v>
      </c>
      <c r="AB60">
        <v>0</v>
      </c>
      <c r="AF60">
        <v>9</v>
      </c>
      <c r="AG60">
        <v>8</v>
      </c>
      <c r="AH60">
        <v>3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6</v>
      </c>
      <c r="AP60">
        <v>0</v>
      </c>
      <c r="AQ60">
        <v>0</v>
      </c>
      <c r="AR60" t="s">
        <v>42</v>
      </c>
      <c r="AS60" t="s">
        <v>42</v>
      </c>
      <c r="AT60" t="s">
        <v>42</v>
      </c>
      <c r="AV60" t="s">
        <v>42</v>
      </c>
      <c r="AW60">
        <v>0</v>
      </c>
      <c r="AY60">
        <v>0</v>
      </c>
      <c r="AZ60">
        <v>0</v>
      </c>
      <c r="BA60">
        <v>0</v>
      </c>
      <c r="BB60" t="s">
        <v>42</v>
      </c>
      <c r="BC60" t="s">
        <v>42</v>
      </c>
      <c r="BD60" t="s">
        <v>42</v>
      </c>
      <c r="BE60" s="1">
        <v>2958465</v>
      </c>
      <c r="BF60">
        <v>0</v>
      </c>
      <c r="BG60">
        <v>0</v>
      </c>
    </row>
    <row r="61" spans="1:59" x14ac:dyDescent="0.25">
      <c r="A61">
        <v>902</v>
      </c>
      <c r="B61">
        <v>11800823</v>
      </c>
      <c r="C61">
        <v>16709110</v>
      </c>
      <c r="D61" t="s">
        <v>104</v>
      </c>
      <c r="E61">
        <v>1993</v>
      </c>
      <c r="F61">
        <v>49</v>
      </c>
      <c r="G61">
        <v>160</v>
      </c>
      <c r="H61">
        <f t="shared" si="9"/>
        <v>19.140624999999996</v>
      </c>
      <c r="I61" s="1">
        <v>43384</v>
      </c>
      <c r="J61" t="s">
        <v>201</v>
      </c>
      <c r="K61" t="s">
        <v>202</v>
      </c>
      <c r="L61" t="s">
        <v>203</v>
      </c>
      <c r="M61" t="s">
        <v>28</v>
      </c>
      <c r="N61" t="s">
        <v>145</v>
      </c>
      <c r="O61">
        <v>3</v>
      </c>
      <c r="P61" t="s">
        <v>204</v>
      </c>
      <c r="Q61">
        <v>14</v>
      </c>
      <c r="R61">
        <v>9</v>
      </c>
      <c r="S61">
        <v>1011</v>
      </c>
      <c r="T61" t="str">
        <f>IF(S61=0,"Primary","Secondary")</f>
        <v>Secondary</v>
      </c>
      <c r="U61">
        <v>1</v>
      </c>
      <c r="V61" t="s">
        <v>118</v>
      </c>
      <c r="W61" t="s">
        <v>108</v>
      </c>
      <c r="X61">
        <v>8</v>
      </c>
      <c r="Y61">
        <v>2100</v>
      </c>
      <c r="Z61">
        <v>4</v>
      </c>
      <c r="AB61">
        <v>3</v>
      </c>
      <c r="AC61" t="s">
        <v>136</v>
      </c>
      <c r="AD61">
        <v>810</v>
      </c>
      <c r="AE61">
        <v>0.20599999999999999</v>
      </c>
      <c r="AF61">
        <v>23</v>
      </c>
      <c r="AG61">
        <v>18</v>
      </c>
      <c r="AH61">
        <v>16</v>
      </c>
      <c r="AI61">
        <v>0</v>
      </c>
      <c r="AJ61">
        <v>8</v>
      </c>
      <c r="AK61">
        <v>3</v>
      </c>
      <c r="AL61">
        <v>0</v>
      </c>
      <c r="AM61">
        <v>0</v>
      </c>
      <c r="AN61">
        <v>0</v>
      </c>
      <c r="AO61">
        <v>6</v>
      </c>
      <c r="AP61">
        <v>2</v>
      </c>
      <c r="AQ61">
        <v>0</v>
      </c>
      <c r="AR61" t="s">
        <v>42</v>
      </c>
      <c r="AS61" t="s">
        <v>42</v>
      </c>
      <c r="AT61" t="s">
        <v>42</v>
      </c>
      <c r="AU61">
        <v>2</v>
      </c>
      <c r="AV61">
        <v>375.2</v>
      </c>
      <c r="AW61">
        <v>1</v>
      </c>
      <c r="AY61">
        <v>0</v>
      </c>
      <c r="AZ61">
        <v>0</v>
      </c>
      <c r="BA61">
        <v>0</v>
      </c>
      <c r="BB61">
        <v>0</v>
      </c>
      <c r="BD61">
        <v>0</v>
      </c>
      <c r="BE61" s="1">
        <v>43163</v>
      </c>
      <c r="BF61">
        <v>0</v>
      </c>
      <c r="BG61">
        <v>0</v>
      </c>
    </row>
    <row r="62" spans="1:59" hidden="1" x14ac:dyDescent="0.25">
      <c r="A62">
        <v>940</v>
      </c>
      <c r="B62">
        <v>11800861</v>
      </c>
      <c r="C62">
        <v>18424225</v>
      </c>
      <c r="D62" t="s">
        <v>104</v>
      </c>
      <c r="E62">
        <v>1986</v>
      </c>
      <c r="I62" t="s">
        <v>205</v>
      </c>
      <c r="J62" t="s">
        <v>105</v>
      </c>
      <c r="K62" t="s">
        <v>105</v>
      </c>
      <c r="L62" s="1">
        <v>43231</v>
      </c>
      <c r="M62" t="s">
        <v>37</v>
      </c>
      <c r="N62" t="s">
        <v>115</v>
      </c>
      <c r="O62">
        <v>1</v>
      </c>
      <c r="Q62">
        <v>0</v>
      </c>
      <c r="R62">
        <v>0</v>
      </c>
      <c r="S62">
        <v>10</v>
      </c>
      <c r="U62">
        <v>2</v>
      </c>
      <c r="V62" t="s">
        <v>110</v>
      </c>
      <c r="W62" t="s">
        <v>108</v>
      </c>
      <c r="X62">
        <v>0</v>
      </c>
      <c r="Z62">
        <v>0</v>
      </c>
      <c r="AB62">
        <v>0</v>
      </c>
      <c r="AF62">
        <v>19</v>
      </c>
      <c r="AG62">
        <v>16</v>
      </c>
      <c r="AH62">
        <v>10</v>
      </c>
      <c r="AI62">
        <v>2</v>
      </c>
      <c r="AJ62">
        <v>2</v>
      </c>
      <c r="AK62">
        <v>0</v>
      </c>
      <c r="AL62">
        <v>1</v>
      </c>
      <c r="AM62">
        <v>0</v>
      </c>
      <c r="AN62">
        <v>2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D62">
        <v>0</v>
      </c>
      <c r="BE62" s="1">
        <v>2958465</v>
      </c>
      <c r="BF62">
        <v>0</v>
      </c>
      <c r="BG62">
        <v>0</v>
      </c>
    </row>
    <row r="63" spans="1:59" x14ac:dyDescent="0.25">
      <c r="A63">
        <v>1027</v>
      </c>
      <c r="B63">
        <v>11800948</v>
      </c>
      <c r="C63">
        <v>16430250</v>
      </c>
      <c r="D63" t="s">
        <v>104</v>
      </c>
      <c r="E63">
        <v>1977</v>
      </c>
      <c r="F63">
        <v>52</v>
      </c>
      <c r="G63">
        <v>160</v>
      </c>
      <c r="H63">
        <f t="shared" ref="H63:H70" si="12">F63/POWER(G63/100,2)</f>
        <v>20.312499999999996</v>
      </c>
      <c r="I63" t="s">
        <v>206</v>
      </c>
      <c r="J63" t="s">
        <v>207</v>
      </c>
      <c r="K63" s="1">
        <v>43656</v>
      </c>
      <c r="L63" s="1">
        <v>43718</v>
      </c>
      <c r="M63" t="s">
        <v>37</v>
      </c>
      <c r="N63" t="s">
        <v>115</v>
      </c>
      <c r="O63">
        <v>2</v>
      </c>
      <c r="P63">
        <v>11</v>
      </c>
      <c r="Q63">
        <v>6</v>
      </c>
      <c r="R63">
        <v>6</v>
      </c>
      <c r="S63">
        <v>0</v>
      </c>
      <c r="T63" t="str">
        <f t="shared" ref="T63:T70" si="13">IF(S63=0,"Primary","Secondary")</f>
        <v>Primary</v>
      </c>
      <c r="U63">
        <v>10</v>
      </c>
      <c r="V63" t="s">
        <v>169</v>
      </c>
      <c r="W63" t="s">
        <v>108</v>
      </c>
      <c r="X63">
        <v>6</v>
      </c>
      <c r="Y63" t="s">
        <v>153</v>
      </c>
      <c r="Z63">
        <v>10</v>
      </c>
      <c r="AA63">
        <v>3000</v>
      </c>
      <c r="AB63">
        <v>10</v>
      </c>
      <c r="AC63">
        <v>750</v>
      </c>
      <c r="AD63">
        <v>2275</v>
      </c>
      <c r="AE63">
        <v>1.69</v>
      </c>
      <c r="AF63">
        <v>7</v>
      </c>
      <c r="AG63">
        <v>7</v>
      </c>
      <c r="AH63">
        <v>2</v>
      </c>
      <c r="AI63">
        <v>0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W63">
        <v>0</v>
      </c>
      <c r="AY63">
        <v>0</v>
      </c>
      <c r="AZ63">
        <v>0</v>
      </c>
      <c r="BA63">
        <v>0</v>
      </c>
      <c r="BB63">
        <v>0</v>
      </c>
      <c r="BD63">
        <v>0</v>
      </c>
      <c r="BE63" s="1">
        <v>2958465</v>
      </c>
      <c r="BF63">
        <v>0</v>
      </c>
      <c r="BG63">
        <v>0</v>
      </c>
    </row>
    <row r="64" spans="1:59" x14ac:dyDescent="0.25">
      <c r="A64">
        <v>1027</v>
      </c>
      <c r="B64">
        <v>11800948</v>
      </c>
      <c r="C64">
        <v>16430250</v>
      </c>
      <c r="D64" t="s">
        <v>104</v>
      </c>
      <c r="E64">
        <v>1977</v>
      </c>
      <c r="F64">
        <v>52</v>
      </c>
      <c r="G64">
        <v>160</v>
      </c>
      <c r="H64">
        <f t="shared" si="12"/>
        <v>20.312499999999996</v>
      </c>
      <c r="I64" t="s">
        <v>208</v>
      </c>
      <c r="J64" t="s">
        <v>105</v>
      </c>
      <c r="K64" t="s">
        <v>105</v>
      </c>
      <c r="L64" t="s">
        <v>209</v>
      </c>
      <c r="O64">
        <v>1</v>
      </c>
      <c r="Q64">
        <v>0</v>
      </c>
      <c r="R64">
        <v>0</v>
      </c>
      <c r="S64">
        <v>0</v>
      </c>
      <c r="T64" t="str">
        <f t="shared" si="13"/>
        <v>Primary</v>
      </c>
      <c r="U64">
        <v>10</v>
      </c>
      <c r="V64" t="s">
        <v>118</v>
      </c>
      <c r="W64" t="s">
        <v>108</v>
      </c>
      <c r="X64">
        <v>0</v>
      </c>
      <c r="Z64">
        <v>0</v>
      </c>
      <c r="AB64">
        <v>0</v>
      </c>
      <c r="AF64">
        <v>7</v>
      </c>
      <c r="AG64">
        <v>5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 t="s">
        <v>42</v>
      </c>
      <c r="AS64" t="s">
        <v>42</v>
      </c>
      <c r="AT64" t="s">
        <v>42</v>
      </c>
      <c r="AV64" t="s">
        <v>42</v>
      </c>
      <c r="AW64">
        <v>0</v>
      </c>
      <c r="AY64">
        <v>0</v>
      </c>
      <c r="AZ64">
        <v>0</v>
      </c>
      <c r="BA64">
        <v>0</v>
      </c>
      <c r="BB64" t="s">
        <v>42</v>
      </c>
      <c r="BC64" t="s">
        <v>42</v>
      </c>
      <c r="BD64" t="s">
        <v>42</v>
      </c>
      <c r="BE64" s="1">
        <v>2958465</v>
      </c>
      <c r="BF64">
        <v>0</v>
      </c>
      <c r="BG64">
        <v>0</v>
      </c>
    </row>
    <row r="65" spans="1:59" x14ac:dyDescent="0.25">
      <c r="A65">
        <v>1098</v>
      </c>
      <c r="B65">
        <v>11801019</v>
      </c>
      <c r="C65">
        <v>18407788</v>
      </c>
      <c r="D65" t="s">
        <v>104</v>
      </c>
      <c r="E65">
        <v>1988</v>
      </c>
      <c r="F65">
        <v>60</v>
      </c>
      <c r="G65">
        <v>154</v>
      </c>
      <c r="H65">
        <f t="shared" si="12"/>
        <v>25.299375948726599</v>
      </c>
      <c r="I65" t="s">
        <v>210</v>
      </c>
      <c r="J65" t="s">
        <v>105</v>
      </c>
      <c r="K65" t="s">
        <v>105</v>
      </c>
      <c r="L65" s="1">
        <v>43201</v>
      </c>
      <c r="M65" t="s">
        <v>37</v>
      </c>
      <c r="O65">
        <v>1</v>
      </c>
      <c r="Q65">
        <v>0</v>
      </c>
      <c r="R65">
        <v>0</v>
      </c>
      <c r="S65">
        <v>0</v>
      </c>
      <c r="T65" t="str">
        <f t="shared" si="13"/>
        <v>Primary</v>
      </c>
      <c r="U65">
        <v>3</v>
      </c>
      <c r="V65" t="s">
        <v>200</v>
      </c>
      <c r="W65" t="s">
        <v>108</v>
      </c>
      <c r="X65">
        <v>0</v>
      </c>
      <c r="Z65">
        <v>0</v>
      </c>
      <c r="AB65">
        <v>0</v>
      </c>
      <c r="AF65">
        <v>12</v>
      </c>
      <c r="AG65">
        <v>8</v>
      </c>
      <c r="AH65">
        <v>3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 t="s">
        <v>42</v>
      </c>
      <c r="AS65" t="s">
        <v>42</v>
      </c>
      <c r="AT65" t="s">
        <v>42</v>
      </c>
      <c r="AW65">
        <v>0</v>
      </c>
      <c r="AY65">
        <v>0</v>
      </c>
      <c r="AZ65">
        <v>0</v>
      </c>
      <c r="BA65">
        <v>0</v>
      </c>
      <c r="BB65" t="s">
        <v>42</v>
      </c>
      <c r="BC65" t="s">
        <v>42</v>
      </c>
      <c r="BD65" t="s">
        <v>42</v>
      </c>
      <c r="BE65" s="1">
        <v>2958465</v>
      </c>
      <c r="BF65">
        <v>0</v>
      </c>
      <c r="BG65">
        <v>0</v>
      </c>
    </row>
    <row r="66" spans="1:59" x14ac:dyDescent="0.25">
      <c r="A66">
        <v>1126</v>
      </c>
      <c r="B66">
        <v>11801047</v>
      </c>
      <c r="C66">
        <v>16434140</v>
      </c>
      <c r="D66" t="s">
        <v>104</v>
      </c>
      <c r="E66">
        <v>1989</v>
      </c>
      <c r="F66">
        <v>53</v>
      </c>
      <c r="G66">
        <v>160</v>
      </c>
      <c r="H66">
        <f t="shared" si="12"/>
        <v>20.703124999999996</v>
      </c>
      <c r="I66" t="s">
        <v>211</v>
      </c>
      <c r="J66" t="s">
        <v>105</v>
      </c>
      <c r="K66" t="s">
        <v>105</v>
      </c>
      <c r="L66" s="1">
        <v>43323</v>
      </c>
      <c r="M66" t="s">
        <v>37</v>
      </c>
      <c r="N66" t="s">
        <v>163</v>
      </c>
      <c r="O66">
        <v>1</v>
      </c>
      <c r="Q66">
        <v>0</v>
      </c>
      <c r="R66">
        <v>0</v>
      </c>
      <c r="S66">
        <v>0</v>
      </c>
      <c r="T66" t="str">
        <f t="shared" si="13"/>
        <v>Primary</v>
      </c>
      <c r="U66">
        <v>1</v>
      </c>
      <c r="V66" t="s">
        <v>107</v>
      </c>
      <c r="W66" t="s">
        <v>108</v>
      </c>
      <c r="X66">
        <v>0</v>
      </c>
      <c r="Z66">
        <v>0</v>
      </c>
      <c r="AB66">
        <v>0</v>
      </c>
      <c r="AF66">
        <v>27</v>
      </c>
      <c r="AG66">
        <v>24</v>
      </c>
      <c r="AH66">
        <v>15</v>
      </c>
      <c r="AI66">
        <v>1</v>
      </c>
      <c r="AJ66">
        <v>9</v>
      </c>
      <c r="AK66">
        <v>6</v>
      </c>
      <c r="AL66">
        <v>2</v>
      </c>
      <c r="AM66">
        <v>1</v>
      </c>
      <c r="AN66">
        <v>6</v>
      </c>
      <c r="AO66">
        <v>6</v>
      </c>
      <c r="AP66">
        <v>0</v>
      </c>
      <c r="AQ66">
        <v>0</v>
      </c>
      <c r="AR66">
        <v>0</v>
      </c>
      <c r="AS66">
        <v>0</v>
      </c>
      <c r="AT66">
        <v>0</v>
      </c>
      <c r="AW66">
        <v>0</v>
      </c>
      <c r="AY66">
        <v>0</v>
      </c>
      <c r="AZ66">
        <v>0</v>
      </c>
      <c r="BA66">
        <v>0</v>
      </c>
      <c r="BB66">
        <v>0</v>
      </c>
      <c r="BD66">
        <v>0</v>
      </c>
      <c r="BE66" s="1">
        <v>2958465</v>
      </c>
      <c r="BF66">
        <v>0</v>
      </c>
      <c r="BG66">
        <v>0</v>
      </c>
    </row>
    <row r="67" spans="1:59" x14ac:dyDescent="0.25">
      <c r="A67">
        <v>1168</v>
      </c>
      <c r="B67">
        <v>11801089</v>
      </c>
      <c r="C67">
        <v>18424874</v>
      </c>
      <c r="D67" t="s">
        <v>104</v>
      </c>
      <c r="E67">
        <v>1988</v>
      </c>
      <c r="F67">
        <v>50</v>
      </c>
      <c r="G67">
        <v>150</v>
      </c>
      <c r="H67">
        <f t="shared" si="12"/>
        <v>22.222222222222221</v>
      </c>
      <c r="I67" s="1">
        <v>43142</v>
      </c>
      <c r="J67" t="s">
        <v>105</v>
      </c>
      <c r="K67" s="1">
        <v>43415</v>
      </c>
      <c r="L67" t="s">
        <v>212</v>
      </c>
      <c r="M67" t="s">
        <v>37</v>
      </c>
      <c r="N67" t="s">
        <v>163</v>
      </c>
      <c r="O67">
        <v>1</v>
      </c>
      <c r="Q67">
        <v>0</v>
      </c>
      <c r="R67">
        <v>0</v>
      </c>
      <c r="S67">
        <v>0</v>
      </c>
      <c r="T67" t="str">
        <f t="shared" si="13"/>
        <v>Primary</v>
      </c>
      <c r="U67">
        <v>3</v>
      </c>
      <c r="V67" t="s">
        <v>198</v>
      </c>
      <c r="W67" t="s">
        <v>108</v>
      </c>
      <c r="X67">
        <v>0</v>
      </c>
      <c r="Z67">
        <v>0</v>
      </c>
      <c r="AB67">
        <v>0</v>
      </c>
      <c r="AF67">
        <v>16</v>
      </c>
      <c r="AG67">
        <v>15</v>
      </c>
      <c r="AH67">
        <v>12</v>
      </c>
      <c r="AI67">
        <v>7</v>
      </c>
      <c r="AJ67">
        <v>3</v>
      </c>
      <c r="AK67">
        <v>2</v>
      </c>
      <c r="AL67">
        <v>4</v>
      </c>
      <c r="AM67">
        <v>2</v>
      </c>
      <c r="AN67">
        <v>2</v>
      </c>
      <c r="AO67">
        <v>8</v>
      </c>
      <c r="AP67">
        <v>0</v>
      </c>
      <c r="AQ67">
        <v>0</v>
      </c>
      <c r="AR67">
        <v>0</v>
      </c>
      <c r="AS67">
        <v>0</v>
      </c>
      <c r="AT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D67">
        <v>0</v>
      </c>
      <c r="BE67" s="1">
        <v>2958465</v>
      </c>
      <c r="BF67">
        <v>0</v>
      </c>
      <c r="BG67">
        <v>0</v>
      </c>
    </row>
    <row r="68" spans="1:59" x14ac:dyDescent="0.25">
      <c r="A68">
        <v>2045</v>
      </c>
      <c r="B68">
        <v>11801965</v>
      </c>
      <c r="C68">
        <v>18727376</v>
      </c>
      <c r="D68" t="s">
        <v>104</v>
      </c>
      <c r="E68">
        <v>1980</v>
      </c>
      <c r="F68">
        <v>51</v>
      </c>
      <c r="G68">
        <v>154</v>
      </c>
      <c r="H68">
        <f t="shared" si="12"/>
        <v>21.504469556417607</v>
      </c>
      <c r="I68" s="1">
        <v>43416</v>
      </c>
      <c r="J68" t="s">
        <v>150</v>
      </c>
      <c r="K68" t="s">
        <v>151</v>
      </c>
      <c r="L68" t="s">
        <v>152</v>
      </c>
      <c r="M68" t="s">
        <v>33</v>
      </c>
      <c r="N68" t="s">
        <v>213</v>
      </c>
      <c r="O68">
        <v>1</v>
      </c>
      <c r="P68">
        <v>8</v>
      </c>
      <c r="Q68">
        <v>12</v>
      </c>
      <c r="R68">
        <v>8</v>
      </c>
      <c r="S68">
        <v>1081</v>
      </c>
      <c r="T68" t="str">
        <f t="shared" si="13"/>
        <v>Secondary</v>
      </c>
      <c r="U68">
        <v>10</v>
      </c>
      <c r="V68" t="s">
        <v>146</v>
      </c>
      <c r="W68" t="s">
        <v>108</v>
      </c>
      <c r="X68">
        <v>6</v>
      </c>
      <c r="Z68">
        <v>10</v>
      </c>
      <c r="AA68">
        <v>3000</v>
      </c>
      <c r="AB68">
        <v>6</v>
      </c>
      <c r="AC68">
        <v>900</v>
      </c>
      <c r="AD68">
        <v>2600</v>
      </c>
      <c r="AE68">
        <v>3.54</v>
      </c>
      <c r="AF68">
        <v>8</v>
      </c>
      <c r="AG68">
        <v>8</v>
      </c>
      <c r="AH68">
        <v>5</v>
      </c>
      <c r="AI68">
        <v>0</v>
      </c>
      <c r="AJ68">
        <v>1</v>
      </c>
      <c r="AK68">
        <v>3</v>
      </c>
      <c r="AL68">
        <v>0</v>
      </c>
      <c r="AM68">
        <v>0</v>
      </c>
      <c r="AN68">
        <v>0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D68">
        <v>0</v>
      </c>
      <c r="BE68" s="1">
        <v>2958465</v>
      </c>
      <c r="BF68">
        <v>0</v>
      </c>
      <c r="BG68">
        <v>0</v>
      </c>
    </row>
    <row r="69" spans="1:59" x14ac:dyDescent="0.25">
      <c r="A69">
        <v>2174</v>
      </c>
      <c r="B69">
        <v>11802094</v>
      </c>
      <c r="C69">
        <v>18430579</v>
      </c>
      <c r="D69" t="s">
        <v>104</v>
      </c>
      <c r="E69">
        <v>1991</v>
      </c>
      <c r="F69">
        <v>44</v>
      </c>
      <c r="G69">
        <v>151</v>
      </c>
      <c r="H69">
        <f t="shared" si="12"/>
        <v>19.297399236875574</v>
      </c>
      <c r="I69" t="s">
        <v>214</v>
      </c>
      <c r="J69" t="s">
        <v>215</v>
      </c>
      <c r="K69" t="s">
        <v>152</v>
      </c>
      <c r="L69" t="s">
        <v>216</v>
      </c>
      <c r="M69" t="s">
        <v>37</v>
      </c>
      <c r="N69" t="s">
        <v>217</v>
      </c>
      <c r="O69">
        <v>1</v>
      </c>
      <c r="P69">
        <v>15</v>
      </c>
      <c r="Q69">
        <v>11</v>
      </c>
      <c r="R69">
        <v>8</v>
      </c>
      <c r="S69">
        <v>0</v>
      </c>
      <c r="T69" t="str">
        <f t="shared" si="13"/>
        <v>Primary</v>
      </c>
      <c r="U69">
        <v>3</v>
      </c>
      <c r="V69" t="s">
        <v>118</v>
      </c>
      <c r="W69" t="s">
        <v>108</v>
      </c>
      <c r="X69">
        <v>4</v>
      </c>
      <c r="Z69">
        <v>8</v>
      </c>
      <c r="AA69">
        <v>1200</v>
      </c>
      <c r="AB69">
        <v>4</v>
      </c>
      <c r="AC69">
        <v>300</v>
      </c>
      <c r="AD69">
        <v>2698</v>
      </c>
      <c r="AE69">
        <v>0.51100000000000001</v>
      </c>
      <c r="AF69">
        <v>16</v>
      </c>
      <c r="AG69">
        <v>16</v>
      </c>
      <c r="AH69">
        <v>9</v>
      </c>
      <c r="AI69">
        <v>1</v>
      </c>
      <c r="AJ69">
        <v>9</v>
      </c>
      <c r="AK69">
        <v>0</v>
      </c>
      <c r="AL69">
        <v>1</v>
      </c>
      <c r="AM69">
        <v>0</v>
      </c>
      <c r="AN69">
        <v>2</v>
      </c>
      <c r="AO69">
        <v>7</v>
      </c>
      <c r="AP69">
        <v>0</v>
      </c>
      <c r="AQ69">
        <v>0</v>
      </c>
      <c r="AR69">
        <v>0</v>
      </c>
      <c r="AS69">
        <v>0</v>
      </c>
      <c r="AT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D69">
        <v>0</v>
      </c>
      <c r="BE69" s="1">
        <v>2958465</v>
      </c>
      <c r="BF69">
        <v>0</v>
      </c>
      <c r="BG69">
        <v>0</v>
      </c>
    </row>
    <row r="70" spans="1:59" x14ac:dyDescent="0.25">
      <c r="A70">
        <v>2245</v>
      </c>
      <c r="B70">
        <v>11802165</v>
      </c>
      <c r="C70">
        <v>17407421</v>
      </c>
      <c r="D70" t="s">
        <v>104</v>
      </c>
      <c r="E70">
        <v>1981</v>
      </c>
      <c r="F70">
        <v>57</v>
      </c>
      <c r="G70">
        <v>161</v>
      </c>
      <c r="H70">
        <f t="shared" si="12"/>
        <v>21.989892365263682</v>
      </c>
      <c r="I70" t="s">
        <v>214</v>
      </c>
      <c r="J70" t="s">
        <v>215</v>
      </c>
      <c r="K70" t="s">
        <v>218</v>
      </c>
      <c r="L70" t="s">
        <v>219</v>
      </c>
      <c r="M70" t="s">
        <v>33</v>
      </c>
      <c r="N70" t="s">
        <v>220</v>
      </c>
      <c r="O70">
        <v>2</v>
      </c>
      <c r="P70">
        <v>10</v>
      </c>
      <c r="Q70">
        <v>12</v>
      </c>
      <c r="R70">
        <v>10</v>
      </c>
      <c r="S70">
        <v>1121</v>
      </c>
      <c r="T70" t="str">
        <f t="shared" si="13"/>
        <v>Secondary</v>
      </c>
      <c r="U70">
        <v>2</v>
      </c>
      <c r="V70" t="s">
        <v>146</v>
      </c>
      <c r="W70" t="s">
        <v>108</v>
      </c>
      <c r="X70">
        <v>5</v>
      </c>
      <c r="Z70">
        <v>9</v>
      </c>
      <c r="AA70">
        <v>2700</v>
      </c>
      <c r="AB70">
        <v>5</v>
      </c>
      <c r="AC70">
        <v>750</v>
      </c>
      <c r="AF70">
        <v>15</v>
      </c>
      <c r="AG70">
        <v>8</v>
      </c>
      <c r="AH70">
        <v>6</v>
      </c>
      <c r="AI70">
        <v>2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W70">
        <v>0</v>
      </c>
      <c r="AY70">
        <v>0</v>
      </c>
      <c r="AZ70">
        <v>0</v>
      </c>
      <c r="BA70">
        <v>0</v>
      </c>
      <c r="BB70">
        <v>0</v>
      </c>
      <c r="BD70">
        <v>0</v>
      </c>
      <c r="BE70" s="1">
        <v>2958465</v>
      </c>
      <c r="BF70">
        <v>0</v>
      </c>
      <c r="BG70">
        <v>0</v>
      </c>
    </row>
  </sheetData>
  <autoFilter ref="A1:BG70" xr:uid="{4CAFD76B-AC1B-4352-800E-45E2720F2398}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SMART_FET</vt:lpstr>
      <vt:lpstr>SMART_Fresh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DUY-NCKH</dc:creator>
  <cp:lastModifiedBy>Duy Nguyen-Le</cp:lastModifiedBy>
  <dcterms:created xsi:type="dcterms:W3CDTF">2022-06-19T12:02:24Z</dcterms:created>
  <dcterms:modified xsi:type="dcterms:W3CDTF">2022-06-21T04:09:03Z</dcterms:modified>
</cp:coreProperties>
</file>