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494" documentId="6_{B83248F8-F7EA-4DDA-B215-7BEDEAC19997}" xr6:coauthVersionLast="47" xr6:coauthVersionMax="47" xr10:uidLastSave="{24082C6E-C12B-47BE-BF2A-6FB5E4C5BAE2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Lending!$A$2:$Q$6995</definedName>
    <definedName name="_xlnm._FilterDatabase" localSheetId="1" hidden="1">'Quality &amp; Downtime'!$A$2:$AA$4233</definedName>
    <definedName name="_xlnm._FilterDatabase" localSheetId="4" hidden="1">Rework!$A$2:$P$965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0" r:id="rId11"/>
    <pivotCache cacheId="1" r:id="rId12"/>
    <pivotCache cacheId="7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233" i="1" l="1"/>
  <c r="O4233" i="1"/>
  <c r="F4233" i="1"/>
  <c r="O4232" i="1"/>
  <c r="S4224" i="1"/>
  <c r="S4225" i="1"/>
  <c r="S4226" i="1"/>
  <c r="S4227" i="1"/>
  <c r="S4228" i="1"/>
  <c r="S4229" i="1"/>
  <c r="S4230" i="1"/>
  <c r="S4231" i="1"/>
  <c r="S4232" i="1"/>
  <c r="F4229" i="1"/>
  <c r="F4230" i="1"/>
  <c r="F4231" i="1"/>
  <c r="F4232" i="1"/>
  <c r="S4215" i="1"/>
  <c r="S4216" i="1"/>
  <c r="S4217" i="1"/>
  <c r="S4218" i="1"/>
  <c r="S4219" i="1"/>
  <c r="S4220" i="1"/>
  <c r="S4221" i="1"/>
  <c r="S4222" i="1"/>
  <c r="S4223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K4151" i="7"/>
  <c r="L4151" i="7" s="1"/>
  <c r="K4150" i="7"/>
  <c r="L4150" i="7" s="1"/>
  <c r="K4149" i="7"/>
  <c r="L4149" i="7" s="1"/>
  <c r="C4149" i="7"/>
  <c r="B4149" i="7"/>
  <c r="B4122" i="7"/>
  <c r="C4122" i="7"/>
  <c r="K4122" i="7"/>
  <c r="L4122" i="7" s="1"/>
  <c r="N834" i="6" l="1"/>
  <c r="N836" i="6"/>
  <c r="O4210" i="1"/>
  <c r="O4211" i="1"/>
  <c r="O4212" i="1"/>
  <c r="O4213" i="1"/>
  <c r="O4214" i="1"/>
  <c r="S4210" i="1"/>
  <c r="S4211" i="1"/>
  <c r="S4212" i="1"/>
  <c r="S4213" i="1"/>
  <c r="S4214" i="1"/>
  <c r="S4208" i="1"/>
  <c r="S4209" i="1"/>
  <c r="F4208" i="1"/>
  <c r="F4209" i="1"/>
  <c r="F4210" i="1"/>
  <c r="F4211" i="1"/>
  <c r="F4212" i="1"/>
  <c r="F4213" i="1"/>
  <c r="F4214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S4185" i="1" l="1"/>
  <c r="S4186" i="1"/>
  <c r="S4187" i="1"/>
  <c r="S4188" i="1"/>
  <c r="S4189" i="1"/>
  <c r="S4190" i="1"/>
  <c r="O4185" i="1"/>
  <c r="O4186" i="1"/>
  <c r="O4187" i="1"/>
  <c r="O4188" i="1"/>
  <c r="O4189" i="1"/>
  <c r="O4190" i="1"/>
  <c r="F4185" i="1"/>
  <c r="F4186" i="1"/>
  <c r="F4187" i="1"/>
  <c r="F4188" i="1"/>
  <c r="F4189" i="1"/>
  <c r="F4190" i="1"/>
  <c r="F4191" i="1"/>
  <c r="F4192" i="1"/>
  <c r="F4193" i="1"/>
  <c r="F4194" i="1"/>
  <c r="N833" i="6"/>
  <c r="N832" i="6"/>
  <c r="O4164" i="1" l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N829" i="6"/>
  <c r="N830" i="6"/>
  <c r="N831" i="6"/>
  <c r="N828" i="6"/>
  <c r="N827" i="6" l="1"/>
  <c r="N826" i="6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N824" i="6"/>
  <c r="S4100" i="1" l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4" i="1" l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6" i="1" l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0" i="1" l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N810" i="6" l="1"/>
  <c r="N809" i="6"/>
  <c r="N807" i="6"/>
  <c r="N806" i="6"/>
  <c r="I805" i="6"/>
  <c r="I804" i="6"/>
  <c r="N804" i="6"/>
  <c r="N803" i="6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5" i="1" l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N779" i="6"/>
  <c r="N780" i="6"/>
  <c r="N781" i="6"/>
  <c r="N778" i="6"/>
  <c r="S3948" i="1"/>
  <c r="O3948" i="1"/>
  <c r="F3948" i="1"/>
  <c r="S3949" i="1" l="1"/>
  <c r="S3950" i="1"/>
  <c r="S3951" i="1"/>
  <c r="S3952" i="1"/>
  <c r="S3953" i="1"/>
  <c r="S3954" i="1"/>
  <c r="S3955" i="1"/>
  <c r="S3956" i="1"/>
  <c r="S3957" i="1"/>
  <c r="S3958" i="1"/>
  <c r="O3949" i="1"/>
  <c r="O3950" i="1"/>
  <c r="O3951" i="1"/>
  <c r="O3952" i="1"/>
  <c r="O3953" i="1"/>
  <c r="O3954" i="1"/>
  <c r="O3955" i="1"/>
  <c r="O3956" i="1"/>
  <c r="O3957" i="1"/>
  <c r="O3958" i="1"/>
  <c r="F3949" i="1"/>
  <c r="F3950" i="1"/>
  <c r="F3951" i="1"/>
  <c r="F3952" i="1"/>
  <c r="F3953" i="1"/>
  <c r="F3954" i="1"/>
  <c r="F3955" i="1"/>
  <c r="F3956" i="1"/>
  <c r="F3957" i="1"/>
  <c r="F3958" i="1"/>
  <c r="S3947" i="1"/>
  <c r="O3947" i="1"/>
  <c r="F3947" i="1"/>
  <c r="N776" i="6"/>
  <c r="N775" i="6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N773" i="6" l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N770" i="6"/>
  <c r="N768" i="6"/>
  <c r="N769" i="6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N767" i="6"/>
  <c r="I766" i="6"/>
  <c r="I765" i="6" l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N758" i="6"/>
  <c r="N762" i="6"/>
  <c r="N763" i="6"/>
  <c r="N764" i="6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N755" i="6" l="1"/>
  <c r="N757" i="6"/>
  <c r="K3704" i="7"/>
  <c r="L3704" i="7" s="1"/>
  <c r="B3704" i="7"/>
  <c r="C3704" i="7"/>
  <c r="S3808" i="1" l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N753" i="6"/>
  <c r="F3737" i="1"/>
  <c r="O3737" i="1"/>
  <c r="S3737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N746" i="6"/>
  <c r="N747" i="6"/>
  <c r="N748" i="6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N742" i="6" l="1"/>
  <c r="N740" i="6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N736" i="6"/>
  <c r="N737" i="6"/>
  <c r="N738" i="6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8" i="1"/>
  <c r="S3739" i="1"/>
  <c r="S3740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8" i="1"/>
  <c r="O3739" i="1"/>
  <c r="O3740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8" i="1"/>
  <c r="F3739" i="1"/>
  <c r="F3740" i="1"/>
  <c r="S3697" i="1" l="1"/>
  <c r="S3698" i="1"/>
  <c r="S3699" i="1"/>
  <c r="S3700" i="1"/>
  <c r="S3701" i="1"/>
  <c r="S3707" i="1"/>
  <c r="S3702" i="1"/>
  <c r="S3703" i="1"/>
  <c r="S3704" i="1"/>
  <c r="S3705" i="1"/>
  <c r="S3706" i="1"/>
  <c r="S3708" i="1"/>
  <c r="S3709" i="1"/>
  <c r="S3710" i="1"/>
  <c r="S3711" i="1"/>
  <c r="S3712" i="1"/>
  <c r="O3697" i="1"/>
  <c r="O3698" i="1"/>
  <c r="O3699" i="1"/>
  <c r="O3700" i="1"/>
  <c r="O3701" i="1"/>
  <c r="O3707" i="1"/>
  <c r="O3702" i="1"/>
  <c r="O3703" i="1"/>
  <c r="O3704" i="1"/>
  <c r="O3705" i="1"/>
  <c r="O3706" i="1"/>
  <c r="O3708" i="1"/>
  <c r="O3709" i="1"/>
  <c r="O3710" i="1"/>
  <c r="O3711" i="1"/>
  <c r="O3712" i="1"/>
  <c r="F3697" i="1"/>
  <c r="F3698" i="1"/>
  <c r="F3699" i="1"/>
  <c r="F3700" i="1"/>
  <c r="F3701" i="1"/>
  <c r="F3707" i="1"/>
  <c r="F3702" i="1"/>
  <c r="F3703" i="1"/>
  <c r="F3704" i="1"/>
  <c r="F3705" i="1"/>
  <c r="F3706" i="1"/>
  <c r="F3708" i="1"/>
  <c r="F3709" i="1"/>
  <c r="F3710" i="1"/>
  <c r="F3711" i="1"/>
  <c r="F3712" i="1"/>
  <c r="B679" i="6" l="1"/>
  <c r="C679" i="6"/>
  <c r="N679" i="6"/>
  <c r="S3691" i="1"/>
  <c r="S3692" i="1"/>
  <c r="S3693" i="1"/>
  <c r="S3694" i="1"/>
  <c r="S3695" i="1"/>
  <c r="S3696" i="1"/>
  <c r="O3691" i="1"/>
  <c r="O3692" i="1"/>
  <c r="O3693" i="1"/>
  <c r="O3694" i="1"/>
  <c r="O3695" i="1"/>
  <c r="O3696" i="1"/>
  <c r="F3691" i="1"/>
  <c r="F3692" i="1"/>
  <c r="F3693" i="1"/>
  <c r="F3694" i="1"/>
  <c r="F3695" i="1"/>
  <c r="F3696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N729" i="6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N726" i="6" l="1"/>
  <c r="N725" i="6" l="1"/>
  <c r="N724" i="6"/>
  <c r="N723" i="6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10" i="6" l="1"/>
  <c r="N709" i="6"/>
  <c r="N708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91" i="7"/>
  <c r="C3391" i="7"/>
  <c r="K3391" i="7"/>
  <c r="L3391" i="7" s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9" i="6"/>
  <c r="N700" i="6"/>
  <c r="B697" i="6" l="1"/>
  <c r="C697" i="6"/>
  <c r="N694" i="6"/>
  <c r="K3375" i="7"/>
  <c r="L3375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3" i="6" l="1"/>
  <c r="N689" i="6" l="1"/>
  <c r="N690" i="6"/>
  <c r="N691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8" i="7" l="1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8" i="7"/>
  <c r="C4148" i="7"/>
  <c r="B4150" i="7"/>
  <c r="C4150" i="7"/>
  <c r="B4151" i="7"/>
  <c r="C4151" i="7"/>
  <c r="B4152" i="7"/>
  <c r="C4152" i="7"/>
  <c r="B4153" i="7"/>
  <c r="C4153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1" i="10" l="1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<sst xmlns="http://schemas.openxmlformats.org/spreadsheetml/2006/main" count="79267" uniqueCount="7429">
  <si>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</si>
  <si>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</si>
  <si>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</si>
  <si>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</si>
  <si>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</si>
  <si>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</si>
  <si>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</si>
  <si>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</si>
  <si>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</si>
  <si>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</si>
  <si>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</si>
  <si>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</si>
  <si>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</si>
  <si>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</si>
  <si>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</si>
  <si>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</si>
  <si>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</si>
  <si>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</si>
  <si>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</si>
  <si>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</si>
  <si>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</si>
  <si>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</si>
  <si>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</si>
  <si>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</si>
  <si>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</si>
  <si>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</si>
  <si>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</si>
  <si>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</si>
  <si>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</si>
  <si>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</si>
  <si>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</si>
  <si>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</si>
  <si>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</si>
  <si>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</si>
  <si>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</si>
  <si>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</si>
  <si>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</si>
  <si>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</si>
  <si>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</si>
  <si>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</si>
  <si>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</si>
  <si>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</si>
  <si>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</si>
  <si>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</si>
  <si>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</si>
  <si>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</si>
  <si>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</si>
  <si>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</si>
  <si>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</si>
  <si>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</si>
  <si>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</si>
  <si>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</si>
  <si>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</si>
  <si>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</si>
  <si>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</si>
  <si>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</si>
  <si>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</si>
  <si>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</si>
  <si>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</si>
  <si>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</si>
  <si>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</si>
  <si>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</si>
  <si>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</si>
  <si>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</si>
  <si>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</si>
  <si>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</si>
  <si>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</si>
  <si>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</si>
  <si>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</si>
  <si>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</si>
  <si>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</si>
  <si>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</si>
  <si>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</si>
  <si>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</si>
  <si>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</si>
  <si>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</si>
  <si>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</si>
  <si>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</si>
  <si>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</si>
  <si>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</si>
  <si>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</si>
  <si>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</si>
  <si>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</si>
  <si>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</si>
  <si>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</si>
  <si>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</si>
  <si>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</si>
  <si>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</si>
  <si>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</si>
  <si>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</si>
  <si>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</si>
  <si>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</si>
  <si>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</si>
  <si>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</si>
  <si>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</si>
  <si>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</si>
  <si>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</si>
  <si>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</si>
  <si>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</si>
  <si>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</si>
  <si>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</si>
  <si>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</si>
  <si>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</si>
  <si>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</si>
  <si>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</si>
  <si>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</si>
  <si>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</si>
  <si>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</si>
  <si>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</si>
  <si>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</si>
  <si>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</si>
  <si>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</si>
  <si>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</si>
  <si>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</si>
  <si>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</si>
  <si>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</si>
  <si>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</si>
  <si>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</si>
  <si>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</si>
  <si>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</si>
  <si>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</si>
  <si>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</si>
  <si>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</si>
  <si>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</si>
  <si>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</si>
  <si>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</si>
  <si>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</si>
  <si>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</si>
  <si>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</si>
  <si>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</si>
  <si>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</si>
  <si>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</si>
  <si>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</si>
  <si>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</si>
  <si>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</si>
  <si>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</si>
  <si>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</si>
  <si>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</si>
  <si>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</si>
  <si>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</si>
  <si>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</si>
  <si>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</si>
  <si>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</si>
  <si>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</si>
  <si>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</si>
  <si>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</si>
  <si>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</si>
  <si>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</si>
  <si>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</si>
  <si>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</si>
  <si>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</si>
  <si>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</si>
  <si>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</si>
  <si>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</si>
  <si>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</si>
  <si>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</si>
  <si>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</si>
  <si>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</si>
  <si>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</si>
  <si>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</si>
  <si>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</si>
  <si>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</si>
  <si>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</si>
  <si>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</si>
  <si>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</si>
  <si>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</si>
  <si>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</si>
  <si>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</si>
  <si>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</si>
  <si>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</si>
  <si>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</si>
  <si>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</si>
  <si>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</si>
  <si>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</si>
  <si>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</si>
  <si>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</si>
  <si>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</si>
  <si>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</si>
  <si>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</si>
  <si>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</si>
  <si>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</si>
  <si>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</si>
  <si>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</si>
  <si>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</si>
  <si>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</si>
  <si>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</si>
  <si>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</si>
  <si>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</si>
  <si>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</si>
  <si>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</si>
  <si>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</si>
  <si>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</si>
  <si>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</si>
  <si>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</si>
  <si>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</si>
  <si>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</si>
  <si>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</si>
  <si>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</si>
  <si>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</si>
  <si>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</si>
  <si>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</si>
  <si>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</si>
  <si>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</si>
  <si>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</si>
  <si>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</si>
  <si>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</si>
  <si>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</si>
  <si>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</si>
  <si>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</si>
  <si>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</si>
  <si>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</si>
  <si>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</si>
  <si>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</si>
  <si>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</si>
  <si>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</si>
  <si>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</si>
  <si>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</si>
  <si>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</si>
  <si>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</si>
  <si>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</si>
  <si>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</si>
  <si>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</si>
  <si>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</si>
  <si>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</si>
  <si>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</si>
  <si>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</si>
  <si>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</si>
  <si>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</si>
  <si>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</si>
  <si>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</si>
  <si>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</si>
  <si>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</si>
  <si>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</si>
  <si>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</si>
  <si>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</si>
  <si>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</si>
  <si>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</si>
  <si>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</si>
  <si>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</si>
  <si>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</si>
  <si>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</si>
  <si>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</si>
  <si>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</si>
  <si>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</si>
  <si>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</si>
  <si>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</si>
  <si>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</si>
  <si>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</si>
  <si>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</si>
  <si>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</si>
  <si>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</si>
  <si>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</si>
  <si>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</si>
  <si>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</si>
  <si>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</si>
  <si>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</si>
  <si>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</si>
  <si>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</si>
  <si>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</si>
  <si>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</si>
  <si>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</si>
  <si>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</si>
  <si>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</si>
  <si>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</si>
  <si>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</si>
  <si>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</si>
  <si>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</si>
  <si>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</si>
  <si>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</si>
  <si>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</si>
  <si>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</si>
  <si>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</si>
  <si>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</si>
  <si>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</si>
  <si>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</si>
  <si>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</si>
  <si>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</si>
  <si>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</si>
  <si>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</si>
  <si>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</si>
  <si>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</si>
  <si>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</si>
  <si>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</si>
  <si>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</si>
  <si>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</si>
  <si>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</si>
  <si>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</si>
  <si>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</si>
  <si>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</si>
  <si>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</si>
  <si>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</si>
  <si>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</si>
  <si>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</si>
  <si>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</si>
  <si>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</si>
  <si>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</si>
  <si>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</si>
  <si>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</si>
  <si>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</si>
  <si>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</si>
  <si>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</si>
  <si>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</si>
  <si>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</si>
  <si>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</si>
  <si>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</si>
  <si>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</si>
  <si>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</si>
  <si>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</si>
  <si>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</si>
  <si>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</si>
  <si>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</si>
  <si>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</si>
  <si>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</si>
  <si>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</si>
  <si>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</si>
  <si>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</si>
  <si>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</si>
  <si>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</si>
  <si>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</si>
  <si>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</si>
  <si>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</si>
  <si>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</si>
  <si>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</si>
  <si>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</si>
  <si>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</si>
  <si>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</si>
  <si>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</si>
  <si>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</si>
  <si>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</si>
  <si>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</si>
  <si>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</si>
  <si>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</si>
  <si>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</si>
  <si>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</si>
  <si>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</si>
  <si>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</si>
  <si>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</si>
  <si>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</si>
  <si>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</si>
  <si>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</si>
  <si>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</si>
  <si>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</si>
  <si>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</si>
  <si>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</si>
  <si>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</si>
  <si>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</si>
  <si>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</si>
  <si>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</si>
  <si>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</si>
  <si>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</si>
  <si>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</si>
  <si>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</si>
  <si>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</si>
  <si>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</si>
  <si>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</si>
  <si>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</si>
  <si>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</si>
  <si>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</si>
  <si>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</si>
  <si>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</si>
  <si>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</si>
  <si>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</si>
  <si>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</si>
  <si>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</si>
  <si>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</si>
  <si>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</si>
  <si>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</si>
  <si>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</si>
  <si>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</si>
  <si>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</si>
  <si>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</si>
  <si>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</si>
  <si>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</si>
  <si>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</si>
  <si>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</si>
  <si>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</si>
  <si>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</si>
  <si>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</si>
  <si>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</si>
  <si>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</si>
  <si>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</si>
  <si>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</si>
  <si>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</si>
  <si>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</si>
  <si>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</si>
  <si>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</si>
  <si>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</si>
  <si>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</si>
  <si>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</si>
  <si>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</si>
  <si>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</si>
  <si>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</si>
  <si>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</si>
  <si>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</si>
  <si>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</si>
  <si>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</si>
  <si>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</si>
  <si>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</si>
  <si>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</si>
  <si>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</si>
  <si>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</si>
  <si>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</si>
  <si>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</si>
  <si>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</si>
  <si>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</si>
  <si>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</si>
  <si>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</si>
  <si>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</si>
  <si>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</si>
  <si>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</si>
  <si>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</si>
  <si>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</si>
  <si>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</si>
  <si>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</si>
  <si>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</si>
  <si>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</si>
  <si>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</si>
  <si>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</si>
  <si>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</si>
  <si>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</si>
  <si>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</si>
  <si>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</si>
  <si>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</si>
  <si>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</si>
  <si>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</si>
  <si>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</si>
  <si>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</si>
  <si>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</si>
  <si>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</si>
  <si>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</si>
  <si>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</si>
  <si>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</si>
  <si>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</si>
  <si>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</si>
  <si>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</si>
  <si>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</si>
  <si>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</si>
  <si>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</si>
  <si>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</si>
  <si>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</si>
  <si>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</si>
  <si>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</si>
  <si>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</si>
  <si>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</si>
  <si>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</si>
  <si>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</si>
  <si>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</si>
  <si>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</si>
  <si>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</si>
  <si>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</si>
  <si>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</si>
  <si>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</si>
  <si>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</si>
  <si>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</si>
  <si>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</si>
  <si>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</si>
  <si>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</si>
  <si>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</si>
  <si>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</si>
  <si>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</si>
  <si>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</si>
  <si>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</si>
  <si>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</si>
  <si>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</si>
  <si>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</si>
  <si>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</si>
  <si>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</si>
  <si>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</si>
  <si>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</si>
  <si>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</si>
  <si>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</si>
  <si>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</si>
  <si>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</si>
  <si>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</si>
  <si>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</si>
  <si>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</si>
  <si>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</si>
  <si>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</si>
  <si>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</si>
  <si>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</si>
  <si>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</si>
  <si>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</si>
  <si>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</si>
  <si>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</si>
  <si>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</si>
  <si>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</si>
  <si>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</si>
  <si>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</si>
  <si>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</si>
  <si>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</si>
  <si>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</si>
  <si>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</si>
  <si>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</si>
  <si>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</si>
  <si>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</si>
  <si>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</si>
  <si>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</si>
  <si>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</si>
  <si>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</si>
  <si>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</si>
  <si>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</si>
  <si>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</si>
  <si>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</si>
  <si>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</si>
  <si>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</si>
  <si>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</si>
  <si>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</si>
  <si>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</si>
  <si>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</si>
  <si>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</si>
  <si>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</si>
  <si>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</si>
  <si>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</si>
  <si>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</si>
  <si>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</si>
  <si>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</si>
  <si>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</si>
  <si>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</si>
  <si>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</si>
  <si>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</si>
  <si>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</si>
  <si>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</si>
  <si>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</si>
  <si>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</si>
  <si>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</si>
  <si>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</si>
  <si>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</si>
  <si>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</si>
  <si>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</si>
  <si>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</si>
  <si>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</si>
  <si>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</si>
  <si>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</si>
  <si>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</si>
  <si>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</si>
  <si>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</si>
  <si>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</si>
  <si>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</si>
  <si>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</si>
  <si>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</si>
  <si>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</si>
  <si>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</si>
  <si>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</si>
  <si>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</si>
  <si>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</si>
  <si>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</si>
  <si>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</si>
  <si>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</si>
  <si>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</si>
  <si>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</si>
  <si>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</si>
  <si>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</si>
  <si>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</si>
  <si>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</si>
  <si>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</si>
  <si>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</si>
  <si>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</si>
  <si>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</si>
  <si>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</si>
  <si>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</si>
  <si>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</si>
  <si>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</si>
  <si>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</si>
  <si>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</si>
  <si>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</si>
  <si>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</si>
  <si>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</si>
  <si>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</si>
  <si>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</si>
  <si>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</si>
  <si>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</si>
  <si>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</si>
  <si>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</si>
  <si>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</si>
  <si>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</si>
  <si>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</si>
  <si>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</si>
  <si>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</si>
  <si>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</si>
  <si>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</si>
  <si>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</si>
  <si>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</si>
  <si>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</si>
  <si>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</si>
  <si>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</si>
  <si>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</si>
  <si>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</si>
  <si>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</si>
  <si>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</si>
  <si>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</si>
  <si>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</si>
  <si>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</si>
  <si>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</si>
  <si>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</si>
  <si>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</si>
  <si>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</si>
  <si>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</si>
  <si>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</si>
  <si>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</si>
  <si>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</si>
  <si>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</si>
  <si>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</si>
  <si>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</si>
  <si>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</si>
  <si>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</si>
  <si>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</si>
  <si>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</si>
  <si>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</si>
  <si>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</si>
  <si>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</si>
  <si>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</si>
  <si>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</si>
  <si>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</si>
  <si>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</si>
  <si>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</si>
  <si>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</si>
  <si>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</si>
  <si>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</si>
  <si>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</si>
  <si>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</si>
  <si>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</si>
  <si>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</si>
  <si>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</si>
  <si>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</si>
  <si>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</si>
  <si>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</si>
  <si>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</si>
  <si>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</si>
  <si>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</si>
  <si>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</si>
  <si>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</si>
  <si>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</si>
  <si>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</si>
  <si>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</si>
  <si>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</si>
  <si>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</si>
  <si>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</si>
  <si>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</si>
  <si>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</si>
  <si>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</si>
  <si>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</si>
  <si>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</si>
  <si>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</si>
  <si>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</si>
  <si>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</si>
  <si>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</si>
  <si>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</si>
  <si>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</si>
  <si>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</si>
  <si>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</si>
  <si>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</si>
  <si>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</si>
  <si>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</si>
  <si>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</si>
  <si>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</si>
  <si>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</si>
  <si>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</si>
  <si>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</si>
  <si>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</si>
  <si>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</si>
  <si>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</si>
  <si>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</si>
  <si>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</si>
  <si>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</si>
  <si>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</si>
  <si>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</si>
  <si>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</si>
  <si>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</si>
  <si>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</si>
  <si>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</si>
  <si>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</si>
  <si>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</si>
  <si>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</si>
  <si>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</si>
  <si>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</si>
  <si>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</si>
  <si>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</si>
  <si>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</si>
  <si>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</si>
  <si>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</si>
  <si>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</si>
  <si>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</si>
  <si>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</si>
  <si>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</si>
  <si>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</si>
  <si>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</si>
  <si>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</si>
  <si>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</si>
  <si>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</si>
  <si>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</si>
  <si>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</si>
  <si>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</si>
  <si>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</si>
  <si>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</si>
  <si>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</si>
  <si>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</si>
  <si>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</si>
  <si>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</si>
  <si>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</si>
  <si>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</si>
  <si>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</si>
  <si>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</si>
  <si>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</si>
  <si>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</si>
  <si>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</si>
  <si>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</si>
  <si>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</si>
  <si>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</si>
  <si>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</si>
  <si>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</si>
  <si>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</si>
  <si>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</si>
  <si>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</si>
  <si>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</si>
  <si>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</si>
  <si>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</si>
  <si>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</si>
  <si>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</si>
  <si>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</si>
  <si>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</si>
  <si>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</si>
  <si>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</si>
  <si>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</si>
  <si>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</si>
  <si>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</si>
  <si>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</si>
  <si>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</si>
  <si>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</si>
  <si>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</si>
  <si>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</si>
  <si>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</si>
  <si>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</si>
  <si>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</si>
  <si>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</si>
  <si>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</si>
  <si>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</si>
  <si>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</si>
  <si>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</si>
  <si>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</si>
  <si>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</si>
  <si>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</si>
  <si>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</si>
  <si>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</si>
  <si>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</si>
  <si>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</si>
  <si>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</si>
  <si>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</si>
  <si>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</si>
  <si>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</si>
  <si>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</si>
  <si>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</si>
  <si>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</si>
  <si>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</si>
  <si>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</si>
  <si>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</si>
  <si>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</si>
  <si>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</si>
  <si>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</si>
  <si>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</si>
  <si>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</si>
  <si>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</si>
  <si>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</si>
  <si>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</si>
  <si>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</si>
  <si>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</si>
  <si>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</si>
  <si>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</si>
  <si>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</si>
  <si>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</si>
  <si>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</si>
  <si>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</si>
  <si>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</si>
  <si>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</si>
  <si>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</si>
  <si>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</si>
  <si>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</si>
  <si>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</si>
  <si>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</si>
  <si>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</si>
  <si>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</si>
  <si>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</si>
  <si>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</si>
  <si>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</si>
  <si>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</si>
  <si>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</si>
  <si>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</si>
  <si>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</si>
  <si>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</si>
  <si>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</si>
  <si>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</si>
  <si>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</si>
  <si>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</si>
  <si>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</si>
  <si>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</si>
  <si>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</si>
  <si>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</si>
  <si>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</si>
  <si>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</si>
  <si>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</si>
  <si>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</si>
  <si>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</si>
  <si>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</si>
  <si>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</si>
  <si>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</si>
  <si>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</si>
  <si>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</si>
  <si>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</si>
  <si>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</si>
  <si>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</si>
  <si>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</si>
  <si>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</si>
  <si>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</si>
  <si>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</si>
  <si>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</si>
  <si>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</si>
  <si>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</si>
  <si>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</si>
  <si>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</si>
  <si>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</si>
  <si>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</si>
  <si>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</si>
  <si>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</si>
  <si>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</si>
  <si>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</si>
  <si>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</si>
  <si>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</si>
  <si>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</si>
  <si>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</si>
  <si>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</si>
  <si>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</si>
  <si>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</si>
  <si>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</si>
  <si>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</si>
  <si>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</si>
  <si>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</si>
  <si>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</si>
  <si>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</si>
  <si>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</si>
  <si>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</si>
  <si>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</si>
  <si>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</si>
  <si>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</si>
  <si>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</si>
  <si>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</si>
  <si>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</si>
  <si>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</si>
  <si>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</si>
  <si>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</si>
  <si>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</si>
  <si>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</si>
  <si>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</si>
  <si>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</si>
  <si>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</si>
  <si>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</si>
  <si>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</si>
  <si>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</si>
  <si>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</si>
  <si>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</si>
  <si>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</si>
  <si>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</si>
  <si>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</si>
  <si>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</si>
  <si>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</si>
  <si>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</si>
  <si>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</si>
  <si>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</si>
  <si>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</si>
  <si>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</si>
  <si>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</si>
  <si>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</si>
  <si>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</si>
  <si>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</si>
  <si>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</si>
  <si>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</si>
  <si>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</si>
  <si>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</si>
  <si>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</si>
  <si>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</si>
  <si>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</si>
  <si>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</si>
  <si>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</si>
  <si>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</si>
  <si>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</si>
  <si>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</si>
  <si>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</si>
  <si>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</si>
  <si>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</si>
  <si>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</si>
  <si>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</si>
  <si>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</si>
  <si>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</si>
  <si>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</si>
  <si>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</si>
  <si>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</si>
  <si>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</si>
  <si>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</si>
  <si>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</si>
  <si>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</si>
  <si>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</si>
  <si>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</si>
  <si>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</si>
  <si>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</si>
  <si>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</si>
  <si>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</si>
  <si>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</si>
  <si>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</si>
  <si>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</si>
  <si>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</si>
  <si>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</si>
  <si>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</si>
  <si>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</si>
  <si>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</si>
  <si>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</si>
  <si>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</si>
  <si>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</si>
  <si>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</si>
  <si>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</si>
  <si>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</si>
  <si>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</si>
  <si>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</si>
  <si>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</si>
  <si>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</si>
  <si>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</si>
  <si>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</si>
  <si>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</si>
  <si>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</si>
  <si>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</si>
  <si>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</si>
  <si>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</si>
  <si>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</si>
  <si>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</si>
  <si>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</si>
  <si>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</si>
  <si>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</si>
  <si>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</si>
  <si>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</si>
  <si>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</si>
  <si>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</si>
  <si>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</si>
  <si>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</si>
  <si>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</si>
  <si>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</si>
  <si>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</si>
  <si>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</si>
  <si>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</si>
  <si>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</si>
  <si>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</si>
  <si>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</si>
  <si>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</si>
  <si>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</si>
  <si>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</si>
  <si>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</si>
  <si>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</si>
  <si>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</si>
  <si>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</si>
  <si>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</si>
  <si>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</si>
  <si>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</si>
  <si>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</si>
  <si>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</si>
  <si>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</si>
  <si>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</si>
  <si>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</si>
  <si>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</si>
  <si>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</si>
  <si>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</si>
  <si>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</si>
  <si>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</si>
  <si>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</si>
  <si>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</si>
  <si>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</si>
  <si>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</si>
  <si>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</si>
  <si>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</si>
  <si>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</si>
  <si>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</si>
  <si>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</si>
  <si>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</si>
  <si>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</si>
  <si>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</si>
  <si>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</si>
  <si>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</si>
  <si>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</si>
  <si>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</si>
  <si>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</si>
  <si>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</si>
  <si>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</si>
  <si>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</si>
  <si>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</si>
  <si>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</si>
  <si>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</si>
  <si>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</si>
  <si>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</si>
  <si>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</si>
  <si>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</si>
  <si>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</si>
  <si>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</si>
  <si>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</si>
  <si>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</si>
  <si>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</si>
  <si>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</si>
  <si>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</si>
  <si>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</si>
  <si>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</si>
  <si>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</si>
  <si>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</si>
  <si>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</si>
  <si>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</si>
  <si>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</si>
  <si>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</si>
  <si>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</si>
  <si>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</si>
  <si>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</si>
  <si>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</si>
  <si>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</si>
  <si>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</si>
  <si>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</si>
  <si>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</si>
  <si>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</si>
  <si>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</si>
  <si>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</si>
  <si>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</si>
  <si>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</si>
  <si>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</si>
  <si>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</si>
  <si>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</si>
  <si>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</si>
  <si>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</si>
  <si>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</si>
  <si>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</si>
  <si>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</si>
  <si>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</si>
  <si>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</si>
  <si>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</si>
  <si>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</si>
  <si>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</si>
  <si>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</si>
  <si>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</si>
  <si>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</si>
  <si>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</si>
  <si>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</si>
  <si>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</si>
  <si>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</si>
  <si>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</si>
  <si>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</si>
  <si>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</si>
  <si>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</si>
  <si>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</si>
  <si>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</si>
  <si>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</si>
  <si>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</si>
  <si>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</si>
  <si>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</si>
  <si>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</si>
  <si>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</si>
  <si>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</si>
  <si>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</si>
  <si>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</si>
  <si>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</si>
  <si>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</si>
  <si>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</si>
  <si>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</si>
  <si>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</si>
  <si>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</si>
  <si>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</si>
  <si>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</si>
  <si>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</si>
  <si>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</si>
  <si>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</si>
  <si>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</si>
  <si>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</si>
  <si>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</si>
  <si>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</si>
  <si>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</si>
  <si>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</si>
  <si>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</si>
  <si>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</si>
  <si>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</si>
  <si>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</si>
  <si>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</si>
  <si>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</si>
  <si>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</si>
  <si>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</si>
  <si>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</si>
  <si>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</si>
  <si>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</si>
  <si>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</si>
  <si>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</si>
  <si>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</si>
  <si>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</si>
  <si>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</si>
  <si>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</si>
  <si>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</si>
  <si>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</si>
  <si>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</si>
  <si>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</si>
  <si>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</si>
  <si>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</si>
  <si>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</si>
  <si>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</si>
  <si>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</si>
  <si>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</si>
  <si>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</si>
  <si>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</si>
  <si>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</si>
  <si>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</si>
  <si>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</si>
  <si>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</si>
  <si>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</si>
  <si>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</si>
  <si>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</si>
  <si>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</si>
  <si>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</si>
  <si>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</si>
  <si>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</si>
  <si>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</si>
  <si>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</si>
  <si>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</si>
  <si>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</si>
  <si>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</si>
  <si>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</si>
  <si>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</si>
  <si>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</si>
  <si>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</si>
  <si>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</si>
  <si>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</si>
  <si>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</si>
  <si>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</si>
  <si>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</si>
  <si>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</si>
  <si>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</si>
  <si>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</si>
  <si>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</si>
  <si>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</si>
  <si>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</si>
  <si>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</si>
  <si>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</si>
  <si>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</si>
  <si>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</si>
  <si>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</si>
  <si>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</si>
  <si>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</si>
  <si>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</si>
  <si>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</si>
  <si>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</si>
  <si>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</si>
  <si>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</si>
  <si>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</si>
  <si>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</si>
  <si>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</si>
  <si>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</si>
  <si>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</si>
  <si>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</si>
  <si>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</si>
  <si>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</si>
  <si>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</si>
  <si>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</si>
  <si>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</si>
  <si>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</si>
  <si>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</si>
  <si>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</si>
  <si>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</si>
  <si>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</si>
  <si>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</si>
  <si>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</si>
  <si>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</si>
  <si>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</si>
  <si>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</si>
  <si>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</si>
  <si>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</si>
  <si>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</si>
  <si>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</si>
  <si>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</si>
  <si>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</si>
  <si>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</si>
  <si>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</si>
  <si>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</si>
  <si>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</si>
  <si>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</si>
  <si>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</si>
  <si>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</si>
  <si>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</si>
  <si>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</si>
  <si>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</si>
  <si>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</si>
  <si>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</si>
  <si>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</si>
  <si>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</si>
  <si>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</si>
  <si>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</si>
  <si>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</si>
  <si>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</si>
  <si>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</si>
  <si>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</si>
  <si>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</si>
  <si>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</si>
  <si>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</si>
  <si>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</si>
  <si>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</si>
  <si>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</si>
  <si>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</si>
  <si>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</si>
  <si>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</si>
  <si>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</si>
  <si>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</si>
  <si>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</si>
  <si>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</si>
  <si>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</si>
  <si>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</si>
  <si>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</si>
  <si>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</si>
  <si>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</si>
  <si>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</si>
  <si>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</si>
  <si>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</si>
  <si>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</si>
  <si>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</si>
  <si>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</si>
  <si>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</si>
  <si>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</si>
  <si>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</si>
  <si>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</si>
  <si>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</si>
  <si>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</si>
  <si>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</si>
  <si>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</si>
  <si>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</si>
  <si>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</si>
  <si>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</si>
  <si>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</si>
  <si>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</si>
  <si>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</si>
  <si>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</si>
  <si>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</si>
  <si>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</si>
  <si>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</si>
  <si>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</si>
  <si>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</si>
  <si>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</si>
  <si>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</si>
  <si>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</si>
  <si>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</si>
  <si>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</si>
  <si>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</si>
  <si>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</si>
  <si>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</si>
  <si>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</si>
  <si>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</si>
  <si>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</si>
  <si>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</si>
  <si>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</si>
  <si>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</si>
  <si>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</si>
  <si>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</si>
  <si>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</si>
  <si>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</si>
  <si>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</si>
  <si>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</si>
  <si>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</si>
  <si>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</si>
  <si>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</si>
  <si>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</si>
  <si>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</si>
  <si>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</si>
  <si>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</si>
  <si>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</si>
  <si>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</si>
  <si>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</si>
  <si>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</si>
  <si>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</si>
  <si>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</si>
  <si>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</si>
  <si>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</si>
  <si>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</si>
  <si>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</si>
  <si>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</si>
  <si>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</si>
  <si>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</si>
  <si>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</si>
  <si>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</si>
  <si>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</si>
  <si>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</si>
  <si>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</si>
  <si>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</si>
  <si>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</si>
  <si>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</si>
  <si>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</si>
  <si>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</si>
  <si>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</si>
  <si>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</si>
  <si>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</si>
  <si>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</si>
  <si>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</si>
  <si>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</si>
  <si>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</si>
  <si>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</si>
  <si>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</si>
  <si>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</si>
  <si>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</si>
  <si>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</si>
  <si>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</si>
  <si>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</si>
  <si>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</si>
  <si>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</si>
  <si>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</si>
  <si>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</si>
  <si>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</si>
  <si>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</si>
  <si>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</si>
  <si>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</si>
  <si>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</si>
  <si>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</si>
  <si>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</si>
  <si>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</si>
  <si>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</si>
  <si>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</si>
  <si>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</si>
  <si>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</si>
  <si>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</si>
  <si>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</si>
  <si>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</si>
  <si>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</si>
  <si>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</si>
  <si>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</si>
  <si>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</si>
  <si>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</si>
  <si>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</si>
  <si>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</si>
  <si>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</si>
  <si>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</si>
  <si>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</si>
  <si>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</si>
  <si>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</si>
  <si>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</si>
  <si>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</si>
  <si>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</si>
  <si>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</si>
  <si>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</si>
  <si>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</si>
  <si>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</si>
  <si>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</si>
  <si>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</si>
  <si>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</si>
  <si>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</si>
  <si>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</si>
  <si>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</si>
  <si>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</si>
  <si>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</si>
  <si>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</si>
  <si>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</si>
  <si>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</si>
  <si>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</si>
  <si>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</si>
  <si>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</si>
  <si>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</si>
  <si>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</si>
  <si>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</si>
  <si>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</si>
  <si>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</si>
  <si>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</si>
  <si>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</si>
  <si>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</si>
  <si>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</si>
  <si>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</si>
  <si>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</si>
  <si>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</si>
  <si>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</si>
  <si>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</si>
  <si>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</si>
  <si>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</si>
  <si>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</si>
  <si>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</si>
  <si>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</si>
  <si>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</si>
  <si>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</si>
  <si>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</si>
  <si>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</si>
  <si>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</si>
  <si>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</si>
  <si>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</si>
  <si>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</si>
  <si>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</si>
  <si>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</si>
  <si>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</si>
  <si>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</si>
  <si>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</si>
  <si>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</si>
  <si>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</si>
  <si>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</si>
  <si>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</si>
  <si>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</si>
  <si>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</si>
  <si>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</si>
  <si>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</si>
  <si>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</si>
  <si>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</si>
  <si>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</si>
  <si>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</si>
  <si>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</si>
  <si>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</si>
  <si>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</si>
  <si>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</si>
  <si>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</si>
  <si>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</si>
  <si>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</si>
  <si>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</si>
  <si>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</si>
  <si>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</si>
  <si>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</si>
  <si>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</si>
  <si>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</si>
  <si>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</si>
  <si>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</si>
  <si>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</si>
  <si>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</si>
  <si>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</si>
  <si>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</si>
  <si>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</si>
  <si>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</si>
  <si>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</si>
  <si>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</si>
  <si>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</si>
  <si>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</si>
  <si>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</si>
  <si>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</si>
  <si>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</si>
  <si>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</si>
  <si>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</si>
  <si>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</si>
  <si>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</si>
  <si>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</si>
  <si>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</si>
  <si>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</si>
  <si>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</si>
  <si>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</si>
  <si>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</si>
  <si>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</si>
  <si>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</si>
  <si>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</si>
  <si>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</si>
  <si>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</si>
  <si>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</si>
  <si>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</si>
  <si>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</si>
  <si>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</si>
  <si>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</si>
  <si>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</si>
  <si>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</si>
  <si>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</si>
  <si>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</si>
  <si>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</si>
  <si>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</si>
  <si>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</si>
  <si>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</si>
  <si>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</si>
  <si>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</si>
  <si>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</si>
  <si>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</si>
  <si>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</si>
  <si>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</si>
  <si>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</si>
  <si>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</si>
  <si>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</si>
  <si>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</si>
  <si>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</si>
  <si>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</si>
  <si>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</si>
  <si>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</si>
  <si>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</si>
  <si>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</si>
  <si>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</si>
  <si>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</si>
  <si>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</si>
  <si>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</si>
  <si>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</si>
  <si>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</si>
  <si>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</si>
  <si>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</si>
  <si>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</si>
  <si>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</si>
  <si>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</si>
  <si>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</si>
  <si>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</si>
  <si>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</si>
  <si>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</si>
  <si>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</si>
  <si>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</si>
  <si>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</si>
  <si>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</si>
  <si>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</si>
  <si>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</si>
  <si>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</si>
  <si>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</si>
  <si>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</si>
  <si>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</si>
  <si>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</si>
  <si>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</si>
  <si>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</si>
  <si>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</si>
  <si>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</si>
  <si>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</si>
  <si>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</si>
  <si>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</si>
  <si>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</si>
  <si>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</si>
  <si>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</si>
  <si>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</si>
  <si>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</si>
  <si>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</si>
  <si>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</si>
  <si>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</si>
  <si>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</si>
  <si>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</si>
  <si>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</si>
  <si>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</si>
  <si>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</si>
  <si>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</si>
  <si>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</si>
  <si>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</si>
  <si>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</si>
  <si>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</si>
  <si>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</si>
  <si>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</si>
  <si>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</si>
  <si>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</si>
  <si>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</si>
  <si>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</si>
  <si>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</si>
  <si>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</si>
  <si>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</si>
  <si>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</si>
  <si>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</si>
  <si>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</si>
  <si>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</si>
  <si>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</si>
  <si>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</si>
  <si>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</si>
  <si>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</si>
  <si>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</si>
  <si>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</si>
  <si>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</si>
  <si>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</si>
  <si>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</si>
  <si>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</si>
  <si>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</si>
  <si>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</si>
  <si>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</si>
  <si>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</si>
  <si>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</si>
  <si>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</si>
  <si>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</si>
  <si>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</si>
  <si>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</si>
  <si>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</si>
  <si>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</si>
  <si>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</si>
  <si>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</si>
  <si>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</si>
  <si>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</si>
  <si>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</si>
  <si>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</si>
  <si>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</si>
  <si>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</si>
  <si>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</si>
  <si>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</si>
  <si>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</si>
  <si>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</si>
  <si>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</si>
  <si>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</si>
  <si>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</si>
  <si>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</si>
  <si>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</si>
  <si>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</si>
  <si>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</si>
  <si>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</si>
  <si>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</si>
  <si>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</si>
  <si>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</si>
  <si>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</si>
  <si>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</si>
  <si>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</si>
  <si>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</si>
  <si>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</si>
  <si>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</si>
  <si>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</si>
  <si>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</si>
  <si>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</si>
  <si>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</si>
  <si>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</si>
  <si>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</si>
  <si>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</si>
  <si>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</si>
  <si>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</si>
  <si>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</si>
  <si>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</si>
  <si>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</si>
  <si>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</si>
  <si>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</si>
  <si>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</si>
  <si>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</si>
  <si>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</si>
  <si>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</si>
  <si>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</si>
  <si>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</si>
  <si>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</si>
  <si>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</si>
  <si>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</si>
  <si>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</si>
  <si>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</si>
  <si>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</si>
  <si>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</si>
  <si>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</si>
  <si>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</si>
  <si>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</si>
  <si>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</si>
  <si>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</si>
  <si>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</si>
  <si>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</si>
  <si>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</si>
  <si>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</si>
  <si>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</si>
  <si>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</si>
  <si>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</si>
  <si>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</si>
  <si>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</si>
  <si>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</si>
  <si>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</si>
  <si>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</si>
  <si>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</si>
  <si>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</si>
  <si>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</si>
  <si>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</si>
  <si>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</si>
  <si>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</si>
  <si>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</si>
  <si>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</si>
  <si>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</si>
  <si>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</si>
  <si>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</si>
  <si>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</si>
  <si>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</si>
  <si>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</si>
  <si>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</si>
  <si>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</si>
  <si>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</si>
  <si>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</si>
  <si>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</si>
  <si>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</si>
  <si>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</si>
  <si>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</si>
  <si>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</si>
  <si>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</si>
  <si>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</si>
  <si>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</si>
  <si>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</si>
  <si>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</si>
  <si>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</si>
  <si>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</si>
  <si>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</si>
  <si>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</si>
  <si>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</si>
  <si>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</si>
  <si>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</si>
  <si>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</si>
  <si>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</si>
  <si>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</si>
  <si>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</si>
  <si>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</si>
  <si>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</si>
  <si>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</si>
  <si>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</si>
  <si>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</si>
  <si>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</si>
  <si>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</si>
  <si>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</si>
  <si>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</si>
  <si>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</si>
  <si>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</si>
  <si>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</si>
  <si>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</si>
  <si>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</si>
  <si>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</si>
  <si>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</si>
  <si>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</si>
  <si>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</si>
  <si>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</si>
  <si>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</si>
  <si>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</si>
  <si>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</si>
  <si>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</si>
  <si>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</si>
  <si>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</si>
  <si>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</si>
  <si>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</si>
  <si>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</si>
  <si>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</si>
  <si>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</si>
  <si>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</si>
  <si>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</si>
  <si>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</si>
  <si>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</si>
  <si>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</si>
  <si>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</si>
  <si>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</si>
  <si>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</si>
  <si>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</si>
  <si>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</si>
  <si>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</si>
  <si>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</si>
  <si>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</si>
  <si>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</si>
  <si>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</si>
  <si>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</si>
  <si>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</si>
  <si>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</si>
  <si>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</si>
  <si>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</si>
  <si>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</si>
  <si>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</si>
  <si>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</si>
  <si>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</si>
  <si>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</si>
  <si>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</si>
  <si>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</si>
  <si>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</si>
  <si>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</si>
  <si>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</si>
  <si>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</si>
  <si>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</si>
  <si>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</si>
  <si>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</si>
  <si>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</si>
  <si>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</si>
  <si>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</si>
  <si>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</si>
  <si>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</si>
  <si>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</si>
  <si>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</si>
  <si>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</si>
  <si>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</si>
  <si>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</si>
  <si>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</si>
  <si>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</si>
  <si>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</si>
  <si>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</si>
  <si>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</si>
  <si>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</si>
  <si>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</si>
  <si>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</si>
  <si>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</si>
  <si>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</si>
  <si>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</si>
  <si>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</si>
  <si>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</si>
  <si>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</si>
  <si>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</si>
  <si>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</si>
  <si>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</si>
  <si>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</si>
  <si>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</si>
  <si>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</si>
  <si>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</si>
  <si>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</si>
  <si>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</si>
  <si>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</si>
  <si>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</si>
  <si>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</si>
  <si>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</si>
  <si>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</si>
  <si>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</si>
  <si>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</si>
  <si>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</si>
  <si>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</si>
  <si>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</si>
  <si>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</si>
  <si>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</si>
  <si>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</si>
  <si>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</si>
  <si>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</si>
  <si>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</si>
  <si>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</si>
  <si>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</si>
  <si>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</si>
  <si>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</si>
  <si>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</si>
  <si>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</si>
  <si>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</si>
  <si>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</si>
  <si>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</si>
  <si>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</si>
  <si>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</si>
  <si>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</si>
  <si>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</si>
  <si>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</si>
  <si>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</si>
  <si>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</si>
  <si>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</si>
  <si>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</si>
  <si>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</si>
  <si>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</si>
  <si>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</si>
  <si>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</si>
  <si>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</si>
  <si>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</si>
  <si>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</si>
  <si>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</si>
  <si>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</si>
  <si>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</si>
  <si>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</si>
  <si>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</si>
  <si>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</si>
  <si>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</si>
  <si>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</si>
  <si>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</si>
  <si>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</si>
  <si>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</si>
  <si>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</si>
  <si>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</si>
  <si>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</si>
  <si>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</si>
  <si>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</si>
  <si>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</si>
  <si>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</si>
  <si>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</si>
  <si>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</si>
  <si>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</si>
  <si>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</si>
  <si>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</si>
  <si>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</si>
  <si>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</si>
  <si>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</si>
  <si>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</si>
  <si>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</si>
  <si>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</si>
  <si>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</si>
  <si>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</si>
  <si>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</si>
  <si>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</si>
  <si>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</si>
  <si>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</si>
  <si>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</si>
  <si>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</si>
  <si>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</si>
  <si>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</si>
  <si>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</si>
  <si>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</si>
  <si>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</si>
  <si>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</si>
  <si>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</si>
  <si>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</si>
  <si>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</si>
  <si>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</si>
  <si>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</si>
  <si>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</si>
  <si>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</si>
  <si>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</si>
  <si>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</si>
  <si>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</si>
  <si>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</si>
  <si>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</si>
  <si>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</si>
  <si>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</si>
  <si>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</si>
  <si>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</si>
  <si>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</si>
  <si>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</si>
  <si>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</si>
  <si>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</si>
  <si>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</si>
  <si>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</si>
  <si>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</si>
  <si>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</si>
  <si>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</si>
  <si>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</si>
  <si>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</si>
  <si>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</si>
  <si>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</si>
  <si>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</si>
  <si>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</si>
  <si>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</si>
  <si>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</si>
  <si>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</si>
  <si>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</si>
  <si>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</si>
  <si>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</si>
  <si>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</si>
  <si>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</si>
  <si>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</si>
  <si>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</si>
  <si>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</si>
  <si>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</si>
  <si>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</si>
  <si>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</si>
  <si>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</si>
  <si>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</si>
  <si>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</si>
  <si>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</si>
  <si>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</si>
  <si>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</si>
  <si>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</si>
  <si>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</si>
  <si>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</si>
  <si>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</si>
  <si>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</si>
  <si>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</si>
  <si>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</si>
  <si>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</si>
  <si>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</si>
  <si>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</si>
  <si>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</si>
  <si>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</si>
  <si>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</si>
  <si>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</si>
  <si>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</si>
  <si>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</si>
  <si>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</si>
  <si>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</si>
  <si>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</si>
  <si>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</si>
  <si>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</si>
  <si>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</si>
  <si>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</si>
  <si>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</si>
  <si>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</si>
  <si>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</si>
  <si>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</si>
  <si>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</si>
  <si>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</si>
  <si>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</si>
  <si>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</si>
  <si>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</si>
  <si>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</si>
  <si>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</si>
  <si>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</si>
  <si>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</si>
  <si>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</si>
  <si>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</si>
  <si>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</si>
  <si>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</si>
  <si>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</si>
  <si>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</si>
  <si>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</si>
  <si>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</si>
  <si>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</si>
  <si>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</si>
  <si>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</si>
  <si>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</si>
  <si>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</si>
  <si>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</si>
  <si>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</si>
  <si>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</si>
  <si>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</si>
  <si>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</si>
  <si>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</si>
  <si>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</si>
  <si>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</si>
  <si>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</si>
  <si>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</si>
  <si>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</si>
  <si>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</si>
  <si>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</si>
  <si>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</si>
  <si>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</si>
  <si>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</si>
  <si>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</si>
  <si>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</si>
  <si>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</si>
  <si>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</si>
  <si>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</si>
  <si>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</si>
  <si>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</si>
  <si>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</si>
  <si>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</si>
  <si>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</si>
  <si>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</si>
  <si>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</si>
  <si>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</si>
  <si>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</si>
  <si>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</si>
  <si>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</si>
  <si>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</si>
  <si>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</si>
  <si>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</si>
  <si>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</si>
  <si>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</si>
  <si>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</si>
  <si>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</si>
  <si>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</si>
  <si>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</si>
  <si>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</si>
  <si>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</si>
  <si>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</si>
  <si>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</si>
  <si>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</si>
  <si>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</si>
  <si>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</si>
  <si>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</si>
  <si>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</si>
  <si>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</si>
  <si>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</si>
  <si>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</si>
  <si>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</si>
  <si>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</si>
  <si>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</si>
  <si>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</si>
  <si>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</si>
  <si>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</si>
  <si>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</si>
  <si>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</si>
  <si>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</si>
  <si>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</si>
  <si>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</si>
  <si>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</si>
  <si>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</si>
  <si>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</si>
  <si>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</si>
  <si>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</si>
  <si>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</si>
  <si>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</si>
  <si>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</si>
  <si>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</si>
  <si>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</si>
  <si>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</si>
  <si>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</si>
  <si>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</si>
  <si>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</si>
  <si>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</si>
  <si>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</si>
  <si>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</si>
  <si>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</si>
  <si>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</si>
  <si>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</si>
  <si>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</si>
  <si>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</si>
  <si>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</si>
  <si>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</si>
  <si>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</si>
  <si>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</si>
  <si>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</si>
  <si>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</si>
  <si>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</si>
  <si>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</si>
  <si>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</si>
  <si>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</si>
  <si>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</si>
  <si>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</si>
  <si>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</si>
  <si>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</si>
  <si>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</si>
  <si>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</si>
  <si>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</si>
  <si>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</si>
  <si>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</si>
  <si>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</si>
  <si>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</si>
  <si>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</si>
  <si>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</si>
  <si>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</si>
  <si>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</si>
  <si>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</si>
  <si>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</si>
  <si>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</si>
  <si>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</si>
  <si>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</si>
  <si>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</si>
  <si>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</si>
  <si>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</si>
  <si>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</si>
  <si>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</si>
  <si>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</si>
  <si>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</si>
  <si>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</si>
  <si>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</si>
  <si>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</si>
  <si>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</si>
  <si>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</si>
  <si>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</si>
  <si>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</si>
  <si>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</si>
  <si>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</si>
  <si>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</si>
  <si>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</si>
  <si>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</si>
  <si>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</si>
  <si>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</si>
  <si>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</si>
  <si>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</si>
  <si>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</si>
  <si>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</si>
  <si>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</si>
  <si>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</si>
  <si>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</si>
  <si>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</si>
  <si>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</si>
  <si>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</si>
  <si>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</si>
  <si>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</si>
  <si>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</si>
  <si>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</si>
  <si>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</si>
  <si>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</si>
  <si>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</si>
  <si>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</si>
  <si>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</si>
  <si>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</si>
  <si>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</si>
  <si>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</si>
  <si>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</si>
  <si>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</si>
  <si>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</si>
  <si>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</si>
  <si>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</si>
  <si>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</si>
  <si>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</si>
  <si>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</si>
  <si>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</si>
  <si>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</si>
  <si>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</si>
  <si>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</si>
  <si>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</si>
  <si>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</si>
  <si>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</si>
  <si>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</si>
  <si>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</si>
  <si>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</si>
  <si>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</si>
  <si>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</si>
  <si>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</si>
  <si>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</si>
  <si>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</si>
  <si>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</si>
  <si>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</si>
  <si>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</si>
  <si>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</si>
  <si>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</si>
  <si>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</si>
  <si>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</si>
  <si>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</si>
  <si>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</si>
  <si>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</si>
  <si>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</si>
  <si>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</si>
  <si>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</si>
  <si>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</si>
  <si>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</si>
  <si>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</si>
  <si>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</si>
  <si>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</si>
  <si>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</si>
  <si>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</si>
  <si>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</si>
  <si>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</si>
  <si>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</si>
  <si>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</si>
  <si>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</si>
  <si>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</si>
  <si>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</si>
  <si>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</si>
  <si>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</si>
  <si>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</si>
  <si>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</si>
  <si>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</si>
  <si>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</si>
  <si>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</si>
  <si>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</si>
  <si>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</si>
  <si>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</si>
  <si>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</si>
  <si>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</si>
  <si>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</si>
  <si>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</si>
  <si>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</si>
  <si>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</si>
  <si>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</si>
  <si>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</si>
  <si>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</si>
  <si>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</si>
  <si>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</si>
  <si>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</si>
  <si>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</si>
  <si>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</si>
  <si>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</si>
  <si>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</si>
  <si>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</si>
  <si>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</si>
  <si>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</si>
  <si>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</si>
  <si>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</si>
  <si>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</si>
  <si>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</si>
  <si>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</si>
  <si>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</si>
  <si>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</si>
  <si>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</si>
  <si>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</si>
  <si>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</si>
  <si>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</si>
  <si>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</si>
  <si>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</si>
  <si>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</si>
  <si>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</si>
  <si>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</si>
  <si>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</si>
  <si>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</si>
  <si>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</si>
  <si>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</si>
  <si>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</si>
  <si>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</si>
  <si>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</si>
  <si>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</si>
  <si>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</si>
  <si>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</si>
  <si>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</si>
  <si>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</si>
  <si>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</si>
  <si>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</si>
  <si>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</si>
  <si>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</si>
  <si>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</si>
  <si>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</si>
  <si>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</si>
  <si>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</si>
  <si>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</si>
  <si>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</si>
  <si>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</si>
  <si>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</si>
  <si>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</si>
  <si>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</si>
  <si>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</si>
  <si>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</si>
  <si>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</si>
  <si>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</si>
  <si>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</si>
  <si>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</si>
  <si>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</si>
  <si>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</si>
  <si>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</si>
  <si>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</si>
  <si>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</si>
  <si>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</si>
  <si>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</si>
  <si>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</si>
  <si>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</si>
  <si>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</si>
  <si>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</si>
  <si>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</si>
  <si>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</si>
  <si>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</si>
  <si>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</si>
  <si>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</si>
  <si>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</si>
  <si>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</si>
  <si>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</si>
  <si>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</si>
  <si>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</si>
  <si>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</si>
  <si>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</si>
  <si>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</si>
  <si>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</si>
  <si>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</si>
  <si>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</si>
  <si>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</si>
  <si>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</si>
  <si>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</si>
  <si>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</si>
  <si>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</si>
  <si>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</si>
  <si>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</si>
  <si>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</si>
  <si>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</si>
  <si>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</si>
  <si>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</si>
  <si>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</si>
  <si>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</si>
  <si>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</si>
  <si>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</si>
  <si>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</si>
  <si>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</si>
  <si>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</si>
  <si>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</si>
  <si>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</si>
  <si>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</si>
  <si>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</si>
  <si>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</si>
  <si>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</si>
  <si>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</si>
  <si>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</si>
  <si>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</si>
  <si>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</si>
  <si>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</si>
  <si>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</si>
  <si>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</si>
  <si>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</si>
  <si>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</si>
  <si>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</si>
  <si>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</si>
  <si>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</si>
  <si>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</si>
  <si>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</si>
  <si>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</si>
  <si>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</si>
  <si>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</si>
  <si>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</si>
  <si>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</si>
  <si>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</si>
  <si>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</si>
  <si>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</si>
  <si>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</si>
  <si>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</si>
  <si>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</si>
  <si>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</si>
  <si>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</si>
  <si>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</si>
  <si>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</si>
  <si>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</si>
  <si>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</si>
  <si>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</si>
  <si>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</si>
  <si>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</si>
  <si>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</si>
  <si>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</si>
  <si>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</si>
  <si>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</si>
  <si>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</si>
  <si>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</si>
  <si>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</si>
  <si>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</si>
  <si>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</si>
  <si>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</si>
  <si>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</si>
  <si>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</si>
  <si>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</si>
  <si>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</si>
  <si>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</si>
  <si>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</si>
  <si>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</si>
  <si>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</si>
  <si>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</si>
  <si>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</si>
  <si>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</si>
  <si>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</si>
  <si>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</si>
  <si>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</si>
  <si>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</si>
  <si>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</si>
  <si>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</si>
  <si>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</si>
  <si>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</si>
  <si>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</si>
  <si>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</si>
  <si>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</si>
  <si>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</si>
  <si>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</si>
  <si>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</si>
  <si>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</si>
  <si>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</si>
  <si>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</si>
  <si>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</si>
  <si>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</si>
  <si>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</si>
  <si>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</si>
  <si>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</si>
  <si>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</si>
  <si>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</si>
  <si>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</si>
  <si>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</si>
  <si>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</si>
  <si>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</si>
  <si>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</si>
  <si>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</si>
  <si>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</si>
  <si>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</si>
  <si>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</si>
  <si>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</si>
  <si>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</si>
  <si>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</si>
  <si>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</si>
  <si>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</si>
  <si>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</si>
  <si>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</si>
  <si>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</si>
  <si>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</si>
  <si>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</si>
  <si>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</si>
  <si>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</si>
  <si>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</si>
  <si>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</si>
  <si>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</si>
  <si>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</si>
  <si>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</si>
  <si>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</si>
  <si>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</si>
  <si>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</si>
  <si>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</si>
  <si>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</si>
  <si>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</si>
  <si>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</si>
  <si>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</si>
  <si>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</si>
  <si>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</si>
  <si>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</si>
  <si>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</si>
  <si>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</si>
  <si>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</si>
  <si>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</si>
  <si>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</si>
  <si>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</si>
  <si>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</si>
  <si>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</si>
  <si>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</si>
  <si>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</si>
  <si>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</si>
  <si>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</si>
  <si>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</si>
  <si>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</si>
  <si>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</si>
  <si>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</si>
  <si>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</si>
  <si>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</si>
  <si>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</si>
  <si>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</si>
  <si>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</si>
  <si>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</si>
  <si>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</si>
  <si>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</si>
  <si>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</si>
  <si>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</si>
  <si>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</si>
  <si>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</si>
  <si>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</si>
  <si>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</si>
  <si>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</si>
  <si>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</si>
  <si>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</si>
  <si>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</si>
  <si>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</si>
  <si>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</si>
  <si>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</si>
  <si>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</si>
  <si>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</si>
  <si>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</si>
  <si>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</si>
  <si>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</si>
  <si>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</si>
  <si>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</si>
  <si>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</si>
  <si>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</si>
  <si>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</si>
  <si>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</si>
  <si>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</si>
  <si>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</si>
  <si>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</si>
  <si>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</si>
  <si>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</si>
  <si>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</si>
  <si>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</si>
  <si>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</si>
  <si>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</si>
  <si>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</si>
  <si>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</si>
  <si>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</si>
  <si>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</si>
  <si>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</si>
  <si>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</si>
  <si>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</si>
  <si>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</si>
  <si>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</si>
  <si>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</si>
  <si>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</si>
  <si>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</si>
  <si>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</si>
  <si>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</si>
  <si>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</si>
  <si>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</si>
  <si>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</si>
  <si>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</si>
  <si>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</si>
  <si>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</si>
  <si>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</si>
  <si>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</si>
  <si>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</si>
  <si>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</si>
  <si>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</si>
  <si>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</si>
  <si>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</si>
  <si>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</si>
  <si>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</si>
  <si>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</si>
  <si>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</si>
  <si>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</si>
  <si>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</si>
  <si>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</si>
  <si>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</si>
  <si>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</si>
  <si>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</si>
  <si>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</si>
  <si>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</si>
  <si>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</si>
  <si>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</si>
  <si>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</si>
  <si>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</si>
  <si>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</si>
  <si>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</si>
  <si>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</si>
  <si>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</si>
  <si>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</si>
  <si>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</si>
  <si>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</si>
  <si>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</si>
  <si>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</si>
  <si>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</si>
  <si>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</si>
  <si>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</si>
  <si>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</si>
  <si>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</si>
  <si>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</si>
  <si>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</si>
  <si>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</si>
  <si>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</si>
  <si>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</si>
  <si>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</si>
  <si>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</si>
  <si>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</si>
  <si>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</si>
  <si>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</si>
  <si>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</si>
  <si>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</si>
  <si>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</si>
  <si>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</si>
  <si>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</si>
  <si>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</si>
  <si>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</si>
  <si>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</si>
  <si>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</si>
  <si>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</si>
  <si>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</si>
  <si>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</si>
  <si>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</si>
  <si>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</si>
  <si>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</si>
  <si>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</si>
  <si>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</si>
  <si>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</si>
  <si>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</si>
  <si>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</si>
  <si>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</si>
  <si>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</si>
  <si>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</si>
  <si>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</si>
  <si>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</si>
  <si>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</si>
  <si>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</si>
  <si>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</si>
  <si>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</si>
  <si>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</si>
  <si>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</si>
  <si>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</si>
  <si>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</si>
  <si>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</si>
  <si>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</si>
  <si>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</si>
  <si>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</si>
  <si>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</si>
  <si>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</si>
  <si>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</si>
  <si>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</si>
  <si>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</si>
  <si>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</si>
  <si>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</si>
  <si>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</si>
  <si>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</si>
  <si>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</si>
  <si>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</si>
  <si>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</si>
  <si>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</si>
  <si>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</si>
  <si>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</si>
  <si>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</si>
  <si>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</si>
  <si>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</si>
  <si>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</si>
  <si>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</si>
  <si>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</si>
  <si>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</si>
  <si>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</si>
  <si>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</si>
  <si>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</si>
  <si>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</si>
  <si>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</si>
  <si>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</si>
  <si>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</si>
  <si>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</si>
  <si>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</si>
  <si>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</si>
  <si>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</si>
  <si>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</si>
  <si>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</si>
  <si>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</si>
  <si>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</si>
  <si>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</si>
  <si>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</si>
  <si>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</si>
  <si>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</si>
  <si>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</si>
  <si>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</si>
  <si>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</si>
  <si>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</si>
  <si>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</si>
  <si>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</si>
  <si>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</si>
  <si>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</si>
  <si>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</si>
  <si>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</si>
  <si>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</si>
  <si>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</si>
  <si>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</si>
  <si>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</si>
  <si>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</si>
  <si>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</si>
  <si>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</si>
  <si>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</si>
  <si>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</si>
  <si>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</si>
  <si>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</si>
  <si>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</si>
  <si>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</si>
  <si>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</si>
  <si>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</si>
  <si>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</si>
  <si>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</si>
  <si>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</si>
  <si>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</si>
  <si>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</si>
  <si>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</si>
  <si>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</si>
  <si>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</si>
  <si>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</si>
  <si>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</si>
  <si>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</si>
  <si>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</si>
  <si>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</si>
  <si>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</si>
  <si>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</si>
  <si>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</si>
  <si>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</si>
  <si>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</si>
  <si>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</si>
  <si>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</si>
  <si>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</si>
  <si>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</si>
  <si>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</si>
  <si>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</si>
  <si>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</si>
  <si>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</si>
  <si>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</si>
  <si>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</si>
  <si>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</si>
  <si>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</si>
  <si>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</si>
  <si>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</si>
  <si>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</si>
  <si>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</si>
  <si>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</si>
  <si>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</si>
  <si>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</si>
  <si>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</si>
  <si>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</si>
  <si>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</si>
  <si>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</si>
  <si>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</si>
  <si>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</si>
  <si>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</si>
  <si>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</si>
  <si>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</si>
  <si>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</si>
  <si>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</si>
  <si>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</si>
  <si>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</si>
  <si>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</si>
  <si>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</si>
  <si>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</si>
  <si>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</si>
  <si>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</si>
  <si>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</si>
  <si>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</si>
  <si>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</si>
  <si>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</si>
  <si>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</si>
  <si>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</si>
  <si>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</si>
  <si>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</si>
  <si>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</si>
  <si>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</si>
  <si>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</si>
  <si>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</si>
  <si>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</si>
  <si>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</si>
  <si>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</si>
  <si>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</si>
  <si>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</si>
  <si>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</si>
  <si>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</si>
  <si>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</si>
  <si>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</si>
  <si>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</si>
  <si>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</si>
  <si>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</si>
  <si>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</si>
  <si>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</si>
  <si>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</si>
  <si>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</si>
  <si>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</si>
  <si>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</si>
  <si>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</si>
  <si>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</si>
  <si>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</si>
  <si>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</si>
  <si>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</si>
  <si>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</si>
  <si>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</si>
  <si>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</si>
  <si>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</si>
  <si>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</si>
  <si>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</si>
  <si>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</si>
  <si>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</si>
  <si>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</si>
  <si>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</si>
  <si>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</si>
  <si>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</si>
  <si>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</si>
  <si>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</si>
  <si>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</si>
  <si>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</si>
  <si>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</si>
  <si>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</si>
  <si>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</si>
  <si>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</si>
  <si>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</si>
  <si>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</si>
  <si>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</si>
  <si>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</si>
  <si>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</si>
  <si>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</si>
  <si>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</si>
  <si>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</si>
  <si>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</si>
  <si>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</si>
  <si>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</si>
  <si>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</si>
  <si>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</si>
  <si>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</si>
  <si>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</si>
  <si>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</si>
  <si>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</si>
  <si>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</si>
  <si>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</si>
  <si>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</si>
  <si>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</si>
  <si>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</si>
  <si>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</si>
  <si>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</si>
  <si>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</si>
  <si>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</si>
  <si>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</si>
  <si>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</si>
  <si>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</si>
  <si>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</si>
  <si>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</si>
  <si>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</si>
  <si>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</si>
  <si>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</si>
  <si>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</si>
  <si>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</si>
  <si>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</si>
  <si>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</si>
  <si>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</si>
  <si>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</si>
  <si>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</si>
  <si>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</si>
  <si>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</si>
  <si>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</si>
  <si>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</si>
  <si>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</si>
  <si>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</si>
  <si>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</si>
  <si>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</si>
  <si>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</si>
  <si>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</si>
  <si>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</si>
  <si>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</si>
  <si>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</si>
  <si>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</si>
  <si>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</si>
  <si>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</si>
  <si>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</si>
  <si>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</si>
  <si>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</si>
  <si>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</si>
  <si>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</si>
  <si>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</si>
  <si>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</si>
  <si>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</si>
  <si>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</si>
  <si>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</si>
  <si>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</si>
  <si>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</si>
  <si>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</si>
  <si>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</si>
  <si>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</si>
  <si>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</si>
  <si>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</si>
  <si>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</si>
  <si>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</si>
  <si>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</si>
  <si>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</si>
  <si>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</si>
  <si>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</si>
  <si>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</si>
  <si>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</si>
  <si>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</si>
  <si>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</si>
  <si>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</si>
  <si>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</si>
  <si>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</si>
  <si>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</si>
  <si>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</si>
  <si>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</si>
  <si>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</si>
  <si>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</si>
  <si>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</si>
  <si>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</si>
  <si>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</si>
  <si>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</si>
  <si>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</si>
  <si>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</si>
  <si>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</si>
  <si>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</si>
  <si>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</si>
  <si>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</si>
  <si>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</si>
  <si>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</si>
  <si>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</si>
  <si>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</si>
  <si>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</si>
  <si>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</si>
  <si>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</si>
  <si>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</si>
  <si>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</si>
  <si>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</si>
  <si>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</si>
  <si>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</si>
  <si>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</si>
  <si>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</si>
  <si>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</si>
  <si>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</si>
  <si>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</si>
  <si>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</si>
  <si>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</si>
  <si>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</si>
  <si>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</si>
  <si>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</si>
  <si>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</si>
  <si>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</si>
  <si>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</si>
  <si>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</si>
  <si>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</si>
  <si>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</si>
  <si>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</si>
  <si>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</si>
  <si>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</si>
  <si>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</si>
  <si>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</si>
  <si>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</si>
  <si>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</si>
  <si>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</si>
  <si>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</si>
  <si>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</si>
  <si>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</si>
  <si>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</si>
  <si>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</si>
  <si>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</si>
  <si>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</si>
  <si>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</si>
  <si>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</si>
  <si>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</si>
  <si>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</si>
  <si>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</si>
  <si>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</si>
  <si>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</si>
  <si>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</si>
  <si>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</si>
  <si>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</si>
  <si>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</si>
  <si>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</si>
  <si>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</si>
  <si>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</si>
  <si>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</si>
  <si>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</si>
  <si>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</si>
  <si>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</si>
  <si>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</si>
  <si>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</si>
  <si>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</si>
  <si>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</si>
  <si>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</si>
  <si>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</si>
  <si>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</si>
  <si>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</si>
  <si>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</si>
  <si>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</si>
  <si>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</si>
  <si>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</si>
  <si>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</si>
  <si>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</si>
  <si>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</si>
  <si>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</si>
  <si>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</si>
  <si>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</si>
  <si>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</si>
  <si>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</si>
  <si>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</si>
  <si>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</si>
  <si>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</si>
  <si>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</si>
  <si>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</si>
  <si>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</si>
  <si>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</si>
  <si>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</si>
  <si>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</si>
  <si>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</si>
  <si>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</si>
  <si>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</si>
  <si>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</si>
  <si>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</si>
  <si>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</si>
  <si>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</si>
  <si>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</si>
  <si>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</si>
  <si>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</si>
  <si>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</si>
  <si>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</si>
  <si>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</si>
  <si>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</si>
  <si>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</si>
  <si>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</si>
  <si>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</si>
  <si>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</si>
  <si>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</si>
  <si>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</si>
  <si>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</si>
  <si>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</si>
  <si>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</si>
  <si>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</si>
  <si>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</si>
  <si>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</si>
  <si>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</si>
  <si>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</si>
  <si>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</si>
  <si>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</si>
  <si>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</si>
  <si>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</si>
  <si>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</si>
  <si>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</si>
  <si>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</si>
  <si>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</si>
  <si>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</si>
  <si>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</si>
  <si>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</si>
  <si>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</si>
  <si>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</si>
  <si>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</si>
  <si>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</si>
  <si>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</si>
  <si>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</si>
  <si>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</si>
  <si>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</si>
  <si>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</si>
  <si>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</si>
  <si>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</si>
  <si>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</si>
  <si>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</si>
  <si>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</si>
  <si>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</si>
  <si>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</si>
  <si>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</si>
  <si>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</si>
  <si>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</si>
  <si>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</si>
  <si>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</si>
  <si>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</si>
  <si>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</si>
  <si>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</si>
  <si>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</si>
  <si>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</si>
  <si>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</si>
  <si>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</si>
  <si>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</si>
  <si>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</si>
  <si>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</si>
  <si>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</si>
  <si>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</si>
  <si>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</si>
  <si>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</si>
  <si>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</si>
  <si>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</si>
  <si>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</si>
  <si>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</si>
  <si>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</si>
  <si>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</si>
  <si>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</si>
  <si>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</si>
  <si>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</si>
  <si>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</si>
  <si>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</si>
  <si>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</si>
  <si>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</si>
  <si>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</si>
  <si>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</si>
  <si>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</si>
  <si>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</si>
  <si>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</si>
  <si>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</si>
  <si>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</si>
  <si>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</si>
  <si>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</si>
  <si>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</si>
  <si>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</si>
  <si>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</si>
  <si>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</si>
  <si>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</si>
  <si>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</si>
  <si>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</si>
  <si>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</si>
  <si>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</si>
  <si>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</si>
  <si>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</si>
  <si>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</si>
  <si>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</si>
  <si>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</si>
  <si>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</si>
  <si>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</si>
  <si>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</si>
  <si>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</si>
  <si>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</si>
  <si>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</si>
  <si>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</si>
  <si>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</si>
  <si>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</si>
  <si>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</si>
  <si>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</si>
  <si>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</si>
  <si>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</si>
  <si>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</si>
  <si>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</si>
  <si>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</si>
  <si>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</si>
  <si>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</si>
  <si>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</si>
  <si>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</si>
  <si>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</si>
  <si>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</si>
  <si>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</si>
  <si>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</si>
  <si>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</si>
  <si>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</si>
  <si>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</si>
  <si>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</si>
  <si>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</si>
  <si>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</si>
  <si>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</si>
  <si>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</si>
  <si>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</si>
  <si>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</si>
  <si>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</si>
  <si>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</si>
  <si>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</si>
  <si>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</si>
  <si>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</si>
  <si>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</si>
  <si>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</si>
  <si>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</si>
  <si>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</si>
  <si>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</si>
  <si>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</si>
  <si>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</si>
  <si>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</si>
  <si>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</si>
  <si>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</si>
  <si>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</si>
  <si>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</si>
  <si>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</si>
  <si>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</si>
  <si>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</si>
  <si>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</si>
  <si>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</si>
  <si>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</si>
  <si>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</si>
  <si>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</si>
  <si>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</si>
  <si>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</si>
  <si>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</si>
  <si>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</si>
  <si>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</si>
  <si>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</si>
  <si>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</si>
  <si>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</si>
  <si>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</si>
  <si>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</si>
  <si>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</si>
  <si>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</si>
  <si>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</si>
  <si>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</si>
  <si>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</si>
  <si>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</si>
  <si>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</si>
  <si>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</si>
  <si>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</si>
  <si>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</si>
  <si>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</si>
  <si>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</si>
  <si>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</si>
  <si>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</si>
  <si>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</si>
  <si>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</si>
  <si>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</si>
  <si>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</si>
  <si>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</si>
  <si>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</si>
  <si>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</si>
  <si>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</si>
  <si>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</si>
  <si>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</si>
  <si>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</si>
  <si>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</si>
  <si>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</si>
  <si>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</si>
  <si>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</si>
  <si>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</si>
  <si>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</si>
  <si>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</si>
  <si>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</si>
  <si>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</si>
  <si>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</si>
  <si>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</si>
  <si>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</si>
  <si>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</si>
  <si>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</si>
  <si>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</si>
  <si>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</si>
  <si>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</si>
  <si>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</si>
  <si>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</si>
  <si>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</si>
  <si>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</si>
  <si>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</si>
  <si>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</si>
  <si>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</si>
  <si>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</si>
  <si>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</si>
  <si>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</si>
  <si>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</si>
  <si>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</si>
  <si>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</si>
  <si>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</si>
  <si>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</si>
  <si>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</si>
  <si>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</si>
  <si>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</si>
  <si>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</si>
  <si>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</si>
  <si>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</si>
  <si>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</si>
  <si>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</si>
  <si>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</si>
  <si>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</si>
  <si>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</si>
  <si>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</si>
  <si>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</si>
  <si>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</si>
  <si>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</si>
  <si>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</si>
  <si>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</si>
  <si>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</si>
  <si>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</si>
  <si>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</si>
  <si>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</si>
  <si>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</si>
  <si>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</si>
  <si>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</si>
  <si>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</si>
  <si>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</si>
  <si>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</si>
  <si>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</si>
  <si>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</si>
  <si>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</si>
  <si>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</si>
  <si>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</si>
  <si>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</si>
  <si>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</si>
  <si>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</si>
  <si>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</si>
  <si>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</si>
  <si>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</si>
  <si>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</si>
  <si>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</si>
  <si>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</si>
  <si>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</si>
  <si>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</si>
  <si>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</si>
  <si>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</si>
  <si>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</si>
  <si>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</si>
  <si>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</si>
  <si>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</si>
  <si>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</si>
  <si>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</si>
  <si>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</si>
  <si>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</si>
  <si>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</si>
  <si>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</si>
  <si>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</si>
  <si>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</si>
  <si>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</si>
  <si>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</si>
  <si>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</si>
  <si>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</si>
  <si>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</si>
  <si>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</si>
  <si>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</si>
  <si>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</si>
  <si>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</si>
  <si>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</si>
  <si>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</si>
  <si>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</si>
  <si>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</si>
  <si>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</si>
  <si>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</si>
  <si>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</si>
  <si>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</si>
  <si>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</si>
  <si>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</si>
  <si>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</si>
  <si>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</si>
  <si>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</si>
  <si>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</si>
  <si>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</si>
  <si>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</si>
  <si>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</si>
  <si>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</si>
  <si>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</si>
  <si>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</si>
  <si>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</si>
  <si>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</si>
  <si>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</si>
  <si>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</si>
  <si>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</si>
  <si>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</si>
  <si>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</si>
  <si>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</si>
  <si>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</si>
  <si>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</si>
  <si>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</si>
  <si>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</si>
  <si>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</si>
  <si>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</si>
  <si>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</si>
  <si>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</si>
  <si>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</si>
  <si>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</si>
  <si>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</si>
  <si>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</si>
  <si>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</si>
  <si>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</si>
  <si>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</si>
  <si>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</si>
  <si>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</si>
  <si>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</si>
  <si>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</si>
  <si>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</si>
  <si>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</si>
  <si>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</si>
  <si>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</si>
  <si>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</si>
  <si>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</si>
  <si>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</si>
  <si>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</si>
  <si>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</si>
  <si>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</si>
  <si>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</si>
  <si>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</si>
  <si>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</si>
  <si>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</si>
  <si>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</si>
  <si>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</si>
  <si>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</si>
  <si>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</si>
  <si>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</si>
  <si>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</si>
  <si>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</si>
  <si>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</si>
  <si>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</si>
  <si>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</si>
  <si>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</si>
  <si>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</si>
  <si>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</si>
  <si>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</si>
  <si>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</si>
  <si>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</si>
  <si>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</si>
  <si>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</si>
  <si>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</si>
  <si>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</si>
  <si>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</si>
  <si>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</si>
  <si>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</si>
  <si>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</si>
  <si>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</si>
  <si>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</si>
  <si>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</si>
  <si>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</si>
  <si>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</si>
  <si>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</si>
  <si>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</si>
  <si>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</si>
  <si>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</si>
  <si>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</si>
  <si>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</si>
  <si>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</si>
  <si>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</si>
  <si>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</si>
  <si>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</si>
  <si>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</si>
  <si>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</si>
  <si>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</si>
  <si>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</si>
  <si>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</si>
  <si>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</si>
  <si>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</si>
  <si>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</si>
  <si>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</si>
  <si>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</si>
  <si>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</si>
  <si>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</si>
  <si>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</si>
  <si>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</si>
  <si>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</si>
  <si>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</si>
  <si>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</si>
  <si>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</si>
  <si>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</si>
  <si>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</si>
  <si>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</si>
  <si>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</si>
  <si>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</si>
  <si>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</si>
  <si>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</si>
  <si>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</si>
  <si>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</si>
  <si>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</si>
  <si>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</si>
  <si>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</si>
  <si>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</si>
  <si>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</si>
  <si>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</si>
  <si>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</si>
  <si>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</si>
  <si>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</si>
  <si>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</si>
  <si>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</si>
  <si>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</si>
  <si>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</si>
  <si>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</si>
  <si>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</si>
  <si>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</si>
  <si>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</si>
  <si>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</si>
  <si>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</si>
  <si>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</si>
  <si>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</si>
  <si>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</si>
  <si>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</si>
  <si>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</si>
  <si>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</si>
  <si>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</si>
  <si>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</si>
  <si>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</si>
  <si>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</si>
  <si>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</si>
  <si>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</si>
  <si>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</si>
  <si>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</si>
  <si>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</si>
  <si>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</si>
  <si>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</si>
  <si>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</si>
  <si>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</si>
  <si>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</si>
  <si>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</si>
  <si>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</si>
  <si>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</si>
  <si>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</si>
  <si>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</si>
  <si>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</si>
  <si>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</si>
  <si>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</si>
  <si>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</si>
  <si>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</si>
  <si>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</si>
  <si>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</si>
  <si>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</si>
  <si>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</si>
  <si>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</si>
  <si>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</si>
  <si>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</si>
  <si>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</si>
  <si>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</si>
  <si>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</si>
  <si>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</si>
  <si>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</si>
  <si>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</si>
  <si>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</si>
  <si>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</si>
  <si>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</si>
  <si>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</si>
  <si>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</si>
  <si>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</si>
  <si>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</si>
  <si>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</si>
  <si>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</si>
  <si>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</si>
  <si>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</si>
  <si>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</si>
  <si>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</si>
  <si>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</si>
  <si>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</si>
  <si>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</si>
  <si>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</si>
  <si>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</si>
  <si>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</si>
  <si>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</si>
  <si>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</si>
  <si>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</si>
  <si>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</si>
  <si>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</si>
  <si>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</si>
  <si>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</si>
  <si>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</si>
  <si>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</si>
  <si>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</si>
  <si>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</si>
  <si>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</si>
  <si>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</si>
  <si>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</si>
  <si>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</si>
  <si>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</si>
  <si>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</si>
  <si>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</si>
  <si>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</si>
  <si>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</si>
  <si>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</si>
  <si>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</si>
  <si>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</si>
  <si>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</si>
  <si>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</si>
  <si>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</si>
  <si>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</si>
  <si>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</si>
  <si>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</si>
  <si>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</si>
  <si>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</si>
  <si>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</si>
  <si>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</si>
  <si>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</si>
  <si>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</si>
  <si>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</si>
  <si>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</si>
  <si>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</si>
  <si>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</si>
  <si>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</si>
  <si>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</si>
  <si>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</si>
  <si>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</si>
  <si>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</si>
  <si>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</si>
  <si>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</si>
  <si>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</si>
  <si>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</si>
  <si>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</si>
  <si>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</si>
  <si>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</si>
  <si>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</si>
  <si>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</si>
  <si>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</si>
  <si>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</si>
  <si>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</si>
  <si>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</si>
  <si>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</si>
  <si>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</si>
  <si>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</si>
  <si>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</si>
  <si>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</si>
  <si>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</si>
  <si>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</si>
  <si>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</si>
  <si>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</si>
  <si>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</si>
  <si>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</si>
  <si>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</si>
  <si>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</si>
  <si>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</si>
  <si>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</si>
  <si>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</si>
  <si>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</si>
  <si>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</si>
  <si>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</si>
  <si>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</si>
  <si>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</si>
  <si>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</si>
  <si>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</si>
  <si>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</si>
  <si>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</si>
  <si>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</si>
  <si>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</si>
  <si>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</si>
  <si>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</si>
  <si>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</si>
  <si>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</si>
  <si>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</si>
  <si>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</si>
  <si>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</si>
  <si>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</si>
  <si>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</si>
  <si>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</si>
  <si>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</si>
  <si>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</si>
  <si>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</si>
  <si>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</si>
  <si>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</si>
  <si>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</si>
  <si>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</si>
  <si>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</si>
  <si>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</si>
  <si>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</si>
  <si>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</si>
  <si>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</si>
  <si>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</si>
  <si>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</si>
  <si>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</si>
  <si>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</si>
  <si>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</si>
  <si>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</si>
  <si>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</si>
  <si>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</si>
  <si>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</si>
  <si>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</si>
  <si>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</si>
  <si>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</si>
  <si>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</si>
  <si>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</si>
  <si>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</si>
  <si>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</si>
  <si>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</si>
  <si>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</si>
  <si>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</si>
  <si>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</si>
  <si>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</si>
  <si>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</si>
  <si>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</si>
  <si>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</si>
  <si>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</si>
  <si>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</si>
  <si>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</si>
  <si>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</si>
  <si>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</si>
  <si>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</si>
  <si>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</si>
  <si>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</si>
  <si>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</si>
  <si>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</si>
  <si>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</si>
  <si>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</si>
  <si>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</si>
  <si>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</si>
  <si>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</si>
  <si>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</si>
  <si>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</si>
  <si>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</si>
  <si>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</si>
  <si>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</si>
  <si>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</si>
  <si>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</si>
  <si>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</si>
  <si>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</si>
  <si>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</si>
  <si>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</si>
  <si>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</si>
  <si>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</si>
  <si>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</si>
  <si>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</si>
  <si>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</si>
  <si>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</si>
  <si>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</si>
  <si>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</si>
  <si>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</si>
  <si>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</si>
  <si>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</si>
  <si>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</si>
  <si>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</si>
  <si>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</si>
  <si>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</si>
  <si>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</si>
  <si>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</si>
  <si>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</si>
  <si>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</si>
  <si>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</si>
  <si>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</si>
  <si>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</si>
  <si>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</si>
  <si>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</si>
  <si>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</si>
  <si>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</si>
  <si>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</si>
  <si>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</si>
  <si>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</si>
  <si>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</si>
  <si>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</si>
  <si>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</si>
  <si>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</si>
  <si>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</si>
  <si>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</si>
  <si>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</si>
  <si>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</si>
  <si>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</si>
  <si>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</si>
  <si>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</si>
  <si>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</si>
  <si>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</si>
  <si>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</si>
  <si>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</si>
  <si>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</si>
  <si>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</si>
  <si>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</si>
  <si>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</si>
  <si>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</si>
  <si>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</si>
  <si>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</si>
  <si>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</si>
  <si>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</si>
  <si>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</si>
  <si>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</si>
  <si>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</si>
  <si>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</si>
  <si>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</si>
  <si>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</si>
  <si>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</si>
  <si>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</si>
  <si>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</si>
  <si>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</si>
  <si>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</si>
  <si>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</si>
  <si>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</si>
  <si>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</si>
  <si>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</si>
  <si>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</si>
  <si>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</si>
  <si>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</si>
  <si>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</si>
  <si>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</si>
  <si>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</si>
  <si>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</si>
  <si>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</si>
  <si>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</si>
  <si>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</si>
  <si>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</si>
  <si>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</si>
  <si>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</si>
  <si>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</si>
  <si>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</si>
  <si>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</si>
  <si>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</si>
  <si>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</si>
  <si>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</si>
  <si>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</si>
  <si>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</si>
  <si>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</si>
  <si>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</si>
  <si>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</si>
  <si>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</si>
  <si>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</si>
  <si>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</si>
  <si>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</si>
  <si>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</si>
  <si>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</si>
  <si>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</si>
  <si>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</si>
  <si>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</si>
  <si>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</si>
  <si>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</si>
  <si>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</si>
  <si>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</si>
  <si>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</si>
  <si>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</si>
  <si>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</si>
  <si>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</si>
  <si>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</si>
  <si>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</si>
  <si>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</si>
  <si>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</si>
  <si>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</si>
  <si>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</si>
  <si>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</si>
  <si>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</si>
  <si>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</si>
  <si>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</si>
  <si>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</si>
  <si>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</si>
  <si>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</si>
  <si>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</si>
  <si>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</si>
  <si>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</si>
  <si>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</si>
  <si>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</si>
  <si>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</si>
  <si>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</si>
  <si>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</si>
  <si>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</si>
  <si>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</si>
  <si>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</si>
  <si>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</si>
  <si>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</si>
  <si>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</si>
  <si>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</si>
  <si>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</si>
  <si>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</si>
  <si>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</si>
  <si>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</si>
  <si>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</si>
  <si>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</si>
  <si>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</si>
  <si>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</si>
  <si>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</si>
  <si>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</si>
  <si>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</si>
  <si>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</si>
  <si>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</si>
  <si>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</si>
  <si>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</si>
  <si>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</si>
  <si>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</si>
  <si>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</si>
  <si>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</si>
  <si>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</si>
  <si>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</si>
  <si>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</si>
  <si>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</si>
  <si>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</si>
  <si>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</si>
  <si>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</si>
  <si>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</si>
  <si>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</si>
  <si>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</si>
  <si>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</si>
  <si>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</si>
  <si>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</si>
  <si>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</si>
  <si>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</si>
  <si>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</si>
  <si>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</si>
  <si>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</si>
  <si>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</si>
  <si>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</si>
  <si>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</si>
  <si>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</si>
  <si>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</si>
  <si>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</si>
  <si>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</si>
  <si>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</si>
  <si>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</si>
  <si>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</si>
  <si>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</si>
  <si>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</si>
  <si>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</si>
  <si>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</si>
  <si>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</si>
  <si>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</si>
  <si>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</si>
  <si>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</si>
  <si>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</si>
  <si>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</si>
  <si>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</si>
  <si>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</si>
  <si>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</si>
  <si>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</si>
  <si>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</si>
  <si>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</si>
  <si>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</si>
  <si>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</si>
  <si>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</si>
  <si>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</si>
  <si>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</si>
  <si>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</si>
  <si>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</si>
  <si>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</si>
  <si>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</si>
  <si>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</si>
  <si>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</si>
  <si>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</si>
  <si>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</si>
  <si>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</si>
  <si>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</si>
  <si>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</si>
  <si>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</si>
  <si>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</si>
  <si>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</si>
  <si>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</si>
  <si>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</si>
  <si>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</si>
  <si>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</si>
  <si>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</si>
  <si>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</si>
  <si>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</si>
  <si>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</si>
  <si>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</si>
  <si>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</si>
  <si>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</si>
  <si>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</si>
  <si>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</si>
  <si>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</si>
  <si>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</si>
  <si>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</si>
  <si>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</si>
  <si>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</si>
  <si>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</si>
  <si>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</si>
  <si>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</si>
  <si>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</si>
  <si>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</si>
  <si>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</si>
  <si>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</si>
  <si>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</si>
  <si>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</si>
  <si>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</si>
  <si>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</si>
  <si>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</si>
  <si>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</si>
  <si>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</si>
  <si>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</si>
  <si>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</si>
  <si>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</si>
  <si>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</si>
  <si>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</si>
  <si>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</si>
  <si>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</si>
  <si>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</si>
  <si>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</si>
  <si>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</si>
  <si>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</si>
  <si>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</si>
  <si>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</si>
  <si>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</si>
  <si>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</si>
  <si>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</si>
  <si>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</si>
  <si>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</si>
  <si>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</si>
  <si>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</si>
  <si>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</si>
  <si>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</si>
  <si>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</si>
  <si>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</si>
  <si>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</si>
  <si>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</si>
  <si>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</si>
  <si>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</si>
  <si>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</si>
  <si>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</si>
  <si>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</si>
  <si>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</si>
  <si>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</si>
  <si>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</si>
  <si>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</si>
  <si>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</si>
  <si>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</si>
  <si>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</si>
  <si>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</si>
  <si>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</si>
  <si>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</si>
  <si>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</si>
  <si>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</si>
  <si>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</si>
  <si>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</si>
  <si>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</si>
  <si>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</si>
  <si>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</si>
  <si>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</si>
  <si>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</si>
  <si>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</si>
  <si>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</si>
  <si>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</si>
  <si>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</si>
  <si>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</si>
  <si>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</si>
  <si>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</si>
  <si>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</si>
  <si>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</si>
  <si>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</si>
  <si>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</si>
  <si>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</si>
  <si>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</si>
  <si>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</si>
  <si>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</si>
  <si>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</si>
  <si>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</si>
  <si>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</si>
  <si>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</si>
  <si>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</si>
  <si>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</si>
  <si>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</si>
  <si>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</si>
  <si>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</si>
  <si>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</si>
  <si>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</si>
  <si>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</si>
  <si>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</si>
  <si>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</si>
  <si>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</si>
  <si>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</si>
  <si>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</si>
  <si>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</si>
  <si>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</si>
  <si>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</si>
  <si>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</si>
  <si>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</si>
  <si>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</si>
  <si>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</si>
  <si>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</si>
  <si>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</si>
  <si>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</si>
  <si>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</si>
  <si>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</si>
  <si>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</si>
  <si>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</si>
  <si>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</si>
  <si>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</si>
  <si>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</si>
  <si>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</si>
  <si>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</si>
  <si>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</si>
  <si>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</si>
  <si>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</si>
  <si>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</si>
  <si>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</si>
  <si>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</si>
  <si>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</si>
  <si>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</si>
  <si>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</si>
  <si>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</si>
  <si>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</si>
  <si>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</si>
  <si>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</si>
  <si>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</si>
  <si>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</si>
  <si>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</si>
  <si>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</si>
  <si>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</si>
  <si>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</si>
  <si>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</si>
  <si>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</si>
  <si>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</si>
  <si>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</si>
  <si>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</si>
  <si>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</si>
  <si>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</si>
  <si>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</si>
  <si>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</si>
  <si>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</si>
  <si>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</si>
  <si>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</si>
  <si>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</si>
  <si>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</si>
  <si>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</si>
  <si>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</si>
  <si>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</si>
  <si>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</si>
  <si>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</si>
  <si>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</si>
  <si>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</si>
  <si>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</si>
  <si>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</si>
  <si>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</si>
  <si>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</si>
  <si>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</si>
  <si>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</si>
  <si>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</si>
  <si>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</si>
  <si>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</si>
  <si>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</si>
  <si>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</si>
  <si>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</si>
  <si>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</si>
  <si>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</si>
  <si>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</si>
  <si>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</si>
  <si>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</si>
  <si>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</si>
  <si>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</si>
  <si>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</si>
  <si>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</si>
  <si>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</si>
  <si>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</si>
  <si>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</si>
  <si>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</si>
  <si>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</si>
  <si>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</si>
  <si>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</si>
  <si>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</si>
  <si>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</si>
  <si>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</si>
  <si>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</si>
  <si>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</si>
  <si>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</si>
  <si>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</si>
  <si>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</si>
  <si>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</si>
  <si>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</si>
  <si>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</si>
  <si>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</si>
  <si>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</si>
  <si>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</si>
  <si>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</si>
  <si>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</si>
  <si>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</si>
  <si>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</si>
  <si>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</si>
  <si>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</si>
  <si>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</si>
  <si>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</si>
  <si>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</si>
  <si>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</si>
  <si>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</si>
  <si>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</si>
  <si>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</si>
  <si>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</si>
  <si>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</si>
  <si>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</si>
  <si>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</si>
  <si>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</si>
  <si>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</si>
  <si>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</si>
  <si>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</si>
  <si>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</si>
  <si>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</si>
  <si>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</si>
  <si>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</si>
  <si>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</si>
  <si>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</si>
  <si>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</si>
  <si>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</si>
  <si>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</si>
  <si>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</si>
  <si>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</si>
  <si>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</si>
  <si>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</si>
  <si>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</si>
  <si>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</si>
  <si>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</si>
  <si>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</si>
  <si>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</si>
  <si>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</si>
  <si>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</si>
  <si>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</si>
  <si>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</si>
  <si>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</si>
  <si>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</si>
  <si>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</si>
  <si>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</si>
  <si>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</si>
  <si>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</si>
  <si>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</si>
  <si>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</si>
  <si>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</si>
  <si>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</si>
  <si>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</si>
  <si>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</si>
  <si>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</si>
  <si>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</si>
  <si>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</si>
  <si>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</si>
  <si>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</si>
  <si>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</si>
  <si>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</si>
  <si>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</si>
  <si>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</si>
  <si>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</si>
  <si>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</si>
  <si>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</si>
  <si>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</si>
  <si>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</si>
  <si>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</si>
  <si>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</si>
  <si>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</si>
  <si>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</si>
  <si>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</si>
  <si>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</si>
  <si>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</si>
  <si>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</si>
  <si>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</si>
  <si>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</si>
  <si>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</si>
  <si>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</si>
  <si>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</si>
  <si>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</si>
  <si>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</si>
  <si>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</si>
  <si>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</si>
  <si>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</si>
  <si>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</si>
  <si>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</si>
  <si>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</si>
  <si>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</si>
  <si>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</si>
  <si>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</si>
  <si>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</si>
  <si>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</si>
  <si>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</si>
  <si>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</si>
  <si>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</si>
  <si>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</si>
  <si>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</si>
  <si>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</si>
  <si>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</si>
  <si>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</si>
  <si>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</si>
  <si>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</si>
  <si>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</si>
  <si>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</si>
  <si>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</si>
  <si>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</si>
  <si>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</si>
  <si>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</si>
  <si>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</si>
  <si>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</si>
  <si>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</si>
  <si>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</si>
  <si>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</si>
  <si>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</si>
  <si>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</si>
  <si>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</si>
  <si>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</si>
  <si>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</si>
  <si>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</si>
  <si>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</si>
  <si>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</si>
  <si>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</si>
  <si>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</si>
  <si>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</si>
  <si>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</si>
  <si>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</si>
  <si>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</si>
  <si>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</si>
  <si>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</si>
  <si>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</si>
  <si>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</si>
  <si>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</si>
  <si>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</si>
  <si>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</si>
  <si>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</si>
  <si>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</si>
  <si>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</si>
  <si>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</si>
  <si>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</si>
  <si>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</si>
  <si>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</si>
  <si>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</si>
  <si>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</si>
  <si>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</si>
  <si>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</si>
  <si>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</si>
  <si>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</si>
  <si>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</si>
  <si>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</si>
  <si>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</si>
  <si>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</si>
  <si>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</si>
  <si>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</si>
  <si>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</si>
  <si>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</si>
  <si>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</si>
  <si>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</si>
  <si>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</si>
  <si>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</si>
  <si>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</si>
  <si>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</si>
  <si>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</si>
  <si>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</si>
  <si>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</si>
  <si>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</si>
  <si>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</si>
  <si>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</si>
  <si>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</si>
  <si>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</si>
  <si>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</si>
  <si>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</si>
  <si>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</si>
  <si>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</si>
  <si>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</si>
  <si>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</si>
  <si>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</si>
  <si>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</si>
  <si>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</si>
  <si>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</si>
  <si>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</si>
  <si>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</si>
  <si>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</si>
  <si>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</si>
  <si>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</si>
  <si>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</si>
  <si>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</si>
  <si>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</si>
  <si>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</si>
  <si>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</si>
  <si>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</si>
  <si>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</si>
  <si>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</si>
  <si>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</si>
  <si>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</si>
  <si>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</si>
  <si>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</si>
  <si>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</si>
  <si>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</si>
  <si>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</si>
  <si>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</si>
  <si>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</si>
  <si>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</si>
  <si>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</si>
  <si>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</si>
  <si>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</si>
  <si>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</si>
  <si>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</si>
  <si>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</si>
  <si>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</si>
  <si>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</si>
  <si>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</si>
  <si>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</si>
  <si>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</si>
  <si>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</si>
  <si>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</si>
  <si>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</si>
  <si>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</si>
  <si>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</si>
  <si>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</si>
  <si>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</si>
  <si>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</si>
  <si>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</si>
  <si>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</si>
  <si>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</si>
  <si>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</si>
  <si>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</si>
  <si>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</si>
  <si>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</si>
  <si>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</si>
  <si>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</si>
  <si>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</si>
  <si>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</si>
  <si>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</si>
  <si>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</si>
  <si>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</si>
  <si>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</si>
  <si>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</si>
  <si>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</si>
  <si>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</si>
  <si>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</si>
  <si>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</si>
  <si>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</si>
  <si>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</si>
  <si>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</si>
  <si>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</si>
  <si>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</si>
  <si>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</si>
  <si>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</si>
  <si>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</si>
  <si>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</si>
  <si>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</si>
  <si>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</si>
  <si>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</si>
  <si>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</si>
  <si>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</si>
  <si>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</si>
  <si>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</si>
  <si>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</si>
  <si>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</si>
  <si>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</si>
  <si>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</si>
  <si>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</si>
  <si>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</si>
  <si>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</si>
  <si>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</si>
  <si>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</si>
  <si>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</si>
  <si>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</si>
  <si>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</si>
  <si>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</si>
  <si>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</si>
  <si>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</si>
  <si>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</si>
  <si>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</si>
  <si>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</si>
  <si>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</si>
  <si>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</si>
  <si>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</si>
  <si>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</si>
  <si>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</si>
  <si>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</si>
  <si>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</si>
  <si>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</si>
  <si>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</si>
  <si>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</si>
  <si>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</si>
  <si>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</si>
  <si>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</si>
  <si>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</si>
  <si>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</si>
  <si>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</si>
  <si>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</si>
  <si>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</si>
  <si>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</si>
  <si>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</si>
  <si>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</si>
  <si>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</si>
  <si>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</si>
  <si>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</si>
  <si>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</si>
  <si>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</si>
  <si>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</si>
  <si>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</si>
  <si>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</si>
  <si>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</si>
  <si>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</si>
  <si>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</si>
  <si>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</si>
  <si>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</si>
  <si>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</si>
  <si>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</si>
  <si>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</si>
  <si>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</si>
  <si>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</si>
  <si>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</si>
  <si>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</si>
  <si>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</si>
  <si>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</si>
  <si>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</si>
  <si>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</si>
  <si>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</si>
  <si>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</si>
  <si>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</si>
  <si>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</si>
  <si>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</si>
  <si>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</si>
  <si>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</si>
  <si>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</si>
  <si>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</si>
  <si>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</si>
  <si>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</si>
  <si>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</si>
  <si>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</si>
  <si>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</si>
  <si>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</si>
  <si>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</si>
  <si>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</si>
  <si>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</si>
  <si>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</si>
  <si>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</si>
  <si>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</si>
  <si>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</si>
  <si>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</si>
  <si>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</si>
  <si>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</si>
  <si>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</si>
  <si>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</si>
  <si>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</si>
  <si>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</si>
  <si>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</si>
  <si>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</si>
  <si>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</si>
  <si>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</si>
  <si>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</si>
  <si>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</si>
  <si>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</si>
  <si>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</si>
  <si>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</si>
  <si>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</si>
  <si>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</si>
  <si>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</si>
  <si>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</si>
  <si>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</si>
  <si>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</si>
  <si>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</si>
  <si>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</si>
  <si>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</si>
  <si>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</si>
  <si>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</si>
  <si>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</si>
  <si>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</si>
  <si>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</si>
  <si>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</si>
  <si>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</si>
  <si>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</si>
  <si>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</si>
  <si>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</si>
  <si>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</si>
  <si>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</si>
  <si>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</si>
  <si>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</si>
  <si>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</si>
  <si>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</si>
  <si>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</si>
  <si>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</si>
  <si>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</si>
  <si>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</si>
  <si>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</si>
  <si>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</si>
  <si>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</si>
  <si>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</si>
  <si>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</si>
  <si>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</si>
  <si>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</si>
  <si>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</si>
  <si>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</si>
  <si>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</si>
  <si>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</si>
  <si>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</si>
  <si>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</si>
  <si>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</si>
  <si>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</si>
  <si>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</si>
  <si>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</si>
  <si>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</si>
  <si>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</si>
  <si>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</si>
  <si>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</si>
  <si>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</si>
  <si>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</si>
  <si>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</si>
  <si>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</si>
  <si>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</si>
  <si>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</si>
  <si>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</si>
  <si>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</si>
  <si>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</si>
  <si>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</si>
  <si>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</si>
  <si>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</si>
  <si>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</si>
  <si>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</si>
  <si>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</si>
  <si>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</si>
  <si>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</si>
  <si>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</si>
  <si>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</si>
  <si>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</si>
  <si>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</si>
  <si>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</si>
  <si>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</si>
  <si>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</si>
  <si>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</si>
  <si>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</si>
  <si>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</si>
  <si>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</si>
  <si>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</si>
  <si>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</si>
  <si>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</si>
  <si>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</si>
  <si>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</si>
  <si>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</si>
  <si>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</si>
  <si>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</si>
  <si>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</si>
  <si>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</si>
  <si>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</si>
  <si>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</si>
  <si>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</si>
  <si>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</si>
  <si>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</si>
  <si>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</si>
  <si>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</si>
  <si>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</si>
  <si>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</si>
  <si>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</si>
  <si>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</si>
  <si>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</si>
  <si>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</si>
  <si>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</si>
  <si>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</si>
  <si>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</si>
  <si>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</si>
  <si>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</si>
  <si>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</si>
  <si>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</si>
  <si>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</si>
  <si>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</si>
  <si>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</si>
  <si>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</si>
  <si>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</si>
  <si>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</si>
  <si>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</si>
  <si>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</si>
  <si>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</si>
  <si>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</si>
  <si>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</si>
  <si>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</si>
  <si>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</si>
  <si>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</si>
  <si>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</si>
  <si>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</si>
  <si>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</si>
  <si>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</si>
  <si>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</si>
  <si>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</si>
  <si>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</si>
  <si>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</si>
  <si>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</si>
  <si>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</si>
  <si>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</si>
  <si>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</si>
  <si>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</si>
  <si>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</si>
  <si>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</si>
  <si>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</si>
  <si>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</si>
  <si>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</si>
  <si>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</si>
  <si>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</si>
  <si>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</si>
  <si>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</si>
  <si>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</si>
  <si>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</si>
  <si>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</si>
  <si>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</si>
  <si>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</si>
  <si>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</si>
  <si>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</si>
  <si>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</si>
  <si>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</si>
  <si>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</si>
  <si>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</si>
  <si>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</si>
  <si>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</si>
  <si>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</si>
  <si>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</si>
  <si>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</si>
  <si>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</si>
  <si>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</si>
  <si>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</si>
  <si>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</si>
  <si>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</si>
  <si>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</si>
  <si>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</si>
  <si>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</si>
  <si>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</si>
  <si>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</si>
  <si>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</si>
  <si>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</si>
  <si>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</si>
  <si>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</si>
  <si>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</si>
  <si>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</si>
  <si>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</si>
  <si>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</si>
  <si>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</si>
  <si>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</si>
  <si>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</si>
  <si>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</si>
  <si>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</si>
  <si>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</si>
  <si>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</si>
  <si>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</si>
  <si>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</si>
  <si>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</si>
  <si>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</si>
  <si>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</si>
  <si>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</si>
  <si>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</si>
  <si>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</si>
  <si>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</si>
  <si>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</si>
  <si>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</si>
  <si>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</si>
  <si>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</si>
  <si>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</si>
  <si>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</si>
  <si>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</si>
  <si>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</si>
  <si>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</si>
  <si>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</si>
  <si>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</si>
  <si>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</si>
  <si>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</si>
  <si>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</si>
  <si>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</si>
  <si>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</si>
  <si>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</si>
  <si>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</si>
  <si>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</si>
  <si>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</si>
  <si>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</si>
  <si>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</si>
  <si>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</si>
  <si>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</si>
  <si>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</si>
  <si>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</si>
  <si>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</si>
  <si>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</si>
  <si>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</si>
  <si>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</si>
  <si>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</si>
  <si>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</si>
  <si>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</si>
  <si>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</si>
  <si>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</si>
  <si>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</si>
  <si>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</si>
  <si>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</si>
  <si>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</si>
  <si>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</si>
  <si>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</si>
  <si>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</si>
  <si>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</si>
  <si>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</si>
  <si>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</si>
  <si>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</si>
  <si>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</si>
  <si>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</si>
  <si>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</si>
  <si>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</si>
  <si>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</si>
  <si>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</si>
  <si>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</si>
  <si>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</si>
  <si>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</si>
  <si>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</si>
  <si>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</si>
  <si>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</si>
  <si>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</si>
  <si>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</si>
  <si>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</si>
  <si>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</si>
  <si>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</si>
  <si>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</si>
  <si>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</si>
  <si>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</si>
  <si>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</si>
  <si>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</si>
  <si>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</si>
  <si>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</si>
  <si>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</si>
  <si>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</si>
  <si>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</si>
  <si>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</si>
  <si>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</si>
  <si>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</si>
  <si>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</si>
  <si>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</si>
  <si>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</si>
  <si>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</si>
  <si>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</si>
  <si>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</si>
  <si>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</si>
  <si>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</si>
  <si>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</si>
  <si>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</si>
  <si>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</si>
  <si>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</si>
  <si>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</si>
  <si>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</si>
  <si>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</si>
  <si>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</si>
  <si>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</si>
  <si>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</si>
  <si>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</si>
  <si>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</si>
  <si>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</si>
  <si>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</si>
  <si>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</si>
  <si>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</si>
  <si>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</si>
  <si>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</si>
  <si>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</si>
  <si>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</si>
  <si>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</si>
  <si>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</si>
  <si>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</si>
  <si>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</si>
  <si>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</si>
  <si>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</si>
  <si>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</si>
  <si>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</si>
  <si>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</si>
  <si>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</si>
  <si>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</si>
  <si>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</si>
  <si>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</si>
  <si>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</si>
  <si>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</si>
  <si>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</si>
  <si>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</si>
  <si>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</si>
  <si>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</si>
  <si>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</si>
  <si>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</si>
  <si>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</si>
  <si>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</si>
  <si>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</si>
  <si>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</si>
  <si>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</si>
  <si>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</si>
  <si>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</si>
  <si>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</si>
  <si>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</si>
  <si>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</si>
  <si>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</si>
  <si>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</si>
  <si>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</si>
  <si>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</si>
  <si>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</si>
  <si>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</si>
  <si>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</si>
  <si>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</si>
  <si>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</si>
  <si>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</si>
  <si>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</si>
  <si>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</si>
  <si>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</si>
  <si>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</si>
  <si>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</si>
  <si>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</si>
  <si>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</si>
  <si>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</si>
  <si>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</si>
  <si>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</si>
  <si>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</si>
  <si>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</si>
  <si>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</si>
  <si>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</si>
  <si>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</si>
  <si>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</si>
  <si>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</si>
  <si>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</si>
  <si>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</si>
  <si>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</si>
  <si>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</si>
  <si>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</si>
  <si>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</si>
  <si>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</si>
  <si>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</si>
  <si>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</si>
  <si>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</si>
  <si>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</si>
  <si>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</si>
  <si>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</si>
  <si>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</si>
  <si>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</si>
  <si>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</si>
  <si>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</si>
  <si>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</si>
  <si>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</si>
  <si>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</si>
  <si>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</si>
  <si>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</si>
  <si>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</si>
  <si>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</si>
  <si>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</si>
  <si>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</si>
  <si>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</si>
  <si>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</si>
  <si>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</si>
  <si>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</si>
  <si>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</si>
  <si>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</si>
  <si>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</si>
  <si>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</si>
  <si>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</si>
  <si>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</si>
  <si>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</si>
  <si>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</si>
  <si>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</si>
  <si>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</si>
  <si>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</si>
  <si>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</si>
  <si>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</si>
  <si>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</si>
  <si>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</si>
  <si>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</si>
  <si>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</si>
  <si>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</si>
  <si>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</si>
  <si>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</si>
  <si>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</si>
  <si>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</si>
  <si>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</si>
  <si>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</si>
  <si>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</si>
  <si>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</si>
  <si>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</si>
  <si>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</si>
  <si>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</si>
  <si>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</si>
  <si>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</si>
  <si>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</si>
  <si>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</si>
  <si>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</si>
  <si>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</si>
  <si>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</si>
  <si>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</si>
  <si>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</si>
  <si>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</si>
  <si>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</si>
  <si>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</si>
  <si>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</si>
  <si>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</si>
  <si>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</si>
  <si>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</si>
  <si>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</si>
  <si>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</si>
  <si>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</si>
  <si>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</si>
  <si>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</si>
  <si>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</si>
  <si>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</si>
  <si>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</si>
  <si>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</si>
  <si>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</si>
  <si>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</si>
  <si>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</si>
  <si>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</si>
  <si>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</si>
  <si>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</si>
  <si>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</si>
  <si>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</si>
  <si>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</si>
  <si>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</si>
  <si>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</si>
  <si>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</si>
  <si>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</si>
  <si>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</si>
  <si>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</si>
  <si>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</si>
  <si>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</si>
  <si>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</si>
  <si>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</si>
  <si>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</si>
  <si>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</si>
  <si>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</si>
  <si>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</si>
  <si>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</si>
  <si>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</si>
  <si>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</si>
  <si>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</si>
  <si>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</si>
  <si>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</si>
  <si>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</si>
  <si>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</si>
  <si>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</si>
  <si>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</si>
  <si>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</si>
  <si>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</si>
  <si>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</si>
  <si>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</si>
  <si>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</si>
  <si>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</si>
  <si>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</si>
  <si>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</si>
  <si>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</si>
  <si>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</si>
  <si>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</si>
  <si>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</si>
  <si>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</si>
  <si>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</si>
  <si>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</si>
  <si>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</si>
  <si>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</si>
  <si>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</si>
  <si>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</si>
  <si>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</si>
  <si>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</si>
  <si>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</si>
  <si>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</si>
  <si>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</si>
  <si>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</si>
  <si>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</si>
  <si>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</si>
  <si>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</si>
  <si>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</si>
  <si>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</si>
  <si>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</si>
  <si>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</si>
  <si>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</si>
  <si>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</si>
  <si>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</si>
  <si>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</si>
  <si>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</si>
  <si>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</si>
  <si>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</si>
  <si>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</si>
  <si>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</si>
  <si>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</si>
  <si>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</si>
  <si>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</si>
  <si>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</si>
  <si>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</si>
  <si>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</si>
  <si>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</si>
  <si>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</si>
  <si>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</si>
  <si>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</si>
  <si>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</si>
  <si>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</si>
  <si>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</si>
  <si>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</si>
  <si>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</si>
  <si>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</si>
  <si>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</si>
  <si>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</si>
  <si>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</si>
  <si>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</si>
  <si>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</si>
  <si>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</si>
  <si>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</si>
  <si>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</si>
  <si>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</si>
  <si>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</si>
  <si>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</si>
  <si>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</si>
  <si>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</si>
  <si>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</si>
  <si>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</si>
  <si>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</si>
  <si>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</si>
  <si>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</si>
  <si>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</si>
  <si>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</si>
  <si>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</si>
  <si>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</si>
  <si>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</si>
  <si>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</si>
  <si>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</si>
  <si>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</si>
  <si>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</si>
  <si>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</si>
  <si>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</si>
  <si>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</si>
  <si>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</si>
  <si>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</si>
  <si>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</si>
  <si>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</si>
  <si>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</si>
  <si>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</si>
  <si>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</si>
  <si>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</si>
  <si>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</si>
  <si>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</si>
  <si>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</si>
  <si>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</si>
  <si>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</si>
  <si>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</si>
  <si>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</si>
  <si>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</si>
  <si>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</si>
  <si>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</si>
  <si>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</si>
  <si>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</si>
  <si>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</si>
  <si>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</si>
  <si>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</si>
  <si>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</si>
  <si>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</si>
  <si>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</si>
  <si>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</si>
  <si>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</si>
  <si>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</si>
  <si>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</si>
  <si>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</si>
  <si>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</si>
  <si>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</si>
  <si>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</si>
  <si>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</si>
  <si>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</si>
  <si>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</si>
  <si>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</si>
  <si>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</si>
  <si>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</si>
  <si>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</si>
  <si>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</si>
  <si>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</si>
  <si>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</si>
  <si>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</si>
  <si>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</si>
  <si>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</si>
  <si>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</si>
  <si>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</si>
  <si>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</si>
  <si>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</si>
  <si>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</si>
  <si>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</si>
  <si>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</si>
  <si>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</si>
  <si>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</si>
  <si>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</si>
  <si>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</si>
  <si>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</si>
  <si>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</si>
  <si>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</si>
  <si>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</si>
  <si>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</si>
  <si>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</si>
  <si>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</si>
  <si>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</si>
  <si>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</si>
  <si>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</si>
  <si>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</si>
  <si>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</si>
  <si>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</si>
  <si>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</si>
  <si>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</si>
  <si>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</si>
  <si>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</si>
  <si>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</si>
  <si>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</si>
  <si>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</si>
  <si>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</si>
  <si>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</si>
  <si>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</si>
  <si>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</si>
  <si>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</si>
  <si>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</si>
  <si>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</si>
  <si>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</si>
  <si>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</si>
  <si>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</si>
  <si>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</si>
  <si>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</si>
  <si>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</si>
  <si>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</si>
  <si>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</si>
  <si>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</si>
  <si>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</si>
  <si>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</si>
  <si>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</si>
  <si>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</si>
  <si>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</si>
  <si>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</si>
  <si>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</si>
  <si>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</si>
  <si>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</si>
  <si>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</si>
  <si>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</si>
  <si>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</si>
  <si>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</si>
  <si>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</si>
  <si>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</si>
  <si>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</si>
  <si>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</si>
  <si>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</si>
  <si>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</si>
  <si>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</si>
  <si>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</si>
  <si>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</si>
  <si>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</si>
  <si>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</si>
  <si>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</si>
  <si>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</si>
  <si>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</si>
  <si>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</si>
  <si>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</si>
  <si>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</si>
  <si>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</si>
  <si>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</si>
  <si>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</si>
  <si>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</si>
  <si>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</si>
  <si>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</si>
  <si>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</si>
  <si>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</si>
  <si>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</si>
  <si>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</si>
  <si>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</si>
  <si>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</si>
  <si>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</si>
  <si>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</si>
  <si>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</si>
  <si>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</si>
  <si>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</si>
  <si>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</si>
  <si>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</si>
  <si>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</si>
  <si>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</si>
  <si>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</si>
  <si>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</si>
  <si>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</si>
  <si>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</si>
  <si>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</si>
  <si>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</si>
  <si>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</si>
  <si>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</si>
  <si>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</si>
  <si>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</si>
  <si>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</si>
  <si>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</si>
  <si>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</si>
  <si>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</si>
  <si>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</si>
  <si>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</si>
  <si>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</si>
  <si>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</si>
  <si>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</si>
  <si>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</si>
  <si>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</si>
  <si>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</si>
  <si>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</si>
  <si>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</si>
  <si>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</si>
  <si>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</si>
  <si>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</si>
  <si>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</si>
  <si>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</si>
  <si>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</si>
  <si>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</si>
  <si>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</si>
  <si>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</si>
  <si>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</si>
  <si>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</si>
  <si>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</si>
  <si>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</si>
  <si>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</si>
  <si>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</si>
  <si>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</si>
  <si>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</si>
  <si>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</si>
  <si>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</si>
  <si>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</si>
  <si>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</si>
  <si>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</si>
  <si>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</si>
  <si>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</si>
  <si>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</si>
  <si>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</si>
  <si>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</si>
  <si>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</si>
  <si>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</si>
  <si>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</si>
  <si>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</si>
  <si>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</si>
  <si>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</si>
  <si>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</si>
  <si>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</si>
  <si>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</si>
  <si>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</si>
  <si>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</si>
  <si>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</si>
  <si>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</si>
  <si>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</si>
  <si>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</si>
  <si>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</si>
  <si>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</si>
  <si>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</si>
  <si>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</si>
  <si>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</si>
  <si>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</si>
  <si>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</si>
  <si>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</si>
  <si>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</si>
  <si>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</si>
  <si>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</si>
  <si>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</si>
  <si>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</si>
  <si>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</si>
  <si>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</si>
  <si>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</si>
  <si>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</si>
  <si>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</si>
  <si>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</si>
  <si>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</si>
  <si>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</si>
  <si>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</si>
  <si>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</si>
  <si>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</si>
  <si>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</si>
  <si>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</si>
  <si>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</si>
  <si>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</si>
  <si>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</si>
  <si>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</si>
  <si>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</si>
  <si>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</si>
  <si>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</si>
  <si>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</si>
  <si>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</si>
  <si>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</si>
  <si>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</si>
  <si>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</si>
  <si>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</si>
  <si>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</si>
  <si>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</si>
  <si>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</si>
  <si>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</si>
  <si>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</si>
  <si>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</si>
  <si>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</si>
  <si>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</si>
  <si>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</si>
  <si>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</si>
  <si>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</si>
  <si>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</si>
  <si>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</si>
  <si>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</si>
  <si>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</si>
  <si>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</si>
  <si>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</si>
  <si>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</si>
  <si>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</si>
  <si>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</si>
  <si>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</si>
  <si>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</si>
  <si>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</si>
  <si>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</si>
  <si>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</si>
  <si>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</si>
  <si>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</si>
  <si>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</si>
  <si>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</si>
  <si>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</si>
  <si>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</si>
  <si>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</si>
  <si>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</si>
  <si>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</si>
  <si>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</si>
  <si>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</si>
  <si>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</si>
  <si>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</si>
  <si>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</si>
  <si>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</si>
  <si>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</si>
  <si>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</si>
  <si>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</si>
  <si>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</si>
  <si>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</si>
  <si>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</si>
  <si>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</si>
  <si>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</si>
  <si>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</si>
  <si>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</si>
  <si>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</si>
  <si>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</si>
  <si>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</si>
  <si>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</si>
  <si>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</si>
  <si>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</si>
  <si>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</si>
  <si>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</si>
  <si>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</si>
  <si>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</si>
  <si>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</si>
  <si>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</si>
  <si>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</si>
  <si>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</si>
  <si>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</si>
  <si>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</si>
  <si>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</si>
  <si>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</si>
  <si>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</si>
  <si>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</si>
  <si>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</si>
  <si>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</si>
  <si>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</si>
  <si>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</si>
  <si>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</si>
  <si>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</si>
  <si>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</si>
  <si>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</si>
  <si>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</si>
  <si>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</si>
  <si>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</si>
  <si>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</si>
  <si>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</si>
  <si>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</si>
  <si>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</si>
  <si>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</si>
  <si>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</si>
  <si>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</si>
  <si>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</si>
  <si>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</si>
  <si>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</si>
  <si>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</si>
  <si>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</si>
  <si>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</si>
  <si>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</si>
  <si>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</si>
  <si>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</si>
  <si>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</si>
  <si>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</si>
  <si>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</si>
  <si>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</si>
  <si>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</si>
  <si>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</si>
  <si>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</si>
  <si>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</si>
  <si>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</si>
  <si>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</si>
  <si>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</si>
  <si>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</si>
  <si>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</si>
  <si>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</si>
  <si>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</si>
  <si>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</si>
  <si>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</si>
  <si>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</si>
  <si>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</si>
  <si>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</si>
  <si>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</si>
  <si>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</si>
  <si>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</si>
  <si>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</si>
  <si>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</si>
  <si>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</si>
  <si>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</si>
  <si>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</si>
  <si>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</si>
  <si>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</si>
  <si>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</si>
  <si>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</si>
  <si>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</si>
  <si>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</si>
  <si>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</si>
  <si>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</si>
  <si>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</si>
  <si>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</si>
  <si>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</si>
  <si>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</si>
  <si>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</si>
  <si>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</si>
  <si>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</si>
  <si>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</si>
  <si>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</si>
  <si>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</si>
  <si>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</si>
  <si>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</si>
  <si>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</si>
  <si>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</si>
  <si>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</si>
  <si>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</si>
  <si>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</si>
  <si>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</si>
  <si>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</si>
  <si>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</si>
  <si>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</si>
  <si>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</si>
  <si>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</si>
  <si>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</si>
  <si>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</si>
  <si>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</si>
  <si>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</si>
  <si>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</si>
  <si>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</si>
  <si>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</si>
  <si>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</si>
  <si>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</si>
  <si>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</si>
  <si>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</si>
  <si>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</si>
  <si>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</si>
  <si>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</si>
  <si>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</si>
  <si>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</si>
  <si>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</si>
  <si>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</si>
  <si>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</si>
  <si>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</si>
  <si>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</si>
  <si>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</si>
  <si>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</si>
  <si>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</si>
  <si>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</si>
  <si>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</si>
  <si>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</si>
  <si>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</si>
  <si>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</si>
  <si>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</si>
  <si>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</si>
  <si>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</si>
  <si>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</si>
  <si>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</si>
  <si>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</si>
  <si>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</si>
  <si>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</si>
  <si>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</si>
  <si>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</si>
  <si>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</si>
  <si>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</si>
  <si>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</si>
  <si>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</si>
  <si>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</si>
  <si>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</si>
  <si>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</si>
  <si>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</si>
  <si>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</si>
  <si>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</si>
  <si>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</si>
  <si>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</si>
  <si>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</si>
  <si>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</si>
  <si>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</si>
  <si>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</si>
  <si>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</si>
  <si>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</si>
  <si>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</si>
  <si>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</si>
  <si>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</si>
  <si>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</si>
  <si>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</si>
  <si>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</si>
  <si>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</si>
  <si>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</si>
  <si>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</si>
  <si>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</si>
  <si>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</si>
  <si>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</si>
  <si>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</si>
  <si>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</si>
  <si>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</si>
  <si>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</si>
  <si>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</si>
  <si>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</si>
  <si>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</si>
  <si>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</si>
  <si>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</si>
  <si>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</si>
  <si>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</si>
  <si>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</si>
  <si>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</si>
  <si>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</si>
  <si>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</si>
  <si>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</si>
  <si>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</si>
  <si>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</si>
  <si>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</si>
  <si>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</si>
  <si>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</si>
  <si>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</si>
  <si>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</si>
  <si>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</si>
  <si>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</si>
  <si>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</si>
  <si>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</si>
  <si>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</si>
  <si>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</si>
  <si>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</si>
  <si>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</si>
  <si>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</si>
  <si>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</si>
  <si>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</si>
  <si>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</si>
  <si>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</si>
  <si>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</si>
  <si>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</si>
  <si>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</si>
  <si>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</si>
  <si>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</si>
  <si>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</si>
  <si>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</si>
  <si>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</si>
  <si>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</si>
  <si>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</si>
  <si>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</si>
  <si>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</si>
  <si>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</si>
  <si>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</si>
  <si>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</si>
  <si>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</si>
  <si>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</si>
  <si>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</si>
  <si>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</si>
  <si>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</si>
  <si>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</si>
  <si>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</si>
  <si>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</si>
  <si>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</si>
  <si>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</si>
  <si>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</si>
  <si>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</si>
  <si>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</si>
  <si>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</si>
  <si>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</si>
  <si>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</si>
  <si>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</si>
  <si>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</si>
  <si>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</si>
  <si>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</si>
  <si>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</si>
  <si>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</si>
  <si>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</si>
  <si>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</si>
  <si>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</si>
  <si>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</si>
  <si>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</si>
  <si>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</si>
  <si>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</si>
  <si>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</si>
  <si>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</si>
  <si>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</si>
  <si>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</si>
  <si>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</si>
  <si>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</si>
  <si>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</si>
  <si>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</si>
  <si>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</si>
  <si>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</si>
  <si>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</si>
  <si>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</si>
  <si>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</si>
  <si>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</si>
  <si>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</si>
  <si>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</si>
  <si>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</si>
  <si>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</si>
  <si>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</si>
  <si>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</si>
  <si>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</si>
  <si>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</si>
  <si>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</si>
  <si>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</si>
  <si>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</si>
  <si>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</si>
  <si>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</si>
  <si>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</si>
  <si>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</si>
  <si>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</si>
  <si>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</si>
  <si>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</si>
  <si>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</si>
  <si>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</si>
  <si>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</si>
  <si>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</si>
  <si>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</si>
  <si>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</si>
  <si>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</si>
  <si>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</si>
  <si>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</si>
  <si>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</si>
  <si>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</si>
  <si>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</si>
  <si>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</si>
  <si>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</si>
  <si>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</si>
  <si>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</si>
  <si>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</si>
  <si>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</si>
  <si>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</si>
  <si>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</si>
  <si>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</si>
  <si>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</si>
  <si>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</si>
  <si>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</si>
  <si>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</si>
  <si>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</si>
  <si>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</si>
  <si>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</si>
  <si>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</si>
  <si>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</si>
  <si>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</si>
  <si>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</si>
  <si>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</si>
  <si>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</si>
  <si>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</si>
  <si>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</si>
  <si>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</si>
  <si>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</si>
  <si>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</si>
  <si>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</si>
  <si>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</si>
  <si>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</si>
  <si>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</si>
  <si>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</si>
  <si>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</si>
  <si>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</si>
  <si>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</si>
  <si>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</si>
  <si>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</si>
  <si>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</si>
  <si>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</si>
  <si>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</si>
  <si>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</si>
  <si>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</si>
  <si>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</si>
  <si>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</si>
  <si>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</si>
  <si>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</si>
  <si>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</si>
  <si>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</si>
  <si>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</si>
  <si>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</si>
  <si>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</si>
  <si>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</si>
  <si>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</si>
  <si>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</si>
  <si>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</si>
  <si>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</si>
  <si>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</si>
  <si>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</si>
  <si>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</si>
  <si>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</si>
  <si>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</si>
  <si>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</si>
  <si>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</si>
  <si>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</si>
  <si>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</si>
  <si>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</si>
  <si>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</si>
  <si>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</si>
  <si>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</si>
  <si>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</si>
  <si>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</si>
  <si>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</si>
  <si>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</si>
  <si>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</si>
  <si>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</si>
  <si>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</si>
  <si>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</si>
  <si>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</si>
  <si>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</si>
  <si>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</si>
  <si>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</si>
  <si>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</si>
  <si>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</si>
  <si>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</si>
  <si>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</si>
  <si>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</si>
  <si>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</si>
  <si>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</si>
  <si>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</si>
  <si>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</si>
  <si>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</si>
  <si>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</si>
  <si>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</si>
  <si>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</si>
  <si>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</si>
  <si>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</si>
  <si>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</si>
  <si>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</si>
  <si>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</si>
  <si>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</si>
  <si>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</si>
  <si>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</si>
  <si>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</si>
  <si>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</si>
  <si>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</si>
  <si>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</si>
  <si>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</si>
  <si>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</si>
  <si>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</si>
  <si>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</si>
  <si>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</si>
  <si>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</si>
  <si>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</si>
  <si>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</si>
  <si>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</si>
  <si>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</si>
  <si>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</si>
  <si>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</si>
  <si>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</si>
  <si>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</si>
  <si>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</si>
  <si>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</si>
  <si>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</si>
  <si>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</si>
  <si>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</si>
  <si>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</si>
  <si>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</si>
  <si>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</si>
  <si>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</si>
  <si>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</si>
  <si>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</si>
  <si>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</si>
  <si>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</si>
  <si>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</si>
  <si>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</si>
  <si>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</si>
  <si>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</si>
  <si>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</si>
  <si>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</si>
  <si>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</si>
  <si>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</si>
  <si>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</si>
  <si>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</si>
  <si>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</si>
  <si>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</si>
  <si>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</si>
  <si>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</si>
  <si>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</si>
  <si>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</si>
  <si>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</si>
  <si>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</si>
  <si>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</si>
  <si>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</si>
  <si>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</si>
  <si>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</si>
  <si>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</si>
  <si>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</si>
  <si>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</si>
  <si>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</si>
  <si>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</si>
  <si>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</si>
  <si>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</si>
  <si>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</si>
  <si>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</si>
  <si>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</si>
  <si>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</si>
  <si>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</si>
  <si>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</si>
  <si>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</si>
  <si>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</si>
  <si>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</si>
  <si>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</si>
  <si>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</si>
  <si>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</si>
  <si>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</si>
  <si>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</si>
  <si>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</si>
  <si>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</si>
  <si>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</si>
  <si>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</si>
  <si>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</si>
  <si>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</si>
  <si>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</si>
  <si>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</si>
  <si>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</si>
  <si>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</si>
  <si>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</si>
  <si>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</si>
  <si>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</si>
  <si>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</si>
  <si>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</si>
  <si>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</si>
  <si>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</si>
  <si>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</si>
  <si>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</si>
  <si>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</si>
  <si>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</si>
  <si>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</si>
  <si>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</si>
  <si>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</si>
  <si>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</si>
  <si>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</si>
  <si>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</si>
  <si>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</si>
  <si>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</si>
  <si>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</si>
  <si>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</si>
  <si>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</si>
  <si>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</si>
  <si>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</si>
  <si>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</si>
  <si>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</si>
  <si>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</si>
  <si>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</si>
  <si>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</si>
  <si>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</si>
  <si>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</si>
  <si>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</si>
  <si>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</si>
  <si>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</si>
  <si>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</si>
  <si>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</si>
  <si>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</si>
  <si>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</si>
  <si>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</si>
  <si>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</si>
  <si>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</si>
  <si>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</si>
  <si>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</si>
  <si>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</si>
  <si>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</si>
  <si>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</si>
  <si>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</si>
  <si>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</si>
  <si>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</si>
  <si>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</si>
  <si>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</si>
  <si>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</si>
  <si>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</si>
  <si>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</si>
  <si>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</si>
  <si>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</si>
  <si>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</si>
  <si>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</si>
  <si>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</si>
  <si>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</si>
  <si>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</si>
  <si>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</si>
  <si>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</si>
  <si>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</si>
  <si>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</si>
  <si>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</si>
  <si>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</si>
  <si>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</si>
  <si>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</si>
  <si>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</si>
  <si>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</si>
  <si>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</si>
  <si>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</si>
  <si>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</si>
  <si>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</si>
  <si>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</si>
  <si>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</si>
  <si>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</si>
  <si>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</si>
  <si>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</si>
  <si>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</si>
  <si>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</si>
  <si>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</si>
  <si>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</si>
  <si>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</si>
  <si>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</si>
  <si>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</si>
  <si>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</si>
  <si>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</si>
  <si>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</si>
  <si>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</si>
  <si>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</si>
  <si>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</si>
  <si>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</si>
  <si>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</si>
  <si>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</si>
  <si>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</si>
  <si>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</si>
  <si>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</si>
  <si>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</si>
  <si>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</si>
  <si>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</si>
  <si>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</si>
  <si>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</si>
  <si>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</si>
  <si>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</si>
  <si>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</si>
  <si>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</si>
  <si>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</si>
  <si>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</si>
  <si>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</si>
  <si>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</si>
  <si>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</si>
  <si>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</si>
  <si>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</si>
  <si>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</si>
  <si>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</si>
  <si>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</si>
  <si>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</si>
  <si>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</si>
  <si>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</si>
  <si>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</si>
  <si>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</si>
  <si>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</si>
  <si>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</si>
  <si>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</si>
  <si>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</si>
  <si>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</si>
  <si>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</si>
  <si>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</si>
  <si>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</si>
  <si>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</si>
  <si>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</si>
  <si>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</si>
  <si>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</si>
  <si>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</si>
  <si>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</si>
  <si>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</si>
  <si>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</si>
  <si>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</si>
  <si>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</si>
  <si>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</si>
  <si>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</si>
  <si>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</si>
  <si>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</si>
  <si>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</si>
  <si>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</si>
  <si>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</si>
  <si>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</si>
  <si>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</si>
  <si>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</si>
  <si>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</si>
  <si>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</si>
  <si>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</si>
  <si>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</si>
  <si>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</si>
  <si>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</si>
  <si>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</si>
  <si>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</si>
  <si>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</si>
  <si>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</si>
  <si>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</si>
  <si>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</si>
  <si>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</si>
  <si>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</si>
  <si>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</si>
  <si>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</si>
  <si>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</si>
  <si>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</si>
  <si>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</si>
  <si>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</si>
  <si>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</si>
  <si>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</si>
  <si>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</si>
  <si>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</si>
  <si>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</si>
  <si>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</si>
  <si>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</si>
  <si>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</si>
  <si>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</si>
  <si>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</si>
  <si>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</si>
  <si>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</si>
  <si>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</si>
  <si>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</si>
  <si>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</si>
  <si>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</si>
  <si>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</si>
  <si>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</si>
  <si>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</si>
  <si>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</si>
  <si>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</si>
  <si>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</si>
  <si>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</si>
  <si>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</si>
  <si>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</si>
  <si>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</si>
  <si>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</si>
  <si>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</si>
  <si>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</si>
  <si>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</si>
  <si>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</si>
  <si>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</si>
  <si>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</si>
  <si>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</si>
  <si>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</si>
  <si>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</si>
  <si>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</si>
  <si>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</si>
  <si>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</si>
  <si>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</si>
  <si>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</si>
  <si>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</si>
  <si>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</si>
  <si>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</si>
  <si>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</si>
  <si>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</si>
  <si>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</si>
  <si>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</si>
  <si>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</si>
  <si>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</si>
  <si>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</si>
  <si>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</si>
  <si>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</si>
  <si>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</si>
  <si>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</si>
  <si>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</si>
  <si>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</si>
  <si>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</si>
  <si>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</si>
  <si>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</si>
  <si>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</si>
  <si>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</si>
  <si>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</si>
  <si>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</si>
  <si>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</si>
  <si>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</si>
  <si>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</si>
  <si>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</si>
  <si>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</si>
  <si>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</si>
  <si>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</si>
  <si>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</si>
  <si>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</si>
  <si>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</si>
  <si>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</si>
  <si>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</si>
  <si>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</si>
  <si>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</si>
  <si>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</si>
  <si>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</si>
  <si>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</si>
  <si>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</si>
  <si>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</si>
  <si>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</si>
  <si>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</si>
  <si>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</si>
  <si>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</si>
  <si>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</si>
  <si>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</si>
  <si>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</si>
  <si>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</si>
  <si>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</si>
  <si>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</si>
  <si>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</si>
  <si>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</si>
  <si>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</si>
  <si>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</si>
  <si>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</si>
  <si>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</si>
  <si>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</si>
  <si>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</si>
  <si>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</si>
  <si>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</si>
  <si>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</si>
  <si>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</si>
  <si>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</si>
  <si>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</si>
  <si>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</si>
  <si>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</si>
  <si>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</si>
  <si>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</si>
  <si>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</si>
  <si>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</si>
  <si>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</si>
  <si>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</si>
  <si>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</si>
  <si>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</si>
  <si>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</si>
  <si>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</si>
  <si>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</si>
  <si>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</si>
  <si>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</si>
  <si>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</si>
  <si>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</si>
  <si>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</si>
  <si>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</si>
  <si>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</si>
  <si>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</si>
  <si>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</si>
  <si>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</si>
  <si>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</si>
  <si>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</si>
  <si>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</si>
  <si>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</si>
  <si>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</si>
  <si>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</si>
  <si>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</si>
  <si>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</si>
  <si>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</si>
  <si>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</si>
  <si>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</si>
  <si>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</si>
  <si>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</si>
  <si>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</si>
  <si>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</si>
  <si>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</si>
  <si>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</si>
  <si>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</si>
  <si>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</si>
  <si>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</si>
  <si>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</si>
  <si>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</si>
  <si>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</si>
  <si>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</si>
  <si>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</si>
  <si>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</si>
  <si>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</si>
  <si>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</si>
  <si>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</si>
  <si>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</si>
  <si>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</si>
  <si>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</si>
  <si>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</si>
  <si>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</si>
  <si>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</si>
  <si>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</si>
  <si>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</si>
  <si>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</si>
  <si>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</si>
  <si>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</si>
  <si>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</si>
  <si>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</si>
  <si>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</si>
  <si>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</si>
  <si>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</si>
  <si>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</si>
  <si>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</si>
  <si>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</si>
  <si>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</si>
  <si>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</si>
  <si>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</si>
  <si>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</si>
  <si>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</si>
  <si>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</si>
  <si>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</si>
  <si>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</si>
  <si>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</si>
  <si>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</si>
  <si>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</si>
  <si>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</si>
  <si>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</si>
  <si>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</si>
  <si>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</si>
  <si>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</si>
  <si>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</si>
  <si>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</si>
  <si>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</si>
  <si>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</si>
  <si>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</si>
  <si>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</si>
  <si>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</si>
  <si>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</si>
  <si>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</si>
  <si>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</si>
  <si>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</si>
  <si>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</si>
  <si>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</si>
  <si>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</si>
  <si>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</si>
  <si>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</si>
  <si>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</si>
  <si>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</si>
  <si>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</si>
  <si>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</si>
  <si>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</si>
  <si>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</si>
  <si>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</si>
  <si>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</si>
  <si>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</si>
  <si>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</si>
  <si>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</si>
  <si>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</si>
  <si>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</si>
  <si>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</si>
  <si>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</si>
  <si>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</si>
  <si>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</si>
  <si>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</si>
  <si>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The stamping machine doesn't have enough force.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</si>
  <si>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</si>
  <si>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</si>
  <si>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</si>
  <si>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</si>
  <si>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</si>
  <si>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</si>
  <si>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</si>
  <si>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</si>
  <si>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</si>
  <si>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</si>
  <si>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</si>
  <si>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</si>
  <si>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</si>
  <si>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</si>
  <si>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</si>
  <si>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</si>
  <si>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</si>
  <si>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</si>
  <si>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</si>
  <si>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</si>
  <si>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</si>
  <si>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</si>
  <si>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</si>
  <si>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</si>
  <si>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</si>
  <si>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</si>
  <si>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</si>
  <si>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</si>
  <si>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</si>
  <si>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</si>
  <si>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</si>
  <si>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</si>
  <si>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</si>
  <si>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</si>
  <si>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</si>
  <si>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</si>
  <si>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</si>
  <si>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</si>
  <si>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</si>
  <si>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</si>
  <si>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</si>
  <si>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</si>
  <si>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</si>
  <si>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</si>
  <si>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</si>
  <si>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</si>
  <si>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</si>
  <si>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</si>
  <si>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</si>
  <si>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</si>
  <si>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</si>
  <si>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</si>
  <si>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</si>
  <si>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</si>
  <si>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</si>
  <si>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</si>
  <si>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</si>
  <si>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</si>
  <si>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</si>
  <si>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</si>
  <si>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</si>
  <si>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</si>
  <si>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</si>
  <si>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</si>
  <si>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</si>
  <si>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</si>
  <si>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</si>
  <si>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</si>
  <si>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</si>
  <si>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</si>
  <si>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</si>
  <si>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</si>
  <si>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</si>
  <si>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</si>
  <si>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</si>
  <si>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</si>
  <si>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</si>
  <si>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</si>
  <si>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</si>
  <si>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</si>
  <si>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</si>
  <si>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</si>
  <si>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</si>
  <si>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</si>
  <si>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</si>
  <si>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</si>
  <si>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</si>
  <si>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</si>
  <si>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</si>
  <si>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</si>
  <si>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</si>
  <si>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</si>
  <si>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</si>
  <si>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</si>
  <si>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</si>
  <si>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</si>
  <si>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</si>
  <si>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</si>
  <si>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</si>
  <si>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</si>
  <si>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</si>
  <si>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</si>
  <si>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</si>
  <si>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</si>
  <si>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</si>
  <si>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</si>
  <si>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</si>
  <si>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</si>
  <si>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</si>
  <si>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</si>
  <si>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</si>
  <si>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</si>
  <si>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</si>
  <si>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</si>
  <si>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</si>
  <si>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</si>
  <si>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</si>
  <si>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</si>
  <si>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</si>
  <si>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</si>
  <si>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</si>
  <si>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</si>
  <si>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</si>
  <si>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</si>
  <si>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</si>
  <si>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</si>
  <si>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</si>
  <si>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</si>
  <si>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</si>
  <si>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</si>
  <si>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</si>
  <si>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</si>
  <si>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</si>
  <si>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</si>
  <si>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</si>
  <si>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</si>
  <si>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</si>
  <si>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</si>
  <si>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</si>
  <si>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</si>
  <si>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</si>
  <si>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</si>
  <si>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</si>
  <si>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</si>
  <si>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</si>
  <si>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</si>
  <si>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</si>
  <si>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</si>
  <si>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</si>
  <si>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</si>
  <si>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</si>
  <si>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</si>
  <si>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</si>
  <si>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</si>
  <si>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</si>
  <si>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</si>
  <si>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</si>
  <si>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</si>
  <si>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</si>
  <si>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</si>
  <si>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</si>
  <si>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</si>
  <si>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</si>
  <si>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</si>
  <si>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</si>
  <si>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</si>
  <si>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</si>
  <si>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</si>
  <si>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</si>
  <si>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</si>
  <si>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</si>
  <si>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</si>
  <si>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</si>
  <si>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</si>
  <si>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</si>
  <si>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</si>
  <si>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</si>
  <si>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</si>
  <si>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</si>
  <si>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</si>
  <si>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</si>
  <si>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</si>
  <si>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</si>
  <si>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</si>
  <si>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</si>
  <si>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</si>
  <si>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</si>
  <si>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</si>
  <si>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</si>
  <si>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</si>
  <si>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</si>
  <si>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</si>
  <si>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</si>
  <si>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</si>
  <si>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</si>
  <si>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</si>
  <si>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</si>
  <si>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</si>
  <si>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</si>
  <si>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</si>
  <si>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</si>
  <si>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</si>
  <si>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</si>
  <si>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</si>
  <si>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</si>
  <si>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</si>
  <si>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</si>
  <si>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</si>
  <si>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</si>
  <si>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</si>
  <si>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</si>
  <si>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</si>
  <si>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</si>
  <si>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</si>
  <si>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</si>
  <si>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</si>
  <si>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</si>
  <si>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</si>
  <si>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</si>
  <si>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</si>
  <si>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</si>
  <si>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</si>
  <si>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</si>
  <si>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</si>
  <si>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</si>
  <si>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</si>
  <si>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</si>
  <si>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</si>
  <si>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</si>
  <si>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</si>
  <si>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</si>
  <si>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</si>
  <si>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</si>
  <si>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</si>
  <si>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</si>
  <si>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</si>
  <si>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</si>
  <si>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</si>
  <si>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</si>
  <si>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</si>
  <si>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</si>
  <si>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</si>
  <si>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</si>
  <si>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</si>
  <si>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</si>
  <si>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</si>
  <si>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</si>
  <si>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</si>
  <si>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</si>
  <si>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</si>
  <si>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</si>
  <si>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</si>
  <si>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</si>
  <si>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</si>
  <si>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</si>
  <si>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</si>
  <si>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</si>
  <si>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</si>
  <si>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</si>
  <si>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</si>
  <si>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</si>
  <si>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</si>
  <si>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</si>
  <si>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</si>
  <si>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</si>
  <si>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</si>
  <si>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</si>
  <si>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</si>
  <si>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</si>
  <si>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</si>
  <si>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</si>
  <si>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</si>
  <si>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</si>
  <si>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</si>
  <si>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</si>
  <si>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</si>
  <si>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</si>
  <si>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</si>
  <si>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</si>
  <si>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</si>
  <si>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</si>
  <si>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</si>
  <si>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</si>
  <si>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</si>
  <si>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</si>
  <si>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</si>
  <si>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</si>
  <si>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</si>
  <si>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</si>
  <si>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</si>
  <si>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</si>
  <si>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</si>
  <si>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</si>
  <si>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</si>
  <si>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</si>
  <si>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</si>
  <si>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</si>
  <si>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</si>
  <si>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</si>
  <si>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</si>
  <si>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</si>
  <si>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</si>
  <si>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</si>
  <si>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</si>
  <si>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</si>
  <si>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</si>
  <si>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</si>
  <si>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</si>
  <si>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</si>
  <si>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</si>
  <si>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</si>
  <si>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</si>
  <si>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</si>
  <si>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</si>
  <si>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</si>
  <si>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</si>
  <si>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</si>
  <si>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</si>
  <si>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</si>
  <si>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</si>
  <si>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</si>
  <si>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</si>
  <si>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</si>
  <si>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</si>
  <si>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</si>
  <si>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</si>
  <si>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</si>
  <si>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</si>
  <si>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</si>
  <si>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</si>
  <si>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</si>
  <si>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</si>
  <si>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</si>
  <si>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</si>
  <si>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</si>
  <si>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</si>
  <si>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</si>
  <si>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</si>
  <si>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</si>
  <si>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</si>
  <si>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</si>
  <si>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</si>
  <si>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</si>
  <si>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</si>
  <si>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</si>
  <si>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</si>
  <si>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</si>
  <si>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</si>
  <si>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</si>
  <si>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</si>
  <si>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</si>
  <si>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</si>
  <si>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</si>
  <si>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</si>
  <si>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</si>
  <si>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</si>
  <si>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</si>
  <si>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</si>
  <si>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</si>
  <si>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</si>
  <si>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</si>
  <si>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</si>
  <si>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</si>
  <si>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</si>
  <si>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</si>
  <si>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</si>
  <si>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</si>
  <si>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</si>
  <si>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</si>
  <si>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</si>
  <si>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</si>
  <si>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</si>
  <si>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</si>
  <si>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</si>
  <si>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</si>
  <si>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</si>
  <si>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</si>
  <si>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</si>
  <si>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</si>
  <si>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</si>
  <si>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</si>
  <si>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</si>
  <si>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</si>
  <si>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</si>
  <si>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</si>
  <si>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</si>
  <si>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</si>
  <si>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</si>
  <si>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</si>
  <si>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</si>
  <si>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</si>
  <si>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</si>
  <si>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</si>
  <si>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</si>
  <si>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</si>
  <si>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</si>
  <si>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</si>
  <si>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</si>
  <si>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</si>
  <si>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</si>
  <si>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</si>
  <si>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</si>
  <si>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</si>
  <si>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</si>
  <si>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</si>
  <si>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</si>
  <si>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</si>
  <si>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</si>
  <si>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</si>
  <si>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</si>
  <si>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</si>
  <si>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</si>
  <si>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</si>
  <si>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</si>
  <si>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</si>
  <si>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</si>
  <si>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</si>
  <si>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</si>
  <si>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</si>
  <si>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</si>
  <si>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</si>
  <si>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</si>
  <si>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</si>
  <si>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</si>
  <si>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</si>
  <si>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</si>
  <si>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</si>
  <si>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</si>
  <si>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</si>
  <si>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</si>
  <si>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</si>
  <si>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</si>
  <si>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</si>
  <si>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</si>
  <si>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</si>
  <si>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</si>
  <si>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</si>
  <si>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</si>
  <si>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</si>
  <si>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</si>
  <si>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</si>
  <si>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</si>
  <si>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</si>
  <si>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</si>
  <si>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</si>
  <si>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</si>
  <si>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</si>
  <si>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</si>
  <si>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</si>
  <si>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</si>
  <si>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</si>
  <si>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</si>
  <si>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</si>
  <si>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</si>
  <si>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</si>
  <si>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</si>
  <si>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</si>
  <si>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</si>
  <si>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</si>
  <si>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</si>
  <si>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</si>
  <si>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</si>
  <si>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</si>
  <si>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</si>
  <si>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</si>
  <si>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</si>
  <si>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</si>
  <si>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</si>
  <si>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</si>
  <si>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</si>
  <si>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</si>
  <si>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</si>
  <si>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</si>
  <si>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</si>
  <si>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</si>
  <si>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</si>
  <si>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</si>
  <si>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</si>
  <si>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</si>
  <si>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</si>
  <si>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</si>
  <si>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</si>
  <si>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</si>
  <si>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</si>
  <si>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</si>
  <si>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</si>
  <si>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</si>
  <si>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</si>
  <si>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</si>
  <si>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</si>
  <si>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</si>
  <si>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</si>
  <si>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</si>
  <si>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</si>
  <si>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</si>
  <si>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</si>
  <si>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</si>
  <si>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</si>
  <si>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</si>
  <si>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</si>
  <si>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</si>
  <si>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</si>
  <si>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</si>
  <si>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</si>
  <si>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</si>
  <si>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</si>
  <si>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</si>
  <si>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</si>
  <si>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</si>
  <si>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</si>
  <si>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</si>
  <si>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</si>
  <si>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</si>
  <si>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</si>
  <si>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</si>
  <si>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</si>
  <si>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</si>
  <si>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</si>
  <si>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</si>
  <si>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</si>
  <si>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</si>
  <si>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</si>
  <si>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</si>
  <si>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</si>
  <si>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</si>
  <si>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</si>
  <si>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</si>
  <si>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</si>
  <si>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</si>
  <si>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</si>
  <si>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</si>
  <si>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</si>
  <si>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</si>
  <si>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</si>
  <si>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</si>
  <si>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</si>
  <si>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</si>
  <si>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</si>
  <si>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</si>
  <si>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</si>
  <si>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</si>
  <si>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</si>
  <si>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</si>
  <si>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</si>
  <si>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</si>
  <si>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</si>
  <si>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</si>
  <si>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</si>
  <si>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</si>
  <si>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</si>
  <si>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</si>
  <si>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</si>
  <si>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</si>
  <si>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</si>
  <si>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</si>
  <si>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</si>
  <si>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</si>
  <si>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</si>
  <si>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</si>
  <si>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</si>
  <si>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</si>
  <si>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</si>
  <si>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</si>
  <si>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</si>
  <si>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</si>
  <si>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</si>
  <si>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</si>
  <si>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</si>
  <si>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</si>
  <si>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</si>
  <si>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</si>
  <si>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</si>
  <si>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</si>
  <si>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</si>
  <si>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</si>
  <si>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</si>
  <si>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</si>
  <si>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</si>
  <si>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</si>
  <si>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</si>
  <si>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</si>
  <si>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</si>
  <si>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</si>
  <si>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</si>
  <si>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</si>
  <si>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</si>
  <si>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</si>
  <si>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</si>
  <si>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</si>
  <si>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</si>
  <si>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</si>
  <si>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</si>
  <si>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</si>
  <si>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</si>
  <si>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</si>
  <si>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</si>
  <si>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</si>
  <si>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</si>
  <si>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</si>
  <si>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</si>
  <si>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</si>
  <si>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</si>
  <si>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</si>
  <si>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</si>
  <si>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</si>
  <si>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</si>
  <si>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</si>
  <si>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</si>
  <si>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</si>
  <si>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</si>
  <si>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</si>
  <si>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</si>
  <si>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</si>
  <si>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</si>
  <si>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</si>
  <si>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</si>
  <si>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</si>
  <si>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</si>
  <si>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</si>
  <si>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</si>
  <si>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</si>
  <si>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</si>
  <si>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</si>
  <si>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</si>
  <si>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</si>
  <si>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</si>
  <si>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</si>
  <si>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</si>
  <si>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</si>
  <si>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</si>
  <si>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</si>
  <si>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</si>
  <si>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</si>
  <si>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</si>
  <si>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</si>
  <si>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</si>
  <si>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</si>
  <si>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</si>
  <si>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</si>
  <si>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</si>
  <si>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</si>
  <si>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</si>
  <si>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</si>
  <si>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</si>
  <si>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</si>
  <si>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</si>
  <si>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</si>
  <si>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</si>
  <si>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</si>
  <si>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</si>
  <si>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</si>
  <si>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</si>
  <si>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</si>
  <si>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</si>
  <si>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</si>
  <si>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</si>
  <si>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</si>
  <si>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</si>
  <si>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</si>
  <si>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</si>
  <si>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</si>
  <si>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</si>
  <si>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</si>
  <si>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</si>
  <si>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</si>
  <si>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</si>
  <si>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</si>
  <si>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</si>
  <si>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</si>
  <si>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</si>
  <si>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</si>
  <si>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</si>
  <si>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</si>
  <si>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</si>
  <si>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</si>
  <si>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</si>
  <si>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</si>
  <si>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</si>
  <si>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</si>
  <si>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</si>
  <si>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</si>
  <si>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</si>
  <si>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</si>
  <si>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</si>
  <si>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</si>
  <si>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</si>
  <si>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</si>
  <si>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</si>
  <si>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</si>
  <si>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</si>
  <si>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</si>
  <si>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</si>
  <si>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</si>
  <si>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</si>
  <si>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</si>
  <si>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</si>
  <si>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</si>
  <si>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</si>
  <si>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</si>
  <si>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</si>
  <si>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</si>
  <si>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</si>
  <si>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</si>
  <si>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</si>
  <si>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</si>
  <si>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</si>
  <si>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</si>
  <si>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</si>
  <si>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</si>
  <si>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</si>
  <si>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</si>
  <si>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</si>
  <si>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</si>
  <si>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</si>
  <si>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</si>
  <si>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</si>
  <si>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</si>
  <si>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</si>
  <si>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</si>
  <si>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</si>
  <si>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</si>
  <si>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</si>
  <si>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</si>
  <si>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</si>
  <si>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</si>
  <si>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</si>
  <si>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</si>
  <si>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</si>
  <si>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</si>
  <si>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</si>
  <si>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</si>
  <si>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</si>
  <si>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</si>
  <si>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</si>
  <si>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</si>
  <si>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</si>
  <si>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</si>
  <si>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</si>
  <si>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</si>
  <si>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</si>
  <si>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screw tightening machine's gripper arm is broken.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</si>
  <si>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</si>
  <si>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</si>
  <si>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</si>
  <si>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</si>
  <si>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</si>
  <si>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</si>
  <si>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</si>
  <si>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</si>
  <si>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</si>
  <si>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</si>
  <si>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</si>
  <si>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</si>
  <si>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</si>
  <si>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</si>
  <si>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</si>
  <si>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</si>
  <si>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</si>
  <si>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</si>
  <si>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</si>
  <si>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</si>
  <si>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</si>
  <si>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</si>
  <si>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</si>
  <si>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</si>
  <si>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</si>
  <si>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</si>
  <si>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</si>
  <si>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</si>
  <si>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</si>
  <si>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</si>
  <si>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</si>
  <si>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</si>
  <si>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</si>
  <si>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</si>
  <si>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</si>
  <si>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</si>
  <si>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</si>
  <si>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</si>
  <si>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</si>
  <si>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</si>
  <si>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</si>
  <si>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</si>
  <si>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</si>
  <si>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</si>
  <si>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</si>
  <si>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</si>
  <si>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</si>
  <si>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</si>
  <si>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</si>
  <si>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</si>
  <si>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</si>
  <si>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</si>
  <si>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</si>
  <si>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</si>
  <si>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</si>
  <si>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</si>
  <si>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</si>
  <si>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</si>
  <si>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</si>
  <si>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</si>
  <si>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</si>
  <si>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</si>
  <si>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</si>
  <si>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</si>
  <si>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</si>
  <si>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</si>
  <si>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</si>
  <si>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</si>
  <si>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</si>
  <si>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</si>
  <si>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</si>
  <si>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</si>
  <si>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</si>
  <si>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</si>
  <si>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</si>
  <si>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</si>
  <si>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</si>
  <si>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</si>
  <si>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</si>
  <si>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</si>
  <si>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</si>
  <si>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</si>
  <si>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</si>
  <si>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</si>
  <si>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</si>
  <si>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</si>
  <si>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</si>
  <si>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</si>
  <si>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</si>
  <si>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</si>
  <si>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</si>
  <si>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</si>
  <si>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</si>
  <si>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</si>
  <si>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</si>
  <si>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</si>
  <si>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</si>
  <si>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</si>
  <si>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</si>
  <si>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</si>
  <si>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</si>
  <si>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</si>
  <si>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</si>
  <si>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</si>
  <si>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</si>
  <si>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</si>
  <si>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</si>
  <si>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</si>
  <si>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</si>
  <si>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</si>
  <si>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</si>
  <si>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</si>
  <si>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</si>
  <si>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</si>
  <si>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</si>
  <si>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</si>
  <si>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</si>
  <si>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</si>
  <si>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</si>
  <si>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</si>
  <si>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</si>
  <si>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</si>
  <si>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</si>
  <si>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</si>
  <si>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</si>
  <si>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</si>
  <si>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</si>
  <si>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</si>
  <si>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</si>
  <si>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</si>
  <si>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</si>
  <si>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</si>
  <si>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</si>
  <si>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</si>
  <si>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</si>
  <si>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</si>
  <si>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</si>
  <si>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</si>
  <si>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</si>
  <si>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</si>
  <si>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</si>
  <si>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</si>
  <si>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</si>
  <si>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</si>
  <si>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</si>
  <si>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</si>
  <si>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</si>
  <si>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</si>
  <si>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</si>
  <si>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</si>
  <si>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</si>
  <si>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</si>
  <si>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</si>
  <si>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</si>
  <si>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</si>
  <si>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</si>
  <si>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</si>
  <si>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</si>
  <si>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</si>
  <si>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</si>
  <si>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</si>
  <si>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</si>
  <si>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</si>
  <si>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</si>
  <si>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</si>
  <si>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</si>
  <si>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</si>
  <si>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</si>
  <si>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</si>
  <si>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</si>
  <si>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</si>
  <si>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</si>
  <si>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</si>
  <si>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</si>
  <si>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</si>
  <si>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</si>
  <si>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</si>
  <si>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</si>
  <si>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</si>
  <si>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</si>
  <si>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</si>
  <si>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</si>
  <si>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</si>
  <si>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</si>
  <si>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</si>
  <si>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</si>
  <si>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</si>
  <si>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</si>
  <si>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</si>
  <si>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</si>
  <si>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</si>
  <si>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</si>
  <si>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</si>
  <si>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</si>
  <si>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</si>
  <si>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</si>
  <si>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</si>
  <si>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</si>
  <si>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</si>
  <si>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</si>
  <si>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</si>
  <si>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</si>
  <si>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</si>
  <si>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</si>
  <si>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</si>
  <si>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</si>
  <si>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</si>
  <si>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</si>
  <si>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</si>
  <si>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</si>
  <si>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</si>
  <si>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</si>
  <si>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</si>
  <si>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</si>
  <si>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</si>
  <si>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</si>
  <si>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</si>
  <si>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</si>
  <si>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</si>
  <si>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</si>
  <si>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</si>
  <si>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</si>
  <si>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</si>
  <si>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</si>
  <si>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</si>
  <si>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</si>
  <si>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</si>
  <si>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</si>
  <si>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</si>
  <si>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</si>
  <si>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</si>
  <si>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</si>
  <si>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</si>
  <si>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</si>
  <si>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</si>
  <si>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</si>
  <si>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</si>
  <si>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</si>
  <si>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</si>
  <si>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</si>
  <si>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</si>
  <si>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</si>
  <si>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</si>
  <si>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</si>
  <si>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</si>
  <si>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</si>
  <si>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</si>
  <si>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</si>
  <si>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</si>
  <si>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</si>
  <si>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</si>
  <si>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</si>
  <si>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</si>
  <si>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</si>
  <si>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</si>
  <si>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</si>
  <si>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</si>
  <si>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</si>
  <si>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</si>
  <si>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</si>
  <si>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</si>
  <si>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</si>
  <si>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</si>
  <si>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</si>
  <si>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</si>
  <si>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</si>
  <si>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</si>
  <si>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</si>
  <si>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</si>
  <si>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</si>
  <si>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</si>
  <si>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</si>
  <si>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</si>
  <si>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</si>
  <si>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</si>
  <si>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</si>
  <si>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</si>
  <si>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</si>
  <si>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</si>
  <si>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</si>
  <si>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</si>
  <si>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</si>
  <si>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</si>
  <si>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</si>
  <si>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</si>
  <si>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</si>
  <si>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</si>
  <si>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</si>
  <si>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</si>
  <si>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</si>
  <si>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</si>
  <si>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</si>
  <si>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</si>
  <si>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</si>
  <si>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</si>
  <si>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</si>
  <si>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</si>
  <si>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</si>
  <si>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</si>
  <si>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</si>
  <si>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</si>
  <si>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</si>
  <si>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</si>
  <si>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</si>
  <si>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</si>
  <si>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</si>
  <si>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</si>
  <si>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</si>
  <si>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</si>
  <si>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</si>
  <si>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</si>
  <si>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</si>
  <si>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</si>
  <si>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</si>
  <si>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</si>
  <si>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</si>
  <si>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</si>
  <si>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</si>
  <si>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</si>
  <si>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</si>
  <si>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</si>
  <si>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</si>
  <si>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</si>
  <si>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</si>
  <si>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</si>
  <si>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</si>
  <si>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</si>
  <si>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</si>
  <si>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</si>
  <si>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</si>
  <si>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</si>
  <si>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</si>
  <si>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</si>
  <si>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</si>
  <si>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</si>
  <si>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</si>
  <si>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</si>
  <si>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</si>
  <si>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</si>
  <si>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</si>
  <si>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</si>
  <si>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</si>
  <si>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</si>
  <si>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</si>
  <si>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</si>
  <si>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</si>
  <si>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</si>
  <si>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</si>
  <si>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</si>
  <si>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</si>
  <si>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</si>
  <si>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The screw-driving machine's coordinates are misaligned.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</si>
  <si>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</si>
  <si>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</si>
  <si>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</si>
  <si>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</si>
  <si>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</si>
  <si>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</si>
  <si>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</si>
  <si>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</si>
  <si>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</si>
  <si>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</si>
  <si>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</si>
  <si>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</si>
  <si>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</si>
  <si>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</si>
  <si>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</si>
  <si>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</si>
  <si>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</si>
  <si>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</si>
  <si>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</si>
  <si>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</si>
  <si>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</si>
  <si>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</si>
  <si>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</si>
  <si>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</si>
  <si>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</si>
  <si>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</si>
  <si>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</si>
  <si>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</si>
  <si>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</si>
  <si>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</si>
  <si>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</si>
  <si>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</si>
  <si>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</si>
  <si>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</si>
  <si>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</si>
  <si>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</si>
  <si>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</si>
  <si>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</si>
  <si>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</si>
  <si>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</si>
  <si>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</si>
  <si>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</si>
  <si>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</si>
  <si>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</si>
  <si>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>Raw material NG, PN 643262001, 539366001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</si>
  <si>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</si>
  <si>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</si>
  <si>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</si>
  <si>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</si>
  <si>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</si>
  <si>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</si>
  <si>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</si>
  <si>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</si>
  <si>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</si>
  <si>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</si>
  <si>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</si>
  <si>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</si>
  <si>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</si>
  <si>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</si>
  <si>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</si>
  <si>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</si>
  <si>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</si>
  <si>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</si>
  <si>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</si>
  <si>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</si>
  <si>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</si>
  <si>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</si>
  <si>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</si>
  <si>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</si>
  <si>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</si>
  <si>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</si>
  <si>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</si>
  <si>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</si>
  <si>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</si>
  <si>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</si>
  <si>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</si>
  <si>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</si>
  <si>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APE/QE</t>
  </si>
  <si>
    <t>9322/9502</t>
  </si>
  <si>
    <t>APE/QE/Prod</t>
  </si>
  <si>
    <t>9322/9502/9811</t>
  </si>
  <si>
    <t>Prod/WH/SQE</t>
  </si>
  <si>
    <t>9811/9281/Supplier</t>
  </si>
  <si>
    <t>PIE/MQA</t>
  </si>
  <si>
    <t>9322/9504</t>
  </si>
  <si>
    <t>APE/IE/Prod</t>
  </si>
  <si>
    <t>9322/9545/9811</t>
  </si>
  <si>
    <t>Outsource Sourcing Management</t>
  </si>
  <si>
    <t>9821/Supplier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</si>
  <si>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</si>
  <si>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</si>
  <si>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</si>
  <si>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</si>
  <si>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</si>
  <si>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</si>
  <si>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</si>
  <si>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</si>
  <si>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</si>
  <si>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</si>
  <si>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</si>
  <si>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</si>
  <si>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</si>
  <si>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</si>
  <si>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</si>
  <si>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</si>
  <si>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</si>
  <si>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</si>
  <si>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Air Leakage. Testing cylinder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</si>
  <si>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</si>
  <si>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</si>
  <si>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</si>
  <si>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</si>
  <si>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</si>
  <si>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</si>
  <si>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</si>
  <si>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</si>
  <si>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</si>
  <si>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</si>
  <si>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</si>
  <si>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</si>
  <si>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</si>
  <si>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</si>
  <si>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</si>
  <si>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</si>
  <si>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</si>
  <si>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</si>
  <si>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</si>
  <si>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</si>
  <si>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</si>
  <si>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</si>
  <si>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</si>
  <si>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</si>
  <si>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</si>
  <si>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</si>
  <si>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Hỗ trợ APE</t>
  </si>
  <si>
    <t>Red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</si>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</sst>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5">
    <dxf>
      <alignment horizontal="right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5.883882060189" createdVersion="8" refreshedVersion="8" minRefreshableVersion="3" recordCount="4446" xr:uid="{09BEEADF-7F4E-4BF8-83C7-EDC4CAD1815D}">
  <cacheSource type="worksheet">
    <worksheetSource ref="A2:AA4448" sheet="Quality &amp; Downtime"/>
  </cacheSource>
  <cacheFields count="27">
    <cacheField name="Date" numFmtId="15">
      <sharedItems containsNonDate="0" containsDate="1" containsString="0" containsBlank="1" minDate="2026-01-01T00:00:00" maxDate="2026-08-01T00:00:00" count="19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9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  <s v="WH" u="1"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5.884079398151" createdVersion="8" refreshedVersion="8" minRefreshableVersion="3" recordCount="964" xr:uid="{B54B8A91-0949-4C0F-A894-82A4432F2BF0}">
  <cacheSource type="worksheet">
    <worksheetSource ref="A2:P4406" sheet="Rework"/>
  </cacheSource>
  <cacheFields count="16">
    <cacheField name="Date" numFmtId="0">
      <sharedItems containsNonDate="0" containsDate="1" containsString="0" containsBlank="1" minDate="2025-12-22T00:00:00" maxDate="2026-08-01T00:00:00" count="184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m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108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WH/SQE"/>
        <s v="US"/>
        <s v="US Packaging Team"/>
        <s v="Project code Z50896"/>
        <s v="Project team"/>
        <s v="NPI/IE"/>
        <s v="SQE "/>
        <s v="APE/QE"/>
        <s v="Cell Quality"/>
        <s v="APE/QE/Prod"/>
        <s v="Project code Z30121"/>
        <s v="Prod/WH/SQE"/>
        <s v="MC/PMC"/>
        <s v="Project code Z50303"/>
        <s v="Project code 275202"/>
        <s v="PIE"/>
        <s v="PIE/MQA"/>
        <s v="Project code 4OF987"/>
        <s v="APE/IE/Prod"/>
        <s v="Project code V22110"/>
        <s v="Project code Z60240"/>
        <s v="NPI/PIE/IE/QE/EE"/>
        <s v="EEC"/>
        <m/>
        <s v="PE/MQA " u="1"/>
        <s v="Under IE Investigation" u="1"/>
        <s v="PE/MQA" u="1"/>
        <s v="Be confirming" u="1"/>
        <s v="MQA investigate" u="1"/>
        <s v="Prod/IE" u="1"/>
        <s v="NPI+EE+MQA+PE " u="1"/>
        <s v="PE+MQA " u="1"/>
        <s v="APE/QE/PDN" u="1"/>
        <s v="PE+MQA" u="1"/>
        <s v="Project team/SQE " u="1"/>
        <s v="Dept code 1403" u="1"/>
        <s v="Project team/S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8.306585995371" createdVersion="8" refreshedVersion="8" minRefreshableVersion="3" recordCount="6999" xr:uid="{F38C6708-8AB4-4265-B189-B820EAAB51DB}">
  <cacheSource type="worksheet">
    <worksheetSource ref="A2:Q8629" sheet="Lending"/>
  </cacheSource>
  <cacheFields count="17">
    <cacheField name="Date" numFmtId="0">
      <sharedItems containsNonDate="0" containsDate="1" containsString="0" containsBlank="1" minDate="2025-12-22T00:00:00" maxDate="2026-08-01T00:00:00" count="208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8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46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'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 Issue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 Issue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 Issue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 Issue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 Issue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 Issue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 Issue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 Issue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 Issue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 Issue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 Issue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 Issue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 Issue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 Issue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 Issue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'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Other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 Issue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 Issue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 Issue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 Issue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 Issue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 Issue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 Issue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 Issue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'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 Issue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, 539366001"/>
    <s v="Quality Issue"/>
    <s v="Yes"/>
    <d v="1899-12-30T11:00:00"/>
    <d v="1899-12-30T12:30:00"/>
    <d v="1899-12-30T01:30:00"/>
    <n v="1.5"/>
    <n v="28"/>
    <m/>
    <n v="42"/>
    <x v="4"/>
    <s v="SQE"/>
    <m/>
    <m/>
    <m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Design Issue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9:00:00"/>
    <d v="1899-12-30T12:00:00"/>
    <d v="1899-12-30T03:00:00"/>
    <n v="3"/>
    <n v="29"/>
    <m/>
    <n v="87"/>
    <x v="4"/>
    <s v="SQE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 Issue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 Issue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 Issue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80001"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  <r>
    <x v="194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2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m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m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m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m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4"/>
    <s v="Supplier"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5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2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6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6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6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5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5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7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7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37"/>
    <s v="932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1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m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m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m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s v="9322/9502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s v="9322/9502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s v="9322/9502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4"/>
    <s v="9821/Supplier"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s v="9322/9502/9811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5"/>
    <s v="9811/9281/Supplier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m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m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6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5"/>
    <s v="9811/9281/Supplier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5"/>
    <s v="9811/9281/Supplier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7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8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7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9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60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1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1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60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9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60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60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1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62"/>
    <s v="9322/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60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3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3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10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30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4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Fill in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5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9"/>
    <n v="9322"/>
    <s v="Air Leakage. Testing cylinder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9"/>
    <n v="9322"/>
    <s v="Air Leakage. Testing cylinder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5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0"/>
    <s v="Supplier"/>
    <s v="Cylinder’s force lower than spec. As aligned in MRB meeting, need to open job rework."/>
    <s v="VN260470"/>
    <s v="Material issue (Quality)"/>
    <m/>
    <m/>
  </r>
  <r>
    <x v="178"/>
    <n v="31"/>
    <s v="Jul"/>
    <s v="C2-010D"/>
    <s v="Hi Mix"/>
    <s v="CPT"/>
    <n v="9812"/>
    <s v="RW040096004DP-2631A-PS14-CPT"/>
    <n v="120"/>
    <x v="61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6"/>
    <n v="9502"/>
    <s v="Fail pull force test &amp; weak welding (date code TM24396N)"/>
    <s v="VN260479"/>
    <s v="Fill in"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n v="0"/>
    <s v="Jan"/>
    <m/>
    <m/>
    <m/>
    <m/>
    <m/>
    <m/>
    <x v="67"/>
    <m/>
    <m/>
    <m/>
    <m/>
    <m/>
    <m/>
  </r>
  <r>
    <x v="179"/>
    <m/>
    <m/>
    <m/>
    <m/>
    <m/>
    <m/>
    <m/>
    <m/>
    <x v="67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5"/>
    <n v="31"/>
    <s v="Jul"/>
    <s v="C2-013D"/>
    <s v="Hi.mix"/>
    <s v="CPT"/>
    <n v="9812"/>
    <n v="4"/>
    <n v="8"/>
    <n v="2"/>
    <n v="10"/>
    <n v="40"/>
    <s v="Hỗ trợ APE"/>
    <x v="7"/>
    <m/>
    <s v="Red"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PM"/>
    <x v="3"/>
    <m/>
    <m/>
    <m/>
  </r>
  <r>
    <x v="206"/>
    <n v="31"/>
    <s v="Jul"/>
    <s v="C2-122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122D"/>
    <s v="Hi.mix"/>
    <s v="CPT"/>
    <n v="9812"/>
    <n v="2"/>
    <n v="8"/>
    <m/>
    <n v="8"/>
    <n v="16"/>
    <s v="Hỗ trợ WH FG"/>
    <x v="9"/>
    <m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m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m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m/>
    <m/>
    <m/>
  </r>
  <r>
    <x v="206"/>
    <n v="31"/>
    <s v="Jul"/>
    <s v="C2-058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058D"/>
    <s v="Hi.mix"/>
    <s v="CPT"/>
    <n v="9812"/>
    <n v="5"/>
    <n v="8"/>
    <m/>
    <n v="8"/>
    <n v="40"/>
    <s v="Hỗ trợ NPI"/>
    <x v="14"/>
    <m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m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m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m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m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m/>
    <m/>
    <m/>
  </r>
  <r>
    <x v="206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m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m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n v="0"/>
    <s v="Jan"/>
    <m/>
    <m/>
    <m/>
    <m/>
    <m/>
    <m/>
    <m/>
    <n v="0"/>
    <n v="0"/>
    <m/>
    <x v="27"/>
    <m/>
    <m/>
    <m/>
  </r>
  <r>
    <x v="207"/>
    <m/>
    <m/>
    <m/>
    <m/>
    <m/>
    <m/>
    <m/>
    <m/>
    <m/>
    <m/>
    <m/>
    <m/>
    <x v="27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7">
    <pivotField axis="axisPage" compact="0" outline="0" showAll="0">
      <items count="196">
        <item x="0"/>
        <item x="1"/>
        <item x="2"/>
        <item x="3"/>
        <item x="194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30">
        <item m="1" x="25"/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m="1" x="23"/>
        <item x="10"/>
        <item m="1" x="24"/>
        <item x="2"/>
        <item m="1" x="28"/>
        <item m="1" x="27"/>
        <item x="9"/>
        <item x="17"/>
        <item x="11"/>
        <item x="19"/>
        <item x="18"/>
        <item x="14"/>
        <item x="4"/>
        <item m="1" x="26"/>
        <item m="1" x="22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1"/>
    </i>
    <i>
      <x v="8"/>
    </i>
    <i t="grand">
      <x/>
    </i>
  </rowItems>
  <colItems count="1">
    <i/>
  </colItems>
  <pageFields count="1">
    <pageField fld="0" item="194" hier="-1"/>
  </pageFields>
  <dataFields count="1">
    <dataField name="Total hrs" fld="18" baseField="0" baseItem="0"/>
  </dataFields>
  <formats count="1">
    <format dxfId="10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20C4D8-1483-488D-89B1-0E417508E0C5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209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07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29">
        <item x="13"/>
        <item x="22"/>
        <item x="6"/>
        <item x="5"/>
        <item x="20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7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2"/>
    </i>
    <i>
      <x v="6"/>
    </i>
    <i>
      <x v="7"/>
    </i>
    <i>
      <x v="8"/>
    </i>
    <i>
      <x v="12"/>
    </i>
    <i>
      <x v="26"/>
    </i>
    <i t="grand">
      <x/>
    </i>
  </rowItems>
  <colItems count="1">
    <i/>
  </colItems>
  <pageFields count="1">
    <pageField fld="0" item="207" hier="-1"/>
  </pageFields>
  <dataFields count="1">
    <dataField name="Total hrs" fld="11" baseField="0" baseItem="0" numFmtId="49"/>
  </dataFields>
  <formats count="3">
    <format dxfId="13">
      <pivotArea outline="0" collapsedLevelsAreSubtotals="1" fieldPosition="0"/>
    </format>
    <format dxfId="12">
      <pivotArea dataOnly="0" labelOnly="1" outline="0" fieldPosition="0">
        <references count="1">
          <reference field="0" count="1">
            <x v="4"/>
          </reference>
        </references>
      </pivotArea>
    </format>
    <format dxfId="11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10" firstHeaderRow="1" firstDataRow="1" firstDataCol="1" rowPageCount="1" colPageCount="1"/>
  <pivotFields count="16">
    <pivotField axis="axisPage" showAll="0">
      <items count="185">
        <item x="179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83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82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81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8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9">
        <item x="28"/>
        <item x="62"/>
        <item m="1" x="81"/>
        <item x="42"/>
        <item x="51"/>
        <item x="19"/>
        <item m="1" x="76"/>
        <item x="53"/>
        <item m="1" x="71"/>
        <item x="52"/>
        <item x="22"/>
        <item x="11"/>
        <item m="1" x="79"/>
        <item x="23"/>
        <item x="66"/>
        <item x="35"/>
        <item x="41"/>
        <item x="5"/>
        <item x="40"/>
        <item x="56"/>
        <item x="10"/>
        <item m="1" x="83"/>
        <item m="1" x="85"/>
        <item m="1" x="72"/>
        <item x="4"/>
        <item x="6"/>
        <item x="36"/>
        <item x="49"/>
        <item x="65"/>
        <item m="1" x="74"/>
        <item m="1" x="94"/>
        <item m="1" x="102"/>
        <item x="14"/>
        <item x="34"/>
        <item m="1" x="70"/>
        <item m="1" x="68"/>
        <item m="1" x="77"/>
        <item m="1" x="75"/>
        <item x="38"/>
        <item x="59"/>
        <item x="60"/>
        <item x="37"/>
        <item x="7"/>
        <item m="1" x="73"/>
        <item x="20"/>
        <item x="55"/>
        <item m="1" x="82"/>
        <item m="1" x="107"/>
        <item x="8"/>
        <item m="1" x="101"/>
        <item x="18"/>
        <item x="21"/>
        <item x="3"/>
        <item x="25"/>
        <item x="30"/>
        <item m="1" x="90"/>
        <item m="1" x="93"/>
        <item x="58"/>
        <item x="13"/>
        <item m="1" x="106"/>
        <item x="61"/>
        <item x="63"/>
        <item x="54"/>
        <item x="15"/>
        <item x="26"/>
        <item x="57"/>
        <item x="1"/>
        <item x="17"/>
        <item x="2"/>
        <item x="29"/>
        <item x="47"/>
        <item x="33"/>
        <item x="64"/>
        <item m="1" x="88"/>
        <item m="1" x="98"/>
        <item m="1" x="95"/>
        <item x="48"/>
        <item m="1" x="80"/>
        <item m="1" x="78"/>
        <item x="24"/>
        <item x="43"/>
        <item x="32"/>
        <item m="1" x="91"/>
        <item m="1" x="86"/>
        <item x="0"/>
        <item x="50"/>
        <item m="1" x="96"/>
        <item m="1" x="105"/>
        <item m="1" x="69"/>
        <item m="1" x="100"/>
        <item m="1" x="97"/>
        <item x="31"/>
        <item m="1" x="99"/>
        <item m="1" x="103"/>
        <item m="1" x="89"/>
        <item x="45"/>
        <item x="46"/>
        <item x="27"/>
        <item x="39"/>
        <item x="12"/>
        <item m="1" x="104"/>
        <item x="16"/>
        <item x="9"/>
        <item m="1" x="84"/>
        <item x="44"/>
        <item m="1" x="87"/>
        <item m="1" x="92"/>
        <item x="6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4">
    <i>
      <x v="14"/>
    </i>
    <i>
      <x v="60"/>
    </i>
    <i>
      <x v="84"/>
    </i>
    <i t="grand">
      <x/>
    </i>
  </rowItems>
  <colItems count="1">
    <i/>
  </colItems>
  <pageFields count="1">
    <pageField fld="0" item="183" hier="-1"/>
  </pageFields>
  <dataFields count="1">
    <dataField name="Total hrs" fld="8" baseField="9" baseItem="0"/>
  </dataFields>
  <formats count="1">
    <format dxfId="14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A6" sqref="A6:B9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46234</v>
      </c>
      <c r="E4" s="52" t="s">
        <v>1</v>
      </c>
      <c r="F4" s="53">
        <v>46234</v>
      </c>
      <c r="I4" s="52" t="s">
        <v>1</v>
      </c>
      <c r="J4" s="53">
        <v>46234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>
        <v>69.09</v>
      </c>
      <c r="E7" s="2" t="s">
        <v>34</v>
      </c>
      <c r="F7">
        <v>132</v>
      </c>
      <c r="I7" t="s">
        <v>444</v>
      </c>
      <c r="J7" s="97">
        <v>1075</v>
      </c>
    </row>
    <row r="8" spans="1:10" x14ac:dyDescent="0.35">
      <c r="A8" t="s">
        <v>52</v>
      </c>
      <c r="B8">
        <v>2.3800000000000003</v>
      </c>
      <c r="E8" s="2" t="s">
        <v>7029</v>
      </c>
      <c r="F8">
        <v>120</v>
      </c>
      <c r="I8" t="s">
        <v>436</v>
      </c>
      <c r="J8" s="97">
        <v>9</v>
      </c>
    </row>
    <row r="9" spans="1:10" x14ac:dyDescent="0.35">
      <c r="A9" t="s">
        <v>231</v>
      </c>
      <c r="B9">
        <v>71.47</v>
      </c>
      <c r="E9" s="2" t="s">
        <v>30</v>
      </c>
      <c r="F9">
        <v>23</v>
      </c>
      <c r="I9" t="s">
        <v>52</v>
      </c>
      <c r="J9" s="97">
        <v>36</v>
      </c>
    </row>
    <row r="10" spans="1:10" x14ac:dyDescent="0.35">
      <c r="E10" s="2" t="s">
        <v>231</v>
      </c>
      <c r="F10">
        <v>275</v>
      </c>
      <c r="I10" t="s">
        <v>57</v>
      </c>
      <c r="J10" s="97">
        <v>40</v>
      </c>
    </row>
    <row r="11" spans="1:10" x14ac:dyDescent="0.35">
      <c r="I11" t="s">
        <v>456</v>
      </c>
      <c r="J11" s="97">
        <v>52</v>
      </c>
    </row>
    <row r="12" spans="1:10" x14ac:dyDescent="0.35">
      <c r="I12" t="s">
        <v>47</v>
      </c>
      <c r="J12" s="97">
        <v>104</v>
      </c>
    </row>
    <row r="13" spans="1:10" x14ac:dyDescent="0.35">
      <c r="I13" t="s">
        <v>231</v>
      </c>
      <c r="J13" s="97">
        <v>1316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/>
  <dimension ref="A1:AA5292"/>
  <sheetViews>
    <sheetView showGridLines="0" zoomScale="55" zoomScaleNormal="55" workbookViewId="0">
      <pane xSplit="8" ySplit="2" topLeftCell="I4226" activePane="bottomRight" state="frozen"/>
      <selection activeCell="I102" sqref="I102"/>
      <selection pane="topRight" activeCell="I102" sqref="I102"/>
      <selection pane="bottomLeft" activeCell="I102" sqref="I102"/>
      <selection pane="bottomRight" activeCell="A2" sqref="A2:Z4233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8.7265625" style="75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9.72656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42444.103666666706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5590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</row>
    <row r="16" spans="1:27" s="71" customFormat="1" ht="23.5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</row>
    <row r="17" spans="1:27" s="71" customFormat="1" ht="23.5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</row>
    <row r="105" spans="1:27" s="71" customFormat="1" ht="23.5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</row>
    <row r="109" spans="1:27" s="71" customFormat="1" ht="23.5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4604</v>
      </c>
      <c r="Y112" s="63"/>
      <c r="Z112" s="63"/>
      <c r="AA112" s="63">
        <v>2026010024</v>
      </c>
    </row>
    <row r="113" spans="1:27" s="71" customFormat="1" ht="23.5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</row>
    <row r="135" spans="1:27" s="71" customFormat="1" ht="23.5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</row>
    <row r="237" spans="1:27" s="71" customFormat="1" ht="23.5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</row>
    <row r="238" spans="1:27" s="71" customFormat="1" ht="23.5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</row>
    <row r="251" spans="1:27" s="71" customFormat="1" ht="23.5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</row>
    <row r="252" spans="1:27" s="71" customFormat="1" ht="23.5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</row>
    <row r="276" spans="1:27" s="71" customFormat="1" ht="23.5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1053</v>
      </c>
      <c r="W280" s="63">
        <v>553965001</v>
      </c>
      <c r="X280" s="63" t="s">
        <v>5848</v>
      </c>
      <c r="Y280" s="63"/>
      <c r="Z280" s="63" t="s">
        <v>1054</v>
      </c>
      <c r="AA280" s="63">
        <v>2026010062</v>
      </c>
    </row>
    <row r="281" spans="1:27" s="71" customFormat="1" ht="23.5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</row>
    <row r="301" spans="1:27" s="71" customFormat="1" ht="23.5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549</v>
      </c>
      <c r="Y315" s="63"/>
      <c r="Z315" s="63"/>
      <c r="AA315" s="63">
        <v>2026010067</v>
      </c>
    </row>
    <row r="316" spans="1:27" s="71" customFormat="1" ht="23.5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549</v>
      </c>
      <c r="Y339" s="63"/>
      <c r="Z339" s="63"/>
      <c r="AA339" s="63">
        <v>2026010068</v>
      </c>
    </row>
    <row r="340" spans="1:27" s="71" customFormat="1" ht="23.5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1060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1058</v>
      </c>
      <c r="F341" s="64">
        <v>2</v>
      </c>
      <c r="G341" s="72" t="s">
        <v>1061</v>
      </c>
      <c r="H341" s="63" t="s">
        <v>1062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1063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1064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1059</v>
      </c>
      <c r="F344" s="64">
        <v>1</v>
      </c>
      <c r="G344" s="72">
        <v>159208008</v>
      </c>
      <c r="H344" s="63" t="s">
        <v>1065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1066</v>
      </c>
      <c r="H345" s="63" t="s">
        <v>1067</v>
      </c>
      <c r="I345" s="64" t="s">
        <v>481</v>
      </c>
      <c r="J345" s="63" t="s">
        <v>1068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1071</v>
      </c>
      <c r="Y345" s="63"/>
      <c r="Z345" s="63"/>
      <c r="AA345" s="63">
        <v>2026010069</v>
      </c>
    </row>
    <row r="346" spans="1:27" s="71" customFormat="1" ht="23.5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1069</v>
      </c>
      <c r="I346" s="64" t="s">
        <v>491</v>
      </c>
      <c r="J346" s="63" t="s">
        <v>1070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1076</v>
      </c>
      <c r="H347" s="63" t="s">
        <v>1077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1078</v>
      </c>
      <c r="H348" s="63" t="s">
        <v>1079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1080</v>
      </c>
      <c r="H350" s="63" t="s">
        <v>1081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1082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1072</v>
      </c>
      <c r="F352" s="64">
        <v>2</v>
      </c>
      <c r="G352" s="72" t="s">
        <v>372</v>
      </c>
      <c r="H352" s="63" t="s">
        <v>1083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1084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1085</v>
      </c>
      <c r="H354" s="63" t="s">
        <v>1086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1087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1088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1089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1090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1073</v>
      </c>
      <c r="F359" s="64">
        <v>1</v>
      </c>
      <c r="G359" s="72" t="s">
        <v>1091</v>
      </c>
      <c r="H359" s="63" t="s">
        <v>1092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1093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1094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1095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1096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1063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1097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1098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1099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1100</v>
      </c>
      <c r="I368" s="64" t="s">
        <v>491</v>
      </c>
      <c r="J368" s="63" t="s">
        <v>1070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1093</v>
      </c>
      <c r="I369" s="64" t="s">
        <v>481</v>
      </c>
      <c r="J369" s="63" t="s">
        <v>1101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1105</v>
      </c>
      <c r="Y369" s="63"/>
      <c r="Z369" s="63"/>
      <c r="AA369" s="63">
        <v>2026010072</v>
      </c>
    </row>
    <row r="370" spans="1:27" s="71" customFormat="1" ht="23.5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1074</v>
      </c>
      <c r="F370" s="64">
        <v>1</v>
      </c>
      <c r="G370" s="72">
        <v>130597196</v>
      </c>
      <c r="H370" s="63" t="s">
        <v>1102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1075</v>
      </c>
      <c r="F371" s="64">
        <v>1</v>
      </c>
      <c r="G371" s="72">
        <v>130597197</v>
      </c>
      <c r="H371" s="63" t="s">
        <v>1103</v>
      </c>
      <c r="I371" s="64" t="s">
        <v>491</v>
      </c>
      <c r="J371" s="63" t="s">
        <v>1104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1119</v>
      </c>
      <c r="H372" s="63" t="s">
        <v>1120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1121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1122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1123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1124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1125</v>
      </c>
      <c r="H377" s="63" t="s">
        <v>1126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1127</v>
      </c>
      <c r="H378" s="63" t="s">
        <v>1128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1129</v>
      </c>
      <c r="H379" s="63" t="s">
        <v>1130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1131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1132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1133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1073</v>
      </c>
      <c r="F383" s="64">
        <v>1</v>
      </c>
      <c r="G383" s="72">
        <v>159243005</v>
      </c>
      <c r="H383" s="63" t="s">
        <v>1134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1135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1073</v>
      </c>
      <c r="F385" s="64">
        <v>1</v>
      </c>
      <c r="G385" s="72">
        <v>159424004</v>
      </c>
      <c r="H385" s="63" t="s">
        <v>1136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1137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1138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1117</v>
      </c>
      <c r="F388" s="64">
        <v>1</v>
      </c>
      <c r="G388" s="72">
        <v>313039004</v>
      </c>
      <c r="H388" s="63" t="s">
        <v>1139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1140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1141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1142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1059</v>
      </c>
      <c r="F392" s="64">
        <v>1</v>
      </c>
      <c r="G392" s="72">
        <v>159337007</v>
      </c>
      <c r="H392" s="63" t="s">
        <v>1143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1144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1072</v>
      </c>
      <c r="F394" s="64">
        <v>1</v>
      </c>
      <c r="G394" s="72" t="s">
        <v>372</v>
      </c>
      <c r="H394" s="63" t="s">
        <v>1083</v>
      </c>
      <c r="I394" s="64" t="s">
        <v>491</v>
      </c>
      <c r="J394" s="63" t="s">
        <v>1145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1072</v>
      </c>
      <c r="F395" s="64">
        <v>2</v>
      </c>
      <c r="G395" s="72" t="s">
        <v>372</v>
      </c>
      <c r="H395" s="63" t="s">
        <v>1083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1118</v>
      </c>
      <c r="F396" s="64">
        <v>2</v>
      </c>
      <c r="G396" s="72">
        <v>130597200</v>
      </c>
      <c r="H396" s="63" t="s">
        <v>1146</v>
      </c>
      <c r="I396" s="64" t="s">
        <v>491</v>
      </c>
      <c r="J396" s="63" t="s">
        <v>1147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1199</v>
      </c>
      <c r="H397" s="63" t="s">
        <v>1198</v>
      </c>
      <c r="I397" s="64" t="s">
        <v>481</v>
      </c>
      <c r="J397" s="63" t="s">
        <v>1200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1201</v>
      </c>
      <c r="Y397" s="63"/>
      <c r="Z397" s="63"/>
      <c r="AA397" s="63">
        <v>2026010078</v>
      </c>
    </row>
    <row r="398" spans="1:27" s="71" customFormat="1" ht="23.5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1157</v>
      </c>
      <c r="H398" s="63" t="s">
        <v>1158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1159</v>
      </c>
      <c r="H399" s="63" t="s">
        <v>1160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1161</v>
      </c>
      <c r="H400" s="63" t="s">
        <v>1162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1163</v>
      </c>
      <c r="H401" s="63" t="s">
        <v>1164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1165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1166</v>
      </c>
      <c r="H403" s="63" t="s">
        <v>1167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1168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1169</v>
      </c>
      <c r="H405" s="63" t="s">
        <v>1170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1171</v>
      </c>
      <c r="H406" s="63" t="s">
        <v>1172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1173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1174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1175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1176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1155</v>
      </c>
      <c r="F411" s="64">
        <v>2</v>
      </c>
      <c r="G411" s="72">
        <v>317342001</v>
      </c>
      <c r="H411" s="63" t="s">
        <v>1177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1178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1166</v>
      </c>
      <c r="H413" s="63" t="s">
        <v>1167</v>
      </c>
      <c r="I413" s="64" t="s">
        <v>492</v>
      </c>
      <c r="J413" s="63" t="s">
        <v>1179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1180</v>
      </c>
      <c r="H414" s="63" t="s">
        <v>1181</v>
      </c>
      <c r="I414" s="64" t="s">
        <v>486</v>
      </c>
      <c r="J414" s="63" t="s">
        <v>1182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1072</v>
      </c>
      <c r="F415" s="64">
        <v>1</v>
      </c>
      <c r="G415" s="72" t="s">
        <v>372</v>
      </c>
      <c r="H415" s="63" t="s">
        <v>1083</v>
      </c>
      <c r="I415" s="64" t="s">
        <v>491</v>
      </c>
      <c r="J415" s="63" t="s">
        <v>1183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1156</v>
      </c>
      <c r="F416" s="64">
        <v>1</v>
      </c>
      <c r="G416" s="72" t="s">
        <v>301</v>
      </c>
      <c r="H416" s="63" t="s">
        <v>1184</v>
      </c>
      <c r="I416" s="64" t="s">
        <v>491</v>
      </c>
      <c r="J416" s="63" t="s">
        <v>1185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1123</v>
      </c>
      <c r="I417" s="64" t="s">
        <v>481</v>
      </c>
      <c r="J417" s="63" t="s">
        <v>1186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4605</v>
      </c>
      <c r="Y417" s="63"/>
      <c r="Z417" s="63"/>
      <c r="AA417" s="63">
        <v>2026010082</v>
      </c>
    </row>
    <row r="418" spans="1:27" s="71" customFormat="1" ht="23.5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1124</v>
      </c>
      <c r="I418" s="64" t="s">
        <v>491</v>
      </c>
      <c r="J418" s="63" t="s">
        <v>1187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1188</v>
      </c>
      <c r="I419" s="64" t="s">
        <v>491</v>
      </c>
      <c r="J419" s="63" t="s">
        <v>1189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1190</v>
      </c>
      <c r="I420" s="64" t="s">
        <v>491</v>
      </c>
      <c r="J420" s="63" t="s">
        <v>1191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1192</v>
      </c>
      <c r="I421" s="64" t="s">
        <v>481</v>
      </c>
      <c r="J421" s="63" t="s">
        <v>1193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1193</v>
      </c>
      <c r="W421" s="63" t="s">
        <v>1194</v>
      </c>
      <c r="X421" s="63" t="s">
        <v>1195</v>
      </c>
      <c r="Y421" s="63"/>
      <c r="Z421" s="63"/>
      <c r="AA421" s="63">
        <v>2026010086</v>
      </c>
    </row>
    <row r="422" spans="1:27" s="71" customFormat="1" ht="23.5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1192</v>
      </c>
      <c r="I422" s="64" t="s">
        <v>481</v>
      </c>
      <c r="J422" s="63" t="s">
        <v>1193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1212</v>
      </c>
      <c r="H423" s="63" t="s">
        <v>1213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1214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1215</v>
      </c>
      <c r="H425" s="63" t="s">
        <v>1216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1217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1218</v>
      </c>
      <c r="H427" s="63" t="s">
        <v>1219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1220</v>
      </c>
      <c r="H428" s="63" t="s">
        <v>1221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1211</v>
      </c>
      <c r="F429" s="64">
        <v>1</v>
      </c>
      <c r="G429" s="72" t="s">
        <v>1222</v>
      </c>
      <c r="H429" s="63" t="s">
        <v>1223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1224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1225</v>
      </c>
      <c r="H431" s="63" t="s">
        <v>1226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1227</v>
      </c>
      <c r="H432" s="63" t="s">
        <v>1228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1229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1230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1231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1232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1233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1234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1155</v>
      </c>
      <c r="F439" s="64">
        <v>2</v>
      </c>
      <c r="G439" s="72">
        <v>319349003</v>
      </c>
      <c r="H439" s="63" t="s">
        <v>1235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1155</v>
      </c>
      <c r="F440" s="64">
        <v>2</v>
      </c>
      <c r="G440" s="72">
        <v>319349009</v>
      </c>
      <c r="H440" s="63" t="s">
        <v>1236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1215</v>
      </c>
      <c r="H441" s="63" t="s">
        <v>1216</v>
      </c>
      <c r="I441" s="64" t="s">
        <v>481</v>
      </c>
      <c r="J441" s="63" t="s">
        <v>1237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1243</v>
      </c>
      <c r="Y441" s="63"/>
      <c r="Z441" s="63"/>
      <c r="AA441" s="63">
        <v>2026010087</v>
      </c>
    </row>
    <row r="442" spans="1:27" s="71" customFormat="1" ht="23.5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1212</v>
      </c>
      <c r="H442" s="63" t="s">
        <v>1213</v>
      </c>
      <c r="I442" s="64" t="s">
        <v>481</v>
      </c>
      <c r="J442" s="63" t="s">
        <v>1238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</row>
    <row r="443" spans="1:27" s="71" customFormat="1" ht="23.5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1168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1239</v>
      </c>
      <c r="H444" s="63" t="s">
        <v>1240</v>
      </c>
      <c r="I444" s="64" t="s">
        <v>491</v>
      </c>
      <c r="J444" s="63" t="s">
        <v>1241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1212</v>
      </c>
      <c r="H445" s="63" t="s">
        <v>1213</v>
      </c>
      <c r="I445" s="64" t="s">
        <v>491</v>
      </c>
      <c r="J445" s="63" t="s">
        <v>1242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1251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1252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1253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1066</v>
      </c>
      <c r="H449" s="63" t="s">
        <v>1254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1252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1255</v>
      </c>
      <c r="H451" s="63" t="s">
        <v>1256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1257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1258</v>
      </c>
      <c r="H453" s="63" t="s">
        <v>1259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1260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1261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1262</v>
      </c>
      <c r="H456" s="63" t="s">
        <v>1263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1264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1265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1073</v>
      </c>
      <c r="F459" s="64">
        <v>1</v>
      </c>
      <c r="G459" s="72">
        <v>161030007</v>
      </c>
      <c r="H459" s="63" t="s">
        <v>1266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1267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1268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1269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1270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1271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1272</v>
      </c>
      <c r="I465" s="64" t="s">
        <v>481</v>
      </c>
      <c r="J465" s="63" t="s">
        <v>1273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1274</v>
      </c>
      <c r="Y465" s="63"/>
      <c r="Z465" s="63"/>
      <c r="AA465" s="63">
        <v>2026010092</v>
      </c>
    </row>
    <row r="466" spans="1:27" s="71" customFormat="1" ht="23.5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1291</v>
      </c>
      <c r="H466" s="63" t="s">
        <v>1292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1290</v>
      </c>
      <c r="F467" s="64">
        <v>1</v>
      </c>
      <c r="G467" s="72" t="s">
        <v>1293</v>
      </c>
      <c r="H467" s="63" t="s">
        <v>1294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1295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1296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1297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1298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1299</v>
      </c>
      <c r="I472" s="64" t="s">
        <v>486</v>
      </c>
      <c r="J472" s="63" t="s">
        <v>1301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1300</v>
      </c>
      <c r="I473" s="64" t="s">
        <v>486</v>
      </c>
      <c r="J473" s="63" t="s">
        <v>1302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3306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1312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1313</v>
      </c>
      <c r="H475" s="63" t="s">
        <v>1314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1315</v>
      </c>
      <c r="H476" s="63" t="s">
        <v>1316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1308</v>
      </c>
      <c r="F477" s="64">
        <v>2</v>
      </c>
      <c r="G477" s="72" t="s">
        <v>1317</v>
      </c>
      <c r="H477" s="63" t="s">
        <v>1318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1131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1309</v>
      </c>
      <c r="F479" s="64">
        <v>2</v>
      </c>
      <c r="G479" s="72" t="s">
        <v>1227</v>
      </c>
      <c r="H479" s="63" t="s">
        <v>1319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1320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1321</v>
      </c>
      <c r="I481" s="64" t="s">
        <v>486</v>
      </c>
      <c r="J481" s="63" t="s">
        <v>1322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1310</v>
      </c>
      <c r="F482" s="64">
        <v>1</v>
      </c>
      <c r="G482" s="72">
        <v>130540015</v>
      </c>
      <c r="H482" s="63" t="s">
        <v>1323</v>
      </c>
      <c r="I482" s="64" t="s">
        <v>491</v>
      </c>
      <c r="J482" s="63" t="s">
        <v>1324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1311</v>
      </c>
      <c r="F483" s="64">
        <v>1</v>
      </c>
      <c r="G483" s="72">
        <v>130606034</v>
      </c>
      <c r="H483" s="63" t="s">
        <v>1325</v>
      </c>
      <c r="I483" s="64" t="s">
        <v>491</v>
      </c>
      <c r="J483" s="63" t="s">
        <v>1326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1312</v>
      </c>
      <c r="I484" s="64" t="s">
        <v>481</v>
      </c>
      <c r="J484" s="63" t="s">
        <v>1327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1328</v>
      </c>
      <c r="W484" s="63" t="s">
        <v>1329</v>
      </c>
      <c r="X484" s="63" t="s">
        <v>1330</v>
      </c>
      <c r="Y484" s="63"/>
      <c r="Z484" s="63"/>
      <c r="AA484" s="63">
        <v>2026010098</v>
      </c>
    </row>
    <row r="485" spans="1:27" s="71" customFormat="1" ht="23.5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1338</v>
      </c>
      <c r="H485" s="63" t="s">
        <v>1339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1340</v>
      </c>
      <c r="H486" s="63" t="s">
        <v>1341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1342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1343</v>
      </c>
      <c r="H488" s="63" t="s">
        <v>1344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1345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1072</v>
      </c>
      <c r="F490" s="64">
        <v>1</v>
      </c>
      <c r="G490" s="72" t="s">
        <v>1346</v>
      </c>
      <c r="H490" s="63" t="s">
        <v>1347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1348</v>
      </c>
      <c r="F491" s="64">
        <v>1</v>
      </c>
      <c r="G491" s="72" t="s">
        <v>692</v>
      </c>
      <c r="H491" s="63" t="s">
        <v>1349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1350</v>
      </c>
      <c r="H492" s="63" t="s">
        <v>1351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1352</v>
      </c>
      <c r="H493" s="63" t="s">
        <v>1353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1354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1355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1356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1357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1358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1359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1360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1361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1362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1363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1364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1340</v>
      </c>
      <c r="H505" s="63" t="s">
        <v>1341</v>
      </c>
      <c r="I505" s="64" t="s">
        <v>492</v>
      </c>
      <c r="J505" s="63" t="s">
        <v>1365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1343</v>
      </c>
      <c r="H506" s="63" t="s">
        <v>1344</v>
      </c>
      <c r="I506" s="64" t="s">
        <v>486</v>
      </c>
      <c r="J506" s="63" t="s">
        <v>1366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1367</v>
      </c>
      <c r="I507" s="64" t="s">
        <v>491</v>
      </c>
      <c r="J507" s="63" t="s">
        <v>1368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1072</v>
      </c>
      <c r="F508" s="64">
        <v>1</v>
      </c>
      <c r="G508" s="72" t="s">
        <v>1346</v>
      </c>
      <c r="H508" s="63" t="s">
        <v>1347</v>
      </c>
      <c r="I508" s="64" t="s">
        <v>491</v>
      </c>
      <c r="J508" s="63" t="s">
        <v>1369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1072</v>
      </c>
      <c r="F509" s="64">
        <v>2</v>
      </c>
      <c r="G509" s="72" t="s">
        <v>1346</v>
      </c>
      <c r="H509" s="63" t="s">
        <v>1347</v>
      </c>
      <c r="I509" s="64" t="s">
        <v>491</v>
      </c>
      <c r="J509" s="63" t="s">
        <v>1369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1370</v>
      </c>
      <c r="I510" s="64" t="s">
        <v>491</v>
      </c>
      <c r="J510" s="63" t="s">
        <v>1371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1370</v>
      </c>
      <c r="I511" s="64" t="s">
        <v>491</v>
      </c>
      <c r="J511" s="63" t="s">
        <v>1372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1376</v>
      </c>
      <c r="H512" s="63" t="s">
        <v>1377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1378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1379</v>
      </c>
      <c r="H514" s="63" t="s">
        <v>1380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1078</v>
      </c>
      <c r="H515" s="63" t="s">
        <v>1381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1382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1383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1384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1385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1375</v>
      </c>
      <c r="F520" s="64">
        <v>2</v>
      </c>
      <c r="G520" s="72" t="s">
        <v>772</v>
      </c>
      <c r="H520" s="63" t="s">
        <v>1386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1387</v>
      </c>
      <c r="H521" s="63" t="s">
        <v>1388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1389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1091</v>
      </c>
      <c r="H523" s="63" t="s">
        <v>1390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1391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1392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1393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1394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1395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1396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1343</v>
      </c>
      <c r="H530" s="63" t="s">
        <v>1344</v>
      </c>
      <c r="I530" s="64" t="s">
        <v>492</v>
      </c>
      <c r="J530" s="63" t="s">
        <v>1397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1376</v>
      </c>
      <c r="H531" s="63" t="s">
        <v>1398</v>
      </c>
      <c r="I531" s="64" t="s">
        <v>486</v>
      </c>
      <c r="J531" s="63" t="s">
        <v>1400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1072</v>
      </c>
      <c r="F532" s="64">
        <v>2</v>
      </c>
      <c r="G532" s="72" t="s">
        <v>1346</v>
      </c>
      <c r="H532" s="63" t="s">
        <v>1399</v>
      </c>
      <c r="I532" s="64" t="s">
        <v>491</v>
      </c>
      <c r="J532" s="63" t="s">
        <v>1369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1072</v>
      </c>
      <c r="F533" s="64">
        <v>1</v>
      </c>
      <c r="G533" s="72" t="s">
        <v>1346</v>
      </c>
      <c r="H533" s="63" t="s">
        <v>1347</v>
      </c>
      <c r="I533" s="64" t="s">
        <v>491</v>
      </c>
      <c r="J533" s="63" t="s">
        <v>1369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1410</v>
      </c>
      <c r="H534" s="63" t="s">
        <v>1411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1412</v>
      </c>
      <c r="H535" s="63" t="s">
        <v>1413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1379</v>
      </c>
      <c r="H536" s="63" t="s">
        <v>1380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1414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1415</v>
      </c>
      <c r="H538" s="63" t="s">
        <v>1416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1417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1418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1419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1420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1421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1422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1423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1155</v>
      </c>
      <c r="F546" s="64">
        <v>2</v>
      </c>
      <c r="G546" s="72">
        <v>317336002</v>
      </c>
      <c r="H546" s="63" t="s">
        <v>1424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1417</v>
      </c>
      <c r="I547" s="64" t="s">
        <v>481</v>
      </c>
      <c r="J547" s="63" t="s">
        <v>1425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1426</v>
      </c>
      <c r="Y547" s="63"/>
      <c r="Z547" s="63"/>
      <c r="AA547" s="63">
        <v>2026010110</v>
      </c>
    </row>
    <row r="548" spans="1:27" s="71" customFormat="1" ht="23.5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1072</v>
      </c>
      <c r="F548" s="64">
        <v>1</v>
      </c>
      <c r="G548" s="72" t="s">
        <v>1346</v>
      </c>
      <c r="H548" s="63" t="s">
        <v>1399</v>
      </c>
      <c r="I548" s="64" t="s">
        <v>491</v>
      </c>
      <c r="J548" s="63" t="s">
        <v>1369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1449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1414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1450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1451</v>
      </c>
      <c r="H552" s="63" t="s">
        <v>1452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1453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1454</v>
      </c>
      <c r="H554" s="63" t="s">
        <v>1455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1215</v>
      </c>
      <c r="H555" s="63" t="s">
        <v>1456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1457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1458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1453</v>
      </c>
      <c r="I558" s="64" t="s">
        <v>492</v>
      </c>
      <c r="J558" s="63" t="s">
        <v>1459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1460</v>
      </c>
      <c r="H559" s="63" t="s">
        <v>1461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1415</v>
      </c>
      <c r="H560" s="63" t="s">
        <v>1416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1462</v>
      </c>
      <c r="H561" s="63" t="s">
        <v>1463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1464</v>
      </c>
      <c r="H562" s="63" t="s">
        <v>1465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1466</v>
      </c>
      <c r="H563" s="63" t="s">
        <v>1467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1468</v>
      </c>
      <c r="H564" s="63" t="s">
        <v>1469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1448</v>
      </c>
      <c r="F565" s="64">
        <v>2</v>
      </c>
      <c r="G565" s="72" t="s">
        <v>1470</v>
      </c>
      <c r="H565" s="63" t="s">
        <v>1471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1472</v>
      </c>
      <c r="H566" s="63" t="s">
        <v>1473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1474</v>
      </c>
      <c r="H567" s="63" t="s">
        <v>1475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1476</v>
      </c>
      <c r="H568" s="63" t="s">
        <v>1477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1478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1479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1480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1481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1482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1483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1484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1485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1059</v>
      </c>
      <c r="F577" s="64">
        <v>1</v>
      </c>
      <c r="G577" s="72">
        <v>161027005</v>
      </c>
      <c r="H577" s="63" t="s">
        <v>1486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1487</v>
      </c>
      <c r="I578" s="64" t="s">
        <v>481</v>
      </c>
      <c r="J578" s="63" t="s">
        <v>1488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1495</v>
      </c>
      <c r="Y578" s="63"/>
      <c r="Z578" s="63"/>
      <c r="AA578" s="63">
        <v>2026020001</v>
      </c>
    </row>
    <row r="579" spans="1:27" s="71" customFormat="1" ht="23.5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1487</v>
      </c>
      <c r="I579" s="64" t="s">
        <v>491</v>
      </c>
      <c r="J579" s="63" t="s">
        <v>1489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1072</v>
      </c>
      <c r="F580" s="64">
        <v>1</v>
      </c>
      <c r="G580" s="72" t="s">
        <v>1346</v>
      </c>
      <c r="H580" s="63" t="s">
        <v>1399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1490</v>
      </c>
      <c r="I581" s="64" t="s">
        <v>491</v>
      </c>
      <c r="J581" s="63" t="s">
        <v>1491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1464</v>
      </c>
      <c r="H582" s="63" t="s">
        <v>1492</v>
      </c>
      <c r="I582" s="64" t="s">
        <v>491</v>
      </c>
      <c r="J582" s="63" t="s">
        <v>1493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1472</v>
      </c>
      <c r="H583" s="63" t="s">
        <v>1473</v>
      </c>
      <c r="I583" s="64" t="s">
        <v>491</v>
      </c>
      <c r="J583" s="63" t="s">
        <v>1494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1500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1376</v>
      </c>
      <c r="H585" s="63" t="s">
        <v>1398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1501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1502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1503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1504</v>
      </c>
      <c r="H589" s="63" t="s">
        <v>1505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1506</v>
      </c>
      <c r="H590" s="63" t="s">
        <v>1507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1508</v>
      </c>
      <c r="H591" s="63" t="s">
        <v>1509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1510</v>
      </c>
      <c r="H592" s="63" t="s">
        <v>1511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1512</v>
      </c>
      <c r="H593" s="63" t="s">
        <v>1513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1499</v>
      </c>
      <c r="F594" s="64">
        <v>1</v>
      </c>
      <c r="G594" s="72" t="s">
        <v>1169</v>
      </c>
      <c r="H594" s="63" t="s">
        <v>1514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1515</v>
      </c>
      <c r="H595" s="63" t="s">
        <v>1516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1517</v>
      </c>
      <c r="H596" s="63" t="s">
        <v>1518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1225</v>
      </c>
      <c r="H597" s="63" t="s">
        <v>1519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1520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1521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1522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1523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1524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1525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1526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1527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1528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1529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1072</v>
      </c>
      <c r="F608" s="64">
        <v>1</v>
      </c>
      <c r="G608" s="72" t="s">
        <v>1346</v>
      </c>
      <c r="H608" s="63" t="s">
        <v>1530</v>
      </c>
      <c r="I608" s="64" t="s">
        <v>491</v>
      </c>
      <c r="J608" s="63" t="s">
        <v>1531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1501</v>
      </c>
      <c r="I609" s="64" t="s">
        <v>491</v>
      </c>
      <c r="J609" s="63" t="s">
        <v>1533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1460</v>
      </c>
      <c r="H610" s="63" t="s">
        <v>1461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1534</v>
      </c>
      <c r="H611" s="63" t="s">
        <v>1535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1536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1537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1560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1561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1066</v>
      </c>
      <c r="H616" s="63" t="s">
        <v>1254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1410</v>
      </c>
      <c r="H617" s="63" t="s">
        <v>1562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1563</v>
      </c>
      <c r="H618" s="63" t="s">
        <v>1564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1220</v>
      </c>
      <c r="H619" s="63" t="s">
        <v>1221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1431</v>
      </c>
      <c r="F620" s="64">
        <v>2</v>
      </c>
      <c r="G620" s="72" t="s">
        <v>1565</v>
      </c>
      <c r="H620" s="63" t="s">
        <v>1566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1567</v>
      </c>
      <c r="H621" s="63" t="s">
        <v>1568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1569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1570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1517</v>
      </c>
      <c r="H624" s="63" t="s">
        <v>1518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1538</v>
      </c>
      <c r="F625" s="64">
        <v>2</v>
      </c>
      <c r="G625" s="72" t="s">
        <v>1571</v>
      </c>
      <c r="H625" s="63" t="s">
        <v>1572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1573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1574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1575</v>
      </c>
      <c r="I628" s="64" t="s">
        <v>492</v>
      </c>
      <c r="J628" s="63" t="s">
        <v>1576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1072</v>
      </c>
      <c r="F629" s="64">
        <v>1</v>
      </c>
      <c r="G629" s="72" t="s">
        <v>1346</v>
      </c>
      <c r="H629" s="63" t="s">
        <v>1577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1072</v>
      </c>
      <c r="F630" s="64">
        <v>1</v>
      </c>
      <c r="G630" s="72" t="s">
        <v>1346</v>
      </c>
      <c r="H630" s="63" t="s">
        <v>1577</v>
      </c>
      <c r="I630" s="64" t="s">
        <v>491</v>
      </c>
      <c r="J630" s="63" t="s">
        <v>1578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1579</v>
      </c>
      <c r="H631" s="63" t="s">
        <v>1580</v>
      </c>
      <c r="I631" s="64" t="s">
        <v>491</v>
      </c>
      <c r="J631" s="63" t="s">
        <v>1581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1582</v>
      </c>
      <c r="H632" s="63" t="s">
        <v>1583</v>
      </c>
      <c r="I632" s="64" t="s">
        <v>488</v>
      </c>
      <c r="J632" s="63" t="s">
        <v>1584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</row>
    <row r="633" spans="1:27" s="71" customFormat="1" ht="23.5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1585</v>
      </c>
      <c r="I633" s="64" t="s">
        <v>488</v>
      </c>
      <c r="J633" s="63" t="s">
        <v>1586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</row>
    <row r="634" spans="1:27" s="71" customFormat="1" ht="23.5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1587</v>
      </c>
      <c r="I634" s="64" t="s">
        <v>488</v>
      </c>
      <c r="J634" s="63" t="s">
        <v>1586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</row>
    <row r="635" spans="1:27" s="71" customFormat="1" ht="23.5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1588</v>
      </c>
      <c r="I635" s="64" t="s">
        <v>488</v>
      </c>
      <c r="J635" s="63" t="s">
        <v>1586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</row>
    <row r="636" spans="1:27" s="71" customFormat="1" ht="23.5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1589</v>
      </c>
      <c r="I636" s="64" t="s">
        <v>488</v>
      </c>
      <c r="J636" s="63" t="s">
        <v>1586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</row>
    <row r="637" spans="1:27" s="71" customFormat="1" ht="23.5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1590</v>
      </c>
      <c r="I637" s="64" t="s">
        <v>488</v>
      </c>
      <c r="J637" s="63" t="s">
        <v>1586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</row>
    <row r="638" spans="1:27" s="71" customFormat="1" ht="23.5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1591</v>
      </c>
      <c r="I638" s="64" t="s">
        <v>488</v>
      </c>
      <c r="J638" s="63" t="s">
        <v>1586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</row>
    <row r="639" spans="1:27" s="71" customFormat="1" ht="23.5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1592</v>
      </c>
      <c r="I639" s="64" t="s">
        <v>488</v>
      </c>
      <c r="J639" s="63" t="s">
        <v>1586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</row>
    <row r="640" spans="1:27" s="71" customFormat="1" ht="23.5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1593</v>
      </c>
      <c r="I640" s="64" t="s">
        <v>488</v>
      </c>
      <c r="J640" s="63" t="s">
        <v>1586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</row>
    <row r="641" spans="1:27" s="71" customFormat="1" ht="23.5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1072</v>
      </c>
      <c r="F641" s="64">
        <v>1</v>
      </c>
      <c r="G641" s="72" t="s">
        <v>1346</v>
      </c>
      <c r="H641" s="63" t="s">
        <v>1577</v>
      </c>
      <c r="I641" s="64" t="s">
        <v>488</v>
      </c>
      <c r="J641" s="63" t="s">
        <v>1586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</row>
    <row r="642" spans="1:27" s="71" customFormat="1" ht="23.5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1594</v>
      </c>
      <c r="I642" s="64" t="s">
        <v>488</v>
      </c>
      <c r="J642" s="63" t="s">
        <v>1586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</row>
    <row r="643" spans="1:27" s="71" customFormat="1" ht="23.5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1595</v>
      </c>
      <c r="I643" s="64" t="s">
        <v>488</v>
      </c>
      <c r="J643" s="63" t="s">
        <v>1586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</row>
    <row r="644" spans="1:27" s="71" customFormat="1" ht="23.5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1596</v>
      </c>
      <c r="H644" s="63" t="s">
        <v>1597</v>
      </c>
      <c r="I644" s="64" t="s">
        <v>488</v>
      </c>
      <c r="J644" s="63" t="s">
        <v>1586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</row>
    <row r="645" spans="1:27" s="71" customFormat="1" ht="23.5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1598</v>
      </c>
      <c r="I645" s="64" t="s">
        <v>488</v>
      </c>
      <c r="J645" s="63" t="s">
        <v>1586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</row>
    <row r="646" spans="1:27" s="71" customFormat="1" ht="23.5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1599</v>
      </c>
      <c r="I646" s="64" t="s">
        <v>488</v>
      </c>
      <c r="J646" s="63" t="s">
        <v>1586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</row>
    <row r="647" spans="1:27" s="71" customFormat="1" ht="23.5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1579</v>
      </c>
      <c r="H647" s="63" t="s">
        <v>1580</v>
      </c>
      <c r="I647" s="64" t="s">
        <v>488</v>
      </c>
      <c r="J647" s="63" t="s">
        <v>1586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</row>
    <row r="648" spans="1:27" s="71" customFormat="1" ht="23.5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1501</v>
      </c>
      <c r="I648" s="64" t="s">
        <v>488</v>
      </c>
      <c r="J648" s="63" t="s">
        <v>1586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</row>
    <row r="649" spans="1:27" s="71" customFormat="1" ht="23.5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1410</v>
      </c>
      <c r="H649" s="63" t="s">
        <v>1562</v>
      </c>
      <c r="I649" s="64" t="s">
        <v>488</v>
      </c>
      <c r="J649" s="63" t="s">
        <v>1586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</row>
    <row r="650" spans="1:27" s="71" customFormat="1" ht="23.5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1600</v>
      </c>
      <c r="I650" s="64" t="s">
        <v>488</v>
      </c>
      <c r="J650" s="63" t="s">
        <v>1586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</row>
    <row r="651" spans="1:27" s="71" customFormat="1" ht="23.5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1601</v>
      </c>
      <c r="I651" s="64" t="s">
        <v>488</v>
      </c>
      <c r="J651" s="63" t="s">
        <v>1586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</row>
    <row r="652" spans="1:27" s="71" customFormat="1" ht="23.5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1602</v>
      </c>
      <c r="H652" s="63" t="s">
        <v>1603</v>
      </c>
      <c r="I652" s="64" t="s">
        <v>488</v>
      </c>
      <c r="J652" s="63" t="s">
        <v>1586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</row>
    <row r="653" spans="1:27" s="71" customFormat="1" ht="23.5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1539</v>
      </c>
      <c r="F653" s="64">
        <v>1</v>
      </c>
      <c r="G653" s="72" t="s">
        <v>1604</v>
      </c>
      <c r="H653" s="63" t="s">
        <v>1605</v>
      </c>
      <c r="I653" s="64" t="s">
        <v>488</v>
      </c>
      <c r="J653" s="63" t="s">
        <v>1586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</row>
    <row r="654" spans="1:27" s="71" customFormat="1" ht="23.5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1348</v>
      </c>
      <c r="F654" s="64">
        <v>1</v>
      </c>
      <c r="G654" s="72" t="s">
        <v>1604</v>
      </c>
      <c r="H654" s="63" t="s">
        <v>1605</v>
      </c>
      <c r="I654" s="64" t="s">
        <v>488</v>
      </c>
      <c r="J654" s="63" t="s">
        <v>1586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</row>
    <row r="655" spans="1:27" s="71" customFormat="1" ht="23.5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1604</v>
      </c>
      <c r="H655" s="63" t="s">
        <v>1606</v>
      </c>
      <c r="I655" s="64" t="s">
        <v>488</v>
      </c>
      <c r="J655" s="63" t="s">
        <v>1586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</row>
    <row r="656" spans="1:27" s="71" customFormat="1" ht="23.5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1540</v>
      </c>
      <c r="F656" s="64">
        <v>1</v>
      </c>
      <c r="G656" s="72" t="s">
        <v>1604</v>
      </c>
      <c r="H656" s="63" t="s">
        <v>1607</v>
      </c>
      <c r="I656" s="64" t="s">
        <v>488</v>
      </c>
      <c r="J656" s="63" t="s">
        <v>1586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</row>
    <row r="657" spans="1:27" s="71" customFormat="1" ht="23.5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1541</v>
      </c>
      <c r="F657" s="64">
        <v>1</v>
      </c>
      <c r="G657" s="72" t="s">
        <v>1604</v>
      </c>
      <c r="H657" s="63" t="s">
        <v>1608</v>
      </c>
      <c r="I657" s="64" t="s">
        <v>488</v>
      </c>
      <c r="J657" s="63" t="s">
        <v>1586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</row>
    <row r="658" spans="1:27" s="71" customFormat="1" ht="23.5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1609</v>
      </c>
      <c r="H658" s="63" t="s">
        <v>1610</v>
      </c>
      <c r="I658" s="64" t="s">
        <v>488</v>
      </c>
      <c r="J658" s="63" t="s">
        <v>1586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</row>
    <row r="659" spans="1:27" s="71" customFormat="1" ht="23.5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1609</v>
      </c>
      <c r="H659" s="63" t="s">
        <v>1611</v>
      </c>
      <c r="I659" s="64" t="s">
        <v>488</v>
      </c>
      <c r="J659" s="63" t="s">
        <v>1586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</row>
    <row r="660" spans="1:27" s="71" customFormat="1" ht="23.5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1612</v>
      </c>
      <c r="H660" s="63" t="s">
        <v>1613</v>
      </c>
      <c r="I660" s="64" t="s">
        <v>488</v>
      </c>
      <c r="J660" s="63" t="s">
        <v>1586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</row>
    <row r="661" spans="1:27" s="71" customFormat="1" ht="23.5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1542</v>
      </c>
      <c r="F661" s="64">
        <v>1</v>
      </c>
      <c r="G661" s="72" t="s">
        <v>1061</v>
      </c>
      <c r="H661" s="63" t="s">
        <v>1614</v>
      </c>
      <c r="I661" s="64" t="s">
        <v>488</v>
      </c>
      <c r="J661" s="63" t="s">
        <v>1586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</row>
    <row r="662" spans="1:27" s="71" customFormat="1" ht="23.5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1512</v>
      </c>
      <c r="H662" s="63" t="s">
        <v>1513</v>
      </c>
      <c r="I662" s="64" t="s">
        <v>488</v>
      </c>
      <c r="J662" s="63" t="s">
        <v>1586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</row>
    <row r="663" spans="1:27" s="71" customFormat="1" ht="23.5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1543</v>
      </c>
      <c r="F663" s="64">
        <v>1</v>
      </c>
      <c r="G663" s="72" t="s">
        <v>1615</v>
      </c>
      <c r="H663" s="63" t="s">
        <v>1616</v>
      </c>
      <c r="I663" s="64" t="s">
        <v>488</v>
      </c>
      <c r="J663" s="63" t="s">
        <v>1586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</row>
    <row r="664" spans="1:27" s="71" customFormat="1" ht="23.5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1544</v>
      </c>
      <c r="F664" s="64">
        <v>1</v>
      </c>
      <c r="G664" s="72" t="s">
        <v>1617</v>
      </c>
      <c r="H664" s="63" t="s">
        <v>1618</v>
      </c>
      <c r="I664" s="64" t="s">
        <v>488</v>
      </c>
      <c r="J664" s="63" t="s">
        <v>1586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</row>
    <row r="665" spans="1:27" s="71" customFormat="1" ht="23.5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1619</v>
      </c>
      <c r="H665" s="63" t="s">
        <v>1620</v>
      </c>
      <c r="I665" s="64" t="s">
        <v>488</v>
      </c>
      <c r="J665" s="63" t="s">
        <v>1586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</row>
    <row r="666" spans="1:27" s="71" customFormat="1" ht="23.5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1515</v>
      </c>
      <c r="H666" s="63" t="s">
        <v>1516</v>
      </c>
      <c r="I666" s="64" t="s">
        <v>488</v>
      </c>
      <c r="J666" s="63" t="s">
        <v>1586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</row>
    <row r="667" spans="1:27" s="71" customFormat="1" ht="23.5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1517</v>
      </c>
      <c r="H667" s="63" t="s">
        <v>1518</v>
      </c>
      <c r="I667" s="64" t="s">
        <v>488</v>
      </c>
      <c r="J667" s="63" t="s">
        <v>1586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</row>
    <row r="668" spans="1:27" s="71" customFormat="1" ht="23.5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1621</v>
      </c>
      <c r="H668" s="63" t="s">
        <v>1622</v>
      </c>
      <c r="I668" s="64" t="s">
        <v>488</v>
      </c>
      <c r="J668" s="63" t="s">
        <v>1586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</row>
    <row r="669" spans="1:27" s="71" customFormat="1" ht="23.5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1545</v>
      </c>
      <c r="F669" s="64">
        <v>1</v>
      </c>
      <c r="G669" s="72" t="s">
        <v>329</v>
      </c>
      <c r="H669" s="63" t="s">
        <v>1623</v>
      </c>
      <c r="I669" s="64" t="s">
        <v>488</v>
      </c>
      <c r="J669" s="63" t="s">
        <v>1586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</row>
    <row r="670" spans="1:27" s="71" customFormat="1" ht="23.5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1227</v>
      </c>
      <c r="H670" s="63" t="s">
        <v>1319</v>
      </c>
      <c r="I670" s="64" t="s">
        <v>488</v>
      </c>
      <c r="J670" s="63" t="s">
        <v>1586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</row>
    <row r="671" spans="1:27" s="71" customFormat="1" ht="23.5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1310</v>
      </c>
      <c r="F671" s="64">
        <v>1</v>
      </c>
      <c r="G671" s="72">
        <v>130540052</v>
      </c>
      <c r="H671" s="63" t="s">
        <v>1624</v>
      </c>
      <c r="I671" s="64" t="s">
        <v>488</v>
      </c>
      <c r="J671" s="63" t="s">
        <v>1586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</row>
    <row r="672" spans="1:27" s="71" customFormat="1" ht="23.5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1546</v>
      </c>
      <c r="F672" s="64">
        <v>1</v>
      </c>
      <c r="G672" s="72">
        <v>130597339</v>
      </c>
      <c r="H672" s="63" t="s">
        <v>1625</v>
      </c>
      <c r="I672" s="64" t="s">
        <v>488</v>
      </c>
      <c r="J672" s="63" t="s">
        <v>1586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</row>
    <row r="673" spans="1:27" s="71" customFormat="1" ht="23.5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1626</v>
      </c>
      <c r="I673" s="64" t="s">
        <v>488</v>
      </c>
      <c r="J673" s="63" t="s">
        <v>1586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</row>
    <row r="674" spans="1:27" s="71" customFormat="1" ht="23.5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1547</v>
      </c>
      <c r="F674" s="64">
        <v>1</v>
      </c>
      <c r="G674" s="72">
        <v>130606092</v>
      </c>
      <c r="H674" s="63" t="s">
        <v>1627</v>
      </c>
      <c r="I674" s="64" t="s">
        <v>488</v>
      </c>
      <c r="J674" s="63" t="s">
        <v>1586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</row>
    <row r="675" spans="1:27" s="71" customFormat="1" ht="23.5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1548</v>
      </c>
      <c r="F675" s="64">
        <v>1</v>
      </c>
      <c r="G675" s="72">
        <v>159196032</v>
      </c>
      <c r="H675" s="63" t="s">
        <v>1628</v>
      </c>
      <c r="I675" s="64" t="s">
        <v>488</v>
      </c>
      <c r="J675" s="63" t="s">
        <v>1586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</row>
    <row r="676" spans="1:27" s="71" customFormat="1" ht="23.5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1629</v>
      </c>
      <c r="I676" s="64" t="s">
        <v>488</v>
      </c>
      <c r="J676" s="63" t="s">
        <v>1586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</row>
    <row r="677" spans="1:27" s="71" customFormat="1" ht="23.5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1630</v>
      </c>
      <c r="I677" s="64" t="s">
        <v>488</v>
      </c>
      <c r="J677" s="63" t="s">
        <v>1586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</row>
    <row r="678" spans="1:27" s="71" customFormat="1" ht="23.5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1522</v>
      </c>
      <c r="I678" s="64" t="s">
        <v>488</v>
      </c>
      <c r="J678" s="63" t="s">
        <v>1586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</row>
    <row r="679" spans="1:27" s="71" customFormat="1" ht="23.5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1523</v>
      </c>
      <c r="I679" s="64" t="s">
        <v>488</v>
      </c>
      <c r="J679" s="63" t="s">
        <v>1586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</row>
    <row r="680" spans="1:27" s="71" customFormat="1" ht="23.5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1631</v>
      </c>
      <c r="I680" s="64" t="s">
        <v>488</v>
      </c>
      <c r="J680" s="63" t="s">
        <v>1586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</row>
    <row r="681" spans="1:27" s="71" customFormat="1" ht="23.5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1525</v>
      </c>
      <c r="I681" s="64" t="s">
        <v>488</v>
      </c>
      <c r="J681" s="63" t="s">
        <v>1586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</row>
    <row r="682" spans="1:27" s="71" customFormat="1" ht="23.5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1632</v>
      </c>
      <c r="H682" s="63" t="s">
        <v>1633</v>
      </c>
      <c r="I682" s="64" t="s">
        <v>488</v>
      </c>
      <c r="J682" s="63" t="s">
        <v>1586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</row>
    <row r="683" spans="1:27" s="71" customFormat="1" ht="23.5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1634</v>
      </c>
      <c r="H683" s="63" t="s">
        <v>1635</v>
      </c>
      <c r="I683" s="64" t="s">
        <v>488</v>
      </c>
      <c r="J683" s="63" t="s">
        <v>1586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</row>
    <row r="684" spans="1:27" s="71" customFormat="1" ht="23.5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1549</v>
      </c>
      <c r="F684" s="64">
        <v>1</v>
      </c>
      <c r="G684" s="72">
        <v>130597196</v>
      </c>
      <c r="H684" s="63" t="s">
        <v>1636</v>
      </c>
      <c r="I684" s="64" t="s">
        <v>488</v>
      </c>
      <c r="J684" s="63" t="s">
        <v>1586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</row>
    <row r="685" spans="1:27" s="71" customFormat="1" ht="23.5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1075</v>
      </c>
      <c r="F685" s="64">
        <v>1</v>
      </c>
      <c r="G685" s="72">
        <v>130597197</v>
      </c>
      <c r="H685" s="63" t="s">
        <v>1637</v>
      </c>
      <c r="I685" s="64" t="s">
        <v>488</v>
      </c>
      <c r="J685" s="63" t="s">
        <v>1586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</row>
    <row r="686" spans="1:27" s="71" customFormat="1" ht="23.5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1550</v>
      </c>
      <c r="F686" s="64">
        <v>1</v>
      </c>
      <c r="G686" s="72">
        <v>130597197</v>
      </c>
      <c r="H686" s="63" t="s">
        <v>1638</v>
      </c>
      <c r="I686" s="64" t="s">
        <v>488</v>
      </c>
      <c r="J686" s="63" t="s">
        <v>1586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</row>
    <row r="687" spans="1:27" s="71" customFormat="1" ht="23.5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1639</v>
      </c>
      <c r="I687" s="64" t="s">
        <v>488</v>
      </c>
      <c r="J687" s="63" t="s">
        <v>1586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</row>
    <row r="688" spans="1:27" s="71" customFormat="1" ht="23.5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1640</v>
      </c>
      <c r="I688" s="64" t="s">
        <v>488</v>
      </c>
      <c r="J688" s="63" t="s">
        <v>1586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</row>
    <row r="689" spans="1:27" s="71" customFormat="1" ht="23.5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1641</v>
      </c>
      <c r="I689" s="64" t="s">
        <v>488</v>
      </c>
      <c r="J689" s="63" t="s">
        <v>1586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</row>
    <row r="690" spans="1:27" s="71" customFormat="1" ht="23.5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1551</v>
      </c>
      <c r="F690" s="64">
        <v>1</v>
      </c>
      <c r="G690" s="72">
        <v>130597242</v>
      </c>
      <c r="H690" s="63" t="s">
        <v>1642</v>
      </c>
      <c r="I690" s="64" t="s">
        <v>488</v>
      </c>
      <c r="J690" s="63" t="s">
        <v>1586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</row>
    <row r="691" spans="1:27" s="71" customFormat="1" ht="23.5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1552</v>
      </c>
      <c r="F691" s="64">
        <v>1</v>
      </c>
      <c r="G691" s="72">
        <v>130597242</v>
      </c>
      <c r="H691" s="63" t="s">
        <v>1643</v>
      </c>
      <c r="I691" s="64" t="s">
        <v>488</v>
      </c>
      <c r="J691" s="63" t="s">
        <v>1586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</row>
    <row r="692" spans="1:27" s="71" customFormat="1" ht="23.5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1553</v>
      </c>
      <c r="F692" s="64">
        <v>1</v>
      </c>
      <c r="G692" s="72">
        <v>130597242</v>
      </c>
      <c r="H692" s="63" t="s">
        <v>1644</v>
      </c>
      <c r="I692" s="64" t="s">
        <v>488</v>
      </c>
      <c r="J692" s="63" t="s">
        <v>1586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</row>
    <row r="693" spans="1:27" s="71" customFormat="1" ht="23.5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1554</v>
      </c>
      <c r="F693" s="64">
        <v>1</v>
      </c>
      <c r="G693" s="72">
        <v>130597243</v>
      </c>
      <c r="H693" s="63" t="s">
        <v>1645</v>
      </c>
      <c r="I693" s="64" t="s">
        <v>488</v>
      </c>
      <c r="J693" s="63" t="s">
        <v>1586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</row>
    <row r="694" spans="1:27" s="71" customFormat="1" ht="23.5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1555</v>
      </c>
      <c r="F694" s="64">
        <v>1</v>
      </c>
      <c r="G694" s="72">
        <v>130597245</v>
      </c>
      <c r="H694" s="63" t="s">
        <v>1646</v>
      </c>
      <c r="I694" s="64" t="s">
        <v>488</v>
      </c>
      <c r="J694" s="63" t="s">
        <v>1586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</row>
    <row r="695" spans="1:27" s="71" customFormat="1" ht="23.5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1647</v>
      </c>
      <c r="I695" s="64" t="s">
        <v>488</v>
      </c>
      <c r="J695" s="63" t="s">
        <v>1586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</row>
    <row r="696" spans="1:27" s="71" customFormat="1" ht="23.5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1556</v>
      </c>
      <c r="F696" s="64">
        <v>1</v>
      </c>
      <c r="G696" s="72">
        <v>130597246</v>
      </c>
      <c r="H696" s="63" t="s">
        <v>1648</v>
      </c>
      <c r="I696" s="64" t="s">
        <v>488</v>
      </c>
      <c r="J696" s="63" t="s">
        <v>1586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</row>
    <row r="697" spans="1:27" s="71" customFormat="1" ht="23.5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1557</v>
      </c>
      <c r="F697" s="64">
        <v>1</v>
      </c>
      <c r="G697" s="72">
        <v>130597250</v>
      </c>
      <c r="H697" s="63" t="s">
        <v>1649</v>
      </c>
      <c r="I697" s="64" t="s">
        <v>488</v>
      </c>
      <c r="J697" s="63" t="s">
        <v>1586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</row>
    <row r="698" spans="1:27" s="71" customFormat="1" ht="23.5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1558</v>
      </c>
      <c r="F698" s="64">
        <v>1</v>
      </c>
      <c r="G698" s="72">
        <v>130597283</v>
      </c>
      <c r="H698" s="63" t="s">
        <v>1650</v>
      </c>
      <c r="I698" s="64" t="s">
        <v>488</v>
      </c>
      <c r="J698" s="63" t="s">
        <v>1586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</row>
    <row r="699" spans="1:27" s="71" customFormat="1" ht="23.5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1559</v>
      </c>
      <c r="F699" s="64">
        <v>1</v>
      </c>
      <c r="G699" s="72">
        <v>130597291</v>
      </c>
      <c r="H699" s="63" t="s">
        <v>1651</v>
      </c>
      <c r="I699" s="64" t="s">
        <v>488</v>
      </c>
      <c r="J699" s="63" t="s">
        <v>1586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</row>
    <row r="700" spans="1:27" s="71" customFormat="1" ht="23.5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1311</v>
      </c>
      <c r="F700" s="64">
        <v>1</v>
      </c>
      <c r="G700" s="72" t="s">
        <v>1652</v>
      </c>
      <c r="H700" s="63" t="s">
        <v>1653</v>
      </c>
      <c r="I700" s="64" t="s">
        <v>488</v>
      </c>
      <c r="J700" s="63" t="s">
        <v>1586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</row>
    <row r="701" spans="1:27" s="71" customFormat="1" ht="23.5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1585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1658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1659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1660</v>
      </c>
      <c r="H704" s="63" t="s">
        <v>1661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1218</v>
      </c>
      <c r="H705" s="63" t="s">
        <v>1662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1663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1664</v>
      </c>
      <c r="H707" s="63" t="s">
        <v>1665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1666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1667</v>
      </c>
      <c r="H709" s="63" t="s">
        <v>1668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1669</v>
      </c>
      <c r="H710" s="63" t="s">
        <v>1670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1542</v>
      </c>
      <c r="F711" s="64">
        <v>1</v>
      </c>
      <c r="G711" s="72" t="s">
        <v>1671</v>
      </c>
      <c r="H711" s="63" t="s">
        <v>1672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1673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1674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1675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1676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1657</v>
      </c>
      <c r="F716" s="64">
        <v>2</v>
      </c>
      <c r="G716" s="72">
        <v>290061296</v>
      </c>
      <c r="H716" s="63" t="s">
        <v>1677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1678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1657</v>
      </c>
      <c r="F718" s="64">
        <v>2</v>
      </c>
      <c r="G718" s="72">
        <v>290188004</v>
      </c>
      <c r="H718" s="63" t="s">
        <v>1679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1680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1681</v>
      </c>
      <c r="I720" s="64" t="s">
        <v>491</v>
      </c>
      <c r="J720" s="63" t="s">
        <v>1682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1555</v>
      </c>
      <c r="F721" s="64">
        <v>1</v>
      </c>
      <c r="G721" s="72">
        <v>130597243</v>
      </c>
      <c r="H721" s="63" t="s">
        <v>1683</v>
      </c>
      <c r="I721" s="64" t="s">
        <v>491</v>
      </c>
      <c r="J721" s="63" t="s">
        <v>1684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1598</v>
      </c>
      <c r="I722" s="64" t="s">
        <v>483</v>
      </c>
      <c r="J722" s="63" t="s">
        <v>1685</v>
      </c>
      <c r="K722" s="64" t="s">
        <v>2590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1686</v>
      </c>
      <c r="Y722" s="63"/>
      <c r="Z722" s="63"/>
      <c r="AA722" s="63">
        <v>2026020015</v>
      </c>
    </row>
    <row r="723" spans="1:27" s="71" customFormat="1" ht="23.5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1290</v>
      </c>
      <c r="F723" s="64">
        <v>1</v>
      </c>
      <c r="G723" s="72" t="s">
        <v>1915</v>
      </c>
      <c r="H723" s="63" t="s">
        <v>1916</v>
      </c>
      <c r="I723" s="64" t="s">
        <v>702</v>
      </c>
      <c r="J723" s="63" t="s">
        <v>1917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1918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1698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1078</v>
      </c>
      <c r="H725" s="63" t="s">
        <v>1699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1700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1696</v>
      </c>
      <c r="F727" s="64">
        <v>2</v>
      </c>
      <c r="G727" s="72" t="s">
        <v>692</v>
      </c>
      <c r="H727" s="63" t="s">
        <v>1701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1702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1697</v>
      </c>
      <c r="F729" s="64">
        <v>2</v>
      </c>
      <c r="G729" s="72" t="s">
        <v>1703</v>
      </c>
      <c r="H729" s="63" t="s">
        <v>1704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1705</v>
      </c>
      <c r="H730" s="63" t="s">
        <v>1706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1696</v>
      </c>
      <c r="F731" s="64">
        <v>2</v>
      </c>
      <c r="G731" s="72" t="s">
        <v>1227</v>
      </c>
      <c r="H731" s="63" t="s">
        <v>1707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1708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1709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1710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1711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1712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1713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1714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1072</v>
      </c>
      <c r="F739" s="64">
        <v>1</v>
      </c>
      <c r="G739" s="72" t="s">
        <v>1346</v>
      </c>
      <c r="H739" s="63" t="s">
        <v>1715</v>
      </c>
      <c r="I739" s="64" t="s">
        <v>491</v>
      </c>
      <c r="J739" s="63" t="s">
        <v>1578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1156</v>
      </c>
      <c r="F740" s="64">
        <v>1</v>
      </c>
      <c r="G740" s="72" t="s">
        <v>301</v>
      </c>
      <c r="H740" s="63" t="s">
        <v>1716</v>
      </c>
      <c r="I740" s="64" t="s">
        <v>491</v>
      </c>
      <c r="J740" s="63" t="s">
        <v>1717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1718</v>
      </c>
      <c r="I741" s="64" t="s">
        <v>491</v>
      </c>
      <c r="J741" s="63" t="s">
        <v>1719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1542</v>
      </c>
      <c r="F742" s="64">
        <v>1</v>
      </c>
      <c r="G742" s="72" t="s">
        <v>1720</v>
      </c>
      <c r="H742" s="63" t="s">
        <v>1721</v>
      </c>
      <c r="I742" s="64" t="s">
        <v>481</v>
      </c>
      <c r="J742" s="63" t="s">
        <v>1722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1726</v>
      </c>
      <c r="Y742" s="63"/>
      <c r="Z742" s="63"/>
      <c r="AA742" s="63">
        <v>2026020019</v>
      </c>
    </row>
    <row r="743" spans="1:27" s="71" customFormat="1" ht="23.5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1728</v>
      </c>
      <c r="H743" s="63" t="s">
        <v>1729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1667</v>
      </c>
      <c r="H744" s="63" t="s">
        <v>1668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1730</v>
      </c>
      <c r="H745" s="63" t="s">
        <v>1731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1732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1733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1734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1735</v>
      </c>
      <c r="H749" s="63" t="s">
        <v>1736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1737</v>
      </c>
      <c r="H750" s="63" t="s">
        <v>1738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1739</v>
      </c>
      <c r="H751" s="63" t="s">
        <v>1740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1058</v>
      </c>
      <c r="F752" s="64">
        <v>2</v>
      </c>
      <c r="G752" s="72" t="s">
        <v>1741</v>
      </c>
      <c r="H752" s="63" t="s">
        <v>1742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1697</v>
      </c>
      <c r="F753" s="64">
        <v>2</v>
      </c>
      <c r="G753" s="72" t="s">
        <v>831</v>
      </c>
      <c r="H753" s="63" t="s">
        <v>1743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1727</v>
      </c>
      <c r="F754" s="64">
        <v>2</v>
      </c>
      <c r="G754" s="72" t="s">
        <v>1744</v>
      </c>
      <c r="H754" s="63" t="s">
        <v>1745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1746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1747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1748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1749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1750</v>
      </c>
      <c r="I759" s="64" t="s">
        <v>492</v>
      </c>
      <c r="J759" s="63" t="s">
        <v>1751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1730</v>
      </c>
      <c r="H760" s="63" t="s">
        <v>1731</v>
      </c>
      <c r="I760" s="64" t="s">
        <v>486</v>
      </c>
      <c r="J760" s="63" t="s">
        <v>1752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1753</v>
      </c>
      <c r="I761" s="64" t="s">
        <v>481</v>
      </c>
      <c r="J761" s="63" t="s">
        <v>1754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1771</v>
      </c>
      <c r="Y761" s="63"/>
      <c r="Z761" s="63"/>
      <c r="AA761" s="63">
        <v>2026020021</v>
      </c>
    </row>
    <row r="762" spans="1:27" s="71" customFormat="1" ht="23.5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1755</v>
      </c>
      <c r="I762" s="64" t="s">
        <v>481</v>
      </c>
      <c r="J762" s="63" t="s">
        <v>1754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1495</v>
      </c>
      <c r="Y762" s="63"/>
      <c r="Z762" s="63"/>
      <c r="AA762" s="63">
        <v>2026020022</v>
      </c>
    </row>
    <row r="763" spans="1:27" s="71" customFormat="1" ht="23.5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1756</v>
      </c>
      <c r="I763" s="64" t="s">
        <v>481</v>
      </c>
      <c r="J763" s="63" t="s">
        <v>1754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1495</v>
      </c>
      <c r="Y763" s="63"/>
      <c r="Z763" s="63"/>
      <c r="AA763" s="63">
        <v>2026020023</v>
      </c>
    </row>
    <row r="764" spans="1:27" s="71" customFormat="1" ht="23.5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1072</v>
      </c>
      <c r="F764" s="64">
        <v>2</v>
      </c>
      <c r="G764" s="72" t="s">
        <v>1346</v>
      </c>
      <c r="H764" s="63" t="s">
        <v>1757</v>
      </c>
      <c r="I764" s="64" t="s">
        <v>481</v>
      </c>
      <c r="J764" s="63" t="s">
        <v>1754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1495</v>
      </c>
      <c r="Y764" s="63"/>
      <c r="Z764" s="63"/>
      <c r="AA764" s="63">
        <v>2026020024</v>
      </c>
    </row>
    <row r="765" spans="1:27" s="71" customFormat="1" ht="23.5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1338</v>
      </c>
      <c r="H765" s="63" t="s">
        <v>1781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1782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1783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1728</v>
      </c>
      <c r="H768" s="63" t="s">
        <v>1729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1784</v>
      </c>
      <c r="H769" s="63" t="s">
        <v>1785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1066</v>
      </c>
      <c r="H770" s="63" t="s">
        <v>1786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1579</v>
      </c>
      <c r="H771" s="63" t="s">
        <v>1787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1072</v>
      </c>
      <c r="F772" s="64">
        <v>2</v>
      </c>
      <c r="G772" s="72" t="s">
        <v>372</v>
      </c>
      <c r="H772" s="63" t="s">
        <v>1788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1789</v>
      </c>
      <c r="H773" s="63" t="s">
        <v>1790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1542</v>
      </c>
      <c r="F774" s="64">
        <v>1</v>
      </c>
      <c r="G774" s="72" t="s">
        <v>920</v>
      </c>
      <c r="H774" s="63" t="s">
        <v>1791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1779</v>
      </c>
      <c r="F775" s="64">
        <v>2</v>
      </c>
      <c r="G775" s="72" t="s">
        <v>1792</v>
      </c>
      <c r="H775" s="63" t="s">
        <v>1793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1794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1795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1746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1117</v>
      </c>
      <c r="F779" s="64">
        <v>1</v>
      </c>
      <c r="G779" s="72">
        <v>313039004</v>
      </c>
      <c r="H779" s="63" t="s">
        <v>1796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1797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1542</v>
      </c>
      <c r="F781" s="64">
        <v>1</v>
      </c>
      <c r="G781" s="72" t="s">
        <v>1798</v>
      </c>
      <c r="H781" s="63" t="s">
        <v>1799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1546</v>
      </c>
      <c r="F782" s="64">
        <v>1</v>
      </c>
      <c r="G782" s="72">
        <v>130597339</v>
      </c>
      <c r="H782" s="63" t="s">
        <v>1800</v>
      </c>
      <c r="I782" s="64" t="s">
        <v>491</v>
      </c>
      <c r="J782" s="63" t="s">
        <v>1801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1780</v>
      </c>
      <c r="F783" s="64">
        <v>2</v>
      </c>
      <c r="G783" s="72">
        <v>130597283</v>
      </c>
      <c r="H783" s="63" t="s">
        <v>1802</v>
      </c>
      <c r="I783" s="64" t="s">
        <v>491</v>
      </c>
      <c r="J783" s="63" t="s">
        <v>1803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1579</v>
      </c>
      <c r="H784" s="63" t="s">
        <v>1787</v>
      </c>
      <c r="I784" s="64" t="s">
        <v>491</v>
      </c>
      <c r="J784" s="63" t="s">
        <v>1804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1789</v>
      </c>
      <c r="H785" s="63" t="s">
        <v>1790</v>
      </c>
      <c r="I785" s="64" t="s">
        <v>491</v>
      </c>
      <c r="J785" s="63" t="s">
        <v>1805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1806</v>
      </c>
      <c r="H786" s="63" t="s">
        <v>1807</v>
      </c>
      <c r="I786" s="64" t="s">
        <v>491</v>
      </c>
      <c r="J786" s="63" t="s">
        <v>1808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1806</v>
      </c>
      <c r="H787" s="63" t="s">
        <v>1807</v>
      </c>
      <c r="I787" s="64" t="s">
        <v>491</v>
      </c>
      <c r="J787" s="63" t="s">
        <v>1808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1821</v>
      </c>
      <c r="H788" s="63" t="s">
        <v>1822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1823</v>
      </c>
      <c r="H789" s="63" t="s">
        <v>1824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1825</v>
      </c>
      <c r="H790" s="63" t="s">
        <v>1826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1827</v>
      </c>
      <c r="H791" s="63" t="s">
        <v>1828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1829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1830</v>
      </c>
      <c r="H793" s="63" t="s">
        <v>1831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1734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1832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1833</v>
      </c>
      <c r="H796" s="63" t="s">
        <v>1834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1835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1836</v>
      </c>
      <c r="H798" s="63" t="s">
        <v>1837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1838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1820</v>
      </c>
      <c r="F800" s="64">
        <v>2</v>
      </c>
      <c r="G800" s="72" t="s">
        <v>1293</v>
      </c>
      <c r="H800" s="63" t="s">
        <v>1839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1840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1841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1331</v>
      </c>
      <c r="F803" s="64">
        <v>1</v>
      </c>
      <c r="G803" s="72">
        <v>159364002</v>
      </c>
      <c r="H803" s="63" t="s">
        <v>1842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1820</v>
      </c>
      <c r="F804" s="64">
        <v>2</v>
      </c>
      <c r="G804" s="72" t="s">
        <v>1293</v>
      </c>
      <c r="H804" s="63" t="s">
        <v>1839</v>
      </c>
      <c r="I804" s="64" t="s">
        <v>491</v>
      </c>
      <c r="J804" s="63" t="s">
        <v>1843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1338</v>
      </c>
      <c r="H805" s="63" t="s">
        <v>1781</v>
      </c>
      <c r="I805" s="64" t="s">
        <v>491</v>
      </c>
      <c r="J805" s="63" t="s">
        <v>1845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1823</v>
      </c>
      <c r="H806" s="63" t="s">
        <v>1824</v>
      </c>
      <c r="I806" s="64" t="s">
        <v>483</v>
      </c>
      <c r="J806" s="63" t="s">
        <v>1846</v>
      </c>
      <c r="K806" s="64" t="s">
        <v>2590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1913</v>
      </c>
      <c r="X806" s="63" t="s">
        <v>1914</v>
      </c>
      <c r="Y806" s="63"/>
      <c r="Z806" s="63"/>
      <c r="AA806" s="63">
        <v>2026020032</v>
      </c>
    </row>
    <row r="807" spans="1:27" s="71" customFormat="1" ht="23.5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1847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1161</v>
      </c>
      <c r="H808" s="63" t="s">
        <v>1848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1157</v>
      </c>
      <c r="H809" s="63" t="s">
        <v>1849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1850</v>
      </c>
      <c r="H810" s="63" t="s">
        <v>1851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1852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1853</v>
      </c>
      <c r="H812" s="63" t="s">
        <v>1854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1855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1669</v>
      </c>
      <c r="H814" s="63" t="s">
        <v>1856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1844</v>
      </c>
      <c r="F815" s="64">
        <v>2</v>
      </c>
      <c r="G815" s="72" t="s">
        <v>1857</v>
      </c>
      <c r="H815" s="63" t="s">
        <v>1858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1844</v>
      </c>
      <c r="F816" s="64">
        <v>2</v>
      </c>
      <c r="G816" s="72" t="s">
        <v>1859</v>
      </c>
      <c r="H816" s="63" t="s">
        <v>1860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1431</v>
      </c>
      <c r="F817" s="64">
        <v>2</v>
      </c>
      <c r="G817" s="72">
        <v>159483001</v>
      </c>
      <c r="H817" s="63" t="s">
        <v>1861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1657</v>
      </c>
      <c r="F818" s="64">
        <v>2</v>
      </c>
      <c r="G818" s="72">
        <v>290188004</v>
      </c>
      <c r="H818" s="63" t="s">
        <v>1862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1657</v>
      </c>
      <c r="F819" s="64">
        <v>2</v>
      </c>
      <c r="G819" s="72">
        <v>291102002</v>
      </c>
      <c r="H819" s="63" t="s">
        <v>1863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1657</v>
      </c>
      <c r="F820" s="64">
        <v>2</v>
      </c>
      <c r="G820" s="72">
        <v>300003120</v>
      </c>
      <c r="H820" s="63" t="s">
        <v>1864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1865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1313</v>
      </c>
      <c r="H822" s="63" t="s">
        <v>1866</v>
      </c>
      <c r="I822" s="64" t="s">
        <v>486</v>
      </c>
      <c r="J822" s="63" t="s">
        <v>1867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5848</v>
      </c>
      <c r="Y822" s="63"/>
      <c r="Z822" s="63"/>
      <c r="AA822" s="63">
        <v>2026020033</v>
      </c>
    </row>
    <row r="823" spans="1:27" s="71" customFormat="1" ht="23.5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1832</v>
      </c>
      <c r="I823" s="64" t="s">
        <v>491</v>
      </c>
      <c r="J823" s="63" t="s">
        <v>1868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1705</v>
      </c>
      <c r="H824" s="63" t="s">
        <v>1869</v>
      </c>
      <c r="I824" s="64" t="s">
        <v>481</v>
      </c>
      <c r="J824" s="63" t="s">
        <v>1870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1871</v>
      </c>
      <c r="W824" s="63">
        <v>686261001</v>
      </c>
      <c r="X824" s="63" t="s">
        <v>1872</v>
      </c>
      <c r="Y824" s="63"/>
      <c r="Z824" s="63"/>
      <c r="AA824" s="63">
        <v>2026020035</v>
      </c>
    </row>
    <row r="825" spans="1:27" s="71" customFormat="1" ht="23.5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1376</v>
      </c>
      <c r="H825" s="63" t="s">
        <v>1881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1313</v>
      </c>
      <c r="H826" s="63" t="s">
        <v>1866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1823</v>
      </c>
      <c r="H827" s="63" t="s">
        <v>1882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1883</v>
      </c>
      <c r="H828" s="63" t="s">
        <v>1884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1885</v>
      </c>
      <c r="H829" s="63" t="s">
        <v>1886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1887</v>
      </c>
      <c r="H830" s="63" t="s">
        <v>1888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1889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1890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1891</v>
      </c>
      <c r="H833" s="63" t="s">
        <v>1892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1893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1894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1779</v>
      </c>
      <c r="F836" s="64">
        <v>2</v>
      </c>
      <c r="G836" s="72">
        <v>109955022</v>
      </c>
      <c r="H836" s="63" t="s">
        <v>1895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1896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1545</v>
      </c>
      <c r="F838" s="64">
        <v>1</v>
      </c>
      <c r="G838" s="72">
        <v>159428004</v>
      </c>
      <c r="H838" s="63" t="s">
        <v>1897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1657</v>
      </c>
      <c r="F839" s="64">
        <v>2</v>
      </c>
      <c r="G839" s="72">
        <v>230840007</v>
      </c>
      <c r="H839" s="63" t="s">
        <v>1898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1899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1900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1078</v>
      </c>
      <c r="H842" s="63" t="s">
        <v>1902</v>
      </c>
      <c r="I842" s="64" t="s">
        <v>486</v>
      </c>
      <c r="J842" s="63" t="s">
        <v>1901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1078</v>
      </c>
      <c r="H843" s="63" t="s">
        <v>1902</v>
      </c>
      <c r="I843" s="64" t="s">
        <v>491</v>
      </c>
      <c r="J843" s="63" t="s">
        <v>1903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1904</v>
      </c>
      <c r="F844" s="64">
        <v>2</v>
      </c>
      <c r="G844" s="72">
        <v>130597244</v>
      </c>
      <c r="H844" s="63" t="s">
        <v>1905</v>
      </c>
      <c r="I844" s="64" t="s">
        <v>491</v>
      </c>
      <c r="J844" s="63" t="s">
        <v>1906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1554</v>
      </c>
      <c r="F845" s="64">
        <v>1</v>
      </c>
      <c r="G845" s="72">
        <v>130597244</v>
      </c>
      <c r="H845" s="63" t="s">
        <v>1907</v>
      </c>
      <c r="I845" s="64" t="s">
        <v>491</v>
      </c>
      <c r="J845" s="63" t="s">
        <v>1908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1076</v>
      </c>
      <c r="H846" s="63" t="s">
        <v>1911</v>
      </c>
      <c r="I846" s="64" t="s">
        <v>491</v>
      </c>
      <c r="J846" s="63" t="s">
        <v>1912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1066</v>
      </c>
      <c r="H847" s="63" t="s">
        <v>1925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1926</v>
      </c>
      <c r="H848" s="63" t="s">
        <v>1927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1928</v>
      </c>
      <c r="H849" s="63" t="s">
        <v>1929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1930</v>
      </c>
      <c r="H850" s="63" t="s">
        <v>1931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1932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1933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1889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1924</v>
      </c>
      <c r="F854" s="64">
        <v>2</v>
      </c>
      <c r="G854" s="72" t="s">
        <v>1013</v>
      </c>
      <c r="H854" s="63" t="s">
        <v>1934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1935</v>
      </c>
      <c r="H855" s="63" t="s">
        <v>1936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1058</v>
      </c>
      <c r="F856" s="64">
        <v>2</v>
      </c>
      <c r="G856" s="72" t="s">
        <v>1937</v>
      </c>
      <c r="H856" s="63" t="s">
        <v>1938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1939</v>
      </c>
      <c r="H857" s="63" t="s">
        <v>1940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1941</v>
      </c>
      <c r="H858" s="63" t="s">
        <v>1942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1727</v>
      </c>
      <c r="F859" s="64">
        <v>2</v>
      </c>
      <c r="G859" s="72" t="s">
        <v>1943</v>
      </c>
      <c r="H859" s="63" t="s">
        <v>1944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1545</v>
      </c>
      <c r="F860" s="64">
        <v>1</v>
      </c>
      <c r="G860" s="72" t="s">
        <v>1476</v>
      </c>
      <c r="H860" s="63" t="s">
        <v>1945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1946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1548</v>
      </c>
      <c r="F862" s="64">
        <v>1</v>
      </c>
      <c r="G862" s="72">
        <v>159438007</v>
      </c>
      <c r="H862" s="63" t="s">
        <v>1947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1928</v>
      </c>
      <c r="H863" s="63" t="s">
        <v>1948</v>
      </c>
      <c r="I863" s="64" t="s">
        <v>492</v>
      </c>
      <c r="J863" s="63" t="s">
        <v>1949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1928</v>
      </c>
      <c r="H864" s="63" t="s">
        <v>1948</v>
      </c>
      <c r="I864" s="64" t="s">
        <v>492</v>
      </c>
      <c r="J864" s="63" t="s">
        <v>1949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1950</v>
      </c>
      <c r="I865" s="64" t="s">
        <v>486</v>
      </c>
      <c r="J865" s="63" t="s">
        <v>1951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1955</v>
      </c>
      <c r="W865" s="63">
        <v>921322020</v>
      </c>
      <c r="X865" s="63" t="s">
        <v>1954</v>
      </c>
      <c r="Y865" s="63"/>
      <c r="Z865" s="63"/>
      <c r="AA865" s="63">
        <v>2026020042</v>
      </c>
    </row>
    <row r="866" spans="1:27" s="71" customFormat="1" ht="23.5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1946</v>
      </c>
      <c r="I866" s="64" t="s">
        <v>491</v>
      </c>
      <c r="J866" s="63" t="s">
        <v>1952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1939</v>
      </c>
      <c r="H867" s="63" t="s">
        <v>1940</v>
      </c>
      <c r="I867" s="64" t="s">
        <v>491</v>
      </c>
      <c r="J867" s="63" t="s">
        <v>1953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1973</v>
      </c>
      <c r="H868" s="63" t="s">
        <v>1974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1212</v>
      </c>
      <c r="H869" s="63" t="s">
        <v>1975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1976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1977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1820</v>
      </c>
      <c r="F872" s="64">
        <v>2</v>
      </c>
      <c r="G872" s="72" t="s">
        <v>1978</v>
      </c>
      <c r="H872" s="63" t="s">
        <v>1979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1980</v>
      </c>
      <c r="H873" s="63" t="s">
        <v>1981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1727</v>
      </c>
      <c r="F874" s="64">
        <v>2</v>
      </c>
      <c r="G874" s="72" t="s">
        <v>1982</v>
      </c>
      <c r="H874" s="63" t="s">
        <v>1983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1984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1545</v>
      </c>
      <c r="F876" s="64">
        <v>1</v>
      </c>
      <c r="G876" s="72" t="s">
        <v>1985</v>
      </c>
      <c r="H876" s="63" t="s">
        <v>1986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1987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1988</v>
      </c>
      <c r="H878" s="63" t="s">
        <v>1989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1963</v>
      </c>
      <c r="I879" s="64" t="s">
        <v>492</v>
      </c>
      <c r="J879" s="63" t="s">
        <v>1990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1991</v>
      </c>
      <c r="H880" s="63" t="s">
        <v>1974</v>
      </c>
      <c r="I880" s="64" t="s">
        <v>492</v>
      </c>
      <c r="J880" s="63" t="s">
        <v>1992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1078</v>
      </c>
      <c r="H881" s="63" t="s">
        <v>1993</v>
      </c>
      <c r="I881" s="64" t="s">
        <v>486</v>
      </c>
      <c r="J881" s="63" t="s">
        <v>1994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1980</v>
      </c>
      <c r="H882" s="63" t="s">
        <v>1981</v>
      </c>
      <c r="I882" s="64" t="s">
        <v>491</v>
      </c>
      <c r="J882" s="63" t="s">
        <v>1995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2000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2001</v>
      </c>
      <c r="H884" s="63" t="s">
        <v>2002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1119</v>
      </c>
      <c r="H885" s="63" t="s">
        <v>2003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2004</v>
      </c>
      <c r="H886" s="63" t="s">
        <v>2005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1239</v>
      </c>
      <c r="H887" s="63" t="s">
        <v>2006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2007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2008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2009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2010</v>
      </c>
      <c r="H891" s="63" t="s">
        <v>2011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1548</v>
      </c>
      <c r="F892" s="64">
        <v>1</v>
      </c>
      <c r="G892" s="72" t="s">
        <v>2012</v>
      </c>
      <c r="H892" s="63" t="s">
        <v>2013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1544</v>
      </c>
      <c r="F893" s="64">
        <v>1</v>
      </c>
      <c r="G893" s="72" t="s">
        <v>2014</v>
      </c>
      <c r="H893" s="63" t="s">
        <v>2015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1727</v>
      </c>
      <c r="F894" s="64">
        <v>2</v>
      </c>
      <c r="G894" s="72" t="s">
        <v>2016</v>
      </c>
      <c r="H894" s="63" t="s">
        <v>2017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1697</v>
      </c>
      <c r="F895" s="64">
        <v>2</v>
      </c>
      <c r="G895" s="72" t="s">
        <v>1515</v>
      </c>
      <c r="H895" s="63" t="s">
        <v>2018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2019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2020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1239</v>
      </c>
      <c r="H898" s="63" t="s">
        <v>2006</v>
      </c>
      <c r="I898" s="64" t="s">
        <v>486</v>
      </c>
      <c r="J898" s="63" t="s">
        <v>2021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1078</v>
      </c>
      <c r="H899" s="63" t="s">
        <v>2022</v>
      </c>
      <c r="I899" s="64" t="s">
        <v>486</v>
      </c>
      <c r="J899" s="63" t="s">
        <v>1994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2025</v>
      </c>
      <c r="I900" s="64" t="s">
        <v>491</v>
      </c>
      <c r="J900" s="63" t="s">
        <v>2026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2004</v>
      </c>
      <c r="H901" s="63" t="s">
        <v>2005</v>
      </c>
      <c r="I901" s="64" t="s">
        <v>486</v>
      </c>
      <c r="J901" s="63" t="s">
        <v>2028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1988</v>
      </c>
      <c r="H902" s="63" t="s">
        <v>1989</v>
      </c>
      <c r="I902" s="64" t="s">
        <v>486</v>
      </c>
      <c r="J902" s="63" t="s">
        <v>2029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1548</v>
      </c>
      <c r="F903" s="64">
        <v>1</v>
      </c>
      <c r="G903" s="85" t="s">
        <v>2031</v>
      </c>
      <c r="H903" s="63" t="s">
        <v>2030</v>
      </c>
      <c r="I903" s="64" t="s">
        <v>491</v>
      </c>
      <c r="J903" s="63" t="s">
        <v>2032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1072</v>
      </c>
      <c r="F904" s="64">
        <v>1</v>
      </c>
      <c r="G904" s="72" t="s">
        <v>372</v>
      </c>
      <c r="H904" s="63" t="s">
        <v>2033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2034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1163</v>
      </c>
      <c r="H906" s="63" t="s">
        <v>2035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2036</v>
      </c>
      <c r="H907" s="63" t="s">
        <v>2037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2038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1410</v>
      </c>
      <c r="H909" s="63" t="s">
        <v>2039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2040</v>
      </c>
      <c r="H910" s="63" t="s">
        <v>2041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2042</v>
      </c>
      <c r="H911" s="63" t="s">
        <v>2043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1779</v>
      </c>
      <c r="F912" s="64">
        <v>2</v>
      </c>
      <c r="G912" s="72" t="s">
        <v>2044</v>
      </c>
      <c r="H912" s="63" t="s">
        <v>2045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2046</v>
      </c>
      <c r="H913" s="63" t="s">
        <v>2047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1545</v>
      </c>
      <c r="F914" s="64">
        <v>1</v>
      </c>
      <c r="G914" s="72" t="s">
        <v>2048</v>
      </c>
      <c r="H914" s="63" t="s">
        <v>2049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2050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1545</v>
      </c>
      <c r="F916" s="64">
        <v>1</v>
      </c>
      <c r="G916" s="72" t="s">
        <v>792</v>
      </c>
      <c r="H916" s="63" t="s">
        <v>2051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2052</v>
      </c>
      <c r="H917" s="63" t="s">
        <v>2053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2054</v>
      </c>
      <c r="H918" s="63" t="s">
        <v>2055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2056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2057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2058</v>
      </c>
      <c r="H921" s="63" t="s">
        <v>2059</v>
      </c>
      <c r="I921" s="64" t="s">
        <v>481</v>
      </c>
      <c r="J921" s="63" t="s">
        <v>2060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2061</v>
      </c>
      <c r="I922" s="64" t="s">
        <v>491</v>
      </c>
      <c r="J922" s="63" t="s">
        <v>2062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1212</v>
      </c>
      <c r="H923" s="63" t="s">
        <v>2063</v>
      </c>
      <c r="I923" s="64" t="s">
        <v>481</v>
      </c>
      <c r="J923" s="63" t="s">
        <v>1238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</row>
    <row r="924" spans="1:27" s="71" customFormat="1" ht="23.5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2036</v>
      </c>
      <c r="H924" s="63" t="s">
        <v>2037</v>
      </c>
      <c r="I924" s="64" t="s">
        <v>481</v>
      </c>
      <c r="J924" s="63" t="s">
        <v>2066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1410</v>
      </c>
      <c r="H925" s="63" t="s">
        <v>2039</v>
      </c>
      <c r="I925" s="64" t="s">
        <v>481</v>
      </c>
      <c r="J925" s="63" t="s">
        <v>2064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2067</v>
      </c>
      <c r="X925" s="63"/>
      <c r="Y925" s="63"/>
      <c r="Z925" s="63"/>
      <c r="AA925" s="63">
        <v>2026020056</v>
      </c>
    </row>
    <row r="926" spans="1:27" s="71" customFormat="1" ht="23.5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2058</v>
      </c>
      <c r="H926" s="63" t="s">
        <v>2059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2312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2058</v>
      </c>
      <c r="H927" s="63" t="s">
        <v>2059</v>
      </c>
      <c r="I927" s="64" t="s">
        <v>491</v>
      </c>
      <c r="J927" s="63" t="s">
        <v>2284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2312</v>
      </c>
      <c r="W927" s="63"/>
      <c r="X927" s="63"/>
      <c r="Y927" s="63"/>
      <c r="Z927" s="63"/>
      <c r="AA927" s="63">
        <v>2026020057</v>
      </c>
    </row>
    <row r="928" spans="1:27" s="71" customFormat="1" ht="23.5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2058</v>
      </c>
      <c r="H928" s="63" t="s">
        <v>2059</v>
      </c>
      <c r="I928" s="64" t="s">
        <v>491</v>
      </c>
      <c r="J928" s="63" t="s">
        <v>2065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2280</v>
      </c>
      <c r="V928" s="63" t="s">
        <v>2312</v>
      </c>
      <c r="W928" s="63"/>
      <c r="X928" s="63"/>
      <c r="Y928" s="63"/>
      <c r="Z928" s="63"/>
      <c r="AA928" s="63">
        <v>2026020057</v>
      </c>
    </row>
    <row r="929" spans="1:27" s="71" customFormat="1" ht="23.5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2073</v>
      </c>
      <c r="H929" s="63" t="s">
        <v>2074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2075</v>
      </c>
      <c r="H930" s="63" t="s">
        <v>2076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2034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2071</v>
      </c>
      <c r="F932" s="64">
        <v>2</v>
      </c>
      <c r="G932" s="72" t="s">
        <v>2077</v>
      </c>
      <c r="H932" s="63" t="s">
        <v>2078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1779</v>
      </c>
      <c r="F933" s="64">
        <v>2</v>
      </c>
      <c r="G933" s="72" t="s">
        <v>1836</v>
      </c>
      <c r="H933" s="63" t="s">
        <v>2079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2072</v>
      </c>
      <c r="F934" s="64">
        <v>2</v>
      </c>
      <c r="G934" s="72" t="s">
        <v>2080</v>
      </c>
      <c r="H934" s="63" t="s">
        <v>2081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1171</v>
      </c>
      <c r="H935" s="63" t="s">
        <v>2082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1262</v>
      </c>
      <c r="H936" s="63" t="s">
        <v>2083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2084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2085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2058</v>
      </c>
      <c r="H939" s="63" t="s">
        <v>2059</v>
      </c>
      <c r="I939" s="64" t="s">
        <v>702</v>
      </c>
      <c r="J939" s="63" t="s">
        <v>2106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2075</v>
      </c>
      <c r="H940" s="63" t="s">
        <v>2076</v>
      </c>
      <c r="I940" s="64" t="s">
        <v>486</v>
      </c>
      <c r="J940" s="63" t="s">
        <v>2107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2086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2087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1977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2088</v>
      </c>
      <c r="H944" s="63" t="s">
        <v>2089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2090</v>
      </c>
      <c r="H945" s="63" t="s">
        <v>2091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2092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2093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2094</v>
      </c>
      <c r="H948" s="63" t="s">
        <v>2095</v>
      </c>
      <c r="I948" s="64" t="s">
        <v>491</v>
      </c>
      <c r="J948" s="63" t="s">
        <v>2108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2096</v>
      </c>
      <c r="I949" s="64" t="s">
        <v>491</v>
      </c>
      <c r="J949" s="63" t="s">
        <v>2109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1199</v>
      </c>
      <c r="H950" s="63" t="s">
        <v>1198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2114</v>
      </c>
      <c r="H951" s="63" t="s">
        <v>2115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2116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2117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2118</v>
      </c>
      <c r="H954" s="63" t="s">
        <v>2119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2120</v>
      </c>
      <c r="H955" s="63" t="s">
        <v>2121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2110</v>
      </c>
      <c r="F956" s="64">
        <v>2</v>
      </c>
      <c r="G956" s="72" t="s">
        <v>1632</v>
      </c>
      <c r="H956" s="63" t="s">
        <v>2122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2123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1941</v>
      </c>
      <c r="H958" s="63" t="s">
        <v>2124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2125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2111</v>
      </c>
      <c r="F960" s="64">
        <v>1</v>
      </c>
      <c r="G960" s="72" t="s">
        <v>392</v>
      </c>
      <c r="H960" s="63" t="s">
        <v>2126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1058</v>
      </c>
      <c r="F961" s="64">
        <v>2</v>
      </c>
      <c r="G961" s="72">
        <v>159344004</v>
      </c>
      <c r="H961" s="63" t="s">
        <v>2127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2128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2129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1199</v>
      </c>
      <c r="H964" s="63" t="s">
        <v>1198</v>
      </c>
      <c r="I964" s="64" t="s">
        <v>492</v>
      </c>
      <c r="J964" s="63" t="s">
        <v>2130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1199</v>
      </c>
      <c r="H965" s="63" t="s">
        <v>1198</v>
      </c>
      <c r="I965" s="64" t="s">
        <v>481</v>
      </c>
      <c r="J965" s="63" t="s">
        <v>2131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4606</v>
      </c>
      <c r="W965" s="63" t="s">
        <v>4607</v>
      </c>
      <c r="X965" s="63" t="s">
        <v>4608</v>
      </c>
      <c r="Y965" s="63"/>
      <c r="Z965" s="63"/>
      <c r="AA965" s="63">
        <v>2026020070</v>
      </c>
    </row>
    <row r="966" spans="1:27" s="71" customFormat="1" ht="23.5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2112</v>
      </c>
      <c r="F966" s="64">
        <v>1</v>
      </c>
      <c r="G966" s="72" t="s">
        <v>2094</v>
      </c>
      <c r="H966" s="63" t="s">
        <v>2095</v>
      </c>
      <c r="I966" s="64" t="s">
        <v>491</v>
      </c>
      <c r="J966" s="63" t="s">
        <v>2132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2133</v>
      </c>
      <c r="H967" s="63" t="s">
        <v>2134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2071</v>
      </c>
      <c r="F968" s="64">
        <v>2</v>
      </c>
      <c r="G968" s="72" t="s">
        <v>1125</v>
      </c>
      <c r="H968" s="63" t="s">
        <v>2135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1543</v>
      </c>
      <c r="F969" s="64">
        <v>1</v>
      </c>
      <c r="G969" s="72" t="s">
        <v>883</v>
      </c>
      <c r="H969" s="63" t="s">
        <v>2136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2137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2138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2139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2140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1199</v>
      </c>
      <c r="H974" s="63" t="s">
        <v>1198</v>
      </c>
      <c r="I974" s="64" t="s">
        <v>492</v>
      </c>
      <c r="J974" s="63" t="s">
        <v>2130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1199</v>
      </c>
      <c r="H975" s="63" t="s">
        <v>1198</v>
      </c>
      <c r="I975" s="64" t="s">
        <v>481</v>
      </c>
      <c r="J975" s="63" t="s">
        <v>2141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4609</v>
      </c>
      <c r="W975" s="63" t="s">
        <v>4607</v>
      </c>
      <c r="X975" s="63" t="s">
        <v>4608</v>
      </c>
      <c r="Y975" s="63"/>
      <c r="Z975" s="63"/>
      <c r="AA975" s="63">
        <v>2026020072</v>
      </c>
    </row>
    <row r="976" spans="1:27" s="71" customFormat="1" ht="23.5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1199</v>
      </c>
      <c r="H976" s="63" t="s">
        <v>1198</v>
      </c>
      <c r="I976" s="64" t="s">
        <v>481</v>
      </c>
      <c r="J976" s="63" t="s">
        <v>2142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4610</v>
      </c>
      <c r="W976" s="63" t="s">
        <v>4611</v>
      </c>
      <c r="X976" s="63" t="s">
        <v>4612</v>
      </c>
      <c r="Y976" s="63"/>
      <c r="Z976" s="63"/>
      <c r="AA976" s="63">
        <v>2026020058</v>
      </c>
    </row>
    <row r="977" spans="1:27" s="71" customFormat="1" ht="23.5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1072</v>
      </c>
      <c r="F977" s="64">
        <v>1</v>
      </c>
      <c r="G977" s="72" t="s">
        <v>372</v>
      </c>
      <c r="H977" s="63" t="s">
        <v>2143</v>
      </c>
      <c r="I977" s="64" t="s">
        <v>491</v>
      </c>
      <c r="J977" s="63" t="s">
        <v>2144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1543</v>
      </c>
      <c r="F978" s="64">
        <v>1</v>
      </c>
      <c r="G978" s="72" t="s">
        <v>883</v>
      </c>
      <c r="H978" s="63" t="s">
        <v>2136</v>
      </c>
      <c r="I978" s="64" t="s">
        <v>491</v>
      </c>
      <c r="J978" s="63" t="s">
        <v>2145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2146</v>
      </c>
      <c r="H979" s="63" t="s">
        <v>2147</v>
      </c>
      <c r="I979" s="64" t="s">
        <v>491</v>
      </c>
      <c r="J979" s="63" t="s">
        <v>2148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2113</v>
      </c>
      <c r="F980" s="64">
        <v>2</v>
      </c>
      <c r="G980" s="72">
        <v>130540070</v>
      </c>
      <c r="H980" s="63" t="s">
        <v>2149</v>
      </c>
      <c r="I980" s="64" t="s">
        <v>491</v>
      </c>
      <c r="J980" s="63" t="s">
        <v>2150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1376</v>
      </c>
      <c r="H981" s="63" t="s">
        <v>2151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1215</v>
      </c>
      <c r="H982" s="63" t="s">
        <v>2152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2153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2154</v>
      </c>
      <c r="H984" s="63" t="s">
        <v>2155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2156</v>
      </c>
      <c r="H985" s="63" t="s">
        <v>2157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2158</v>
      </c>
      <c r="H986" s="63" t="s">
        <v>2159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2160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2161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2162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2113</v>
      </c>
      <c r="F990" s="64">
        <v>2</v>
      </c>
      <c r="G990" s="72">
        <v>130540070</v>
      </c>
      <c r="H990" s="63" t="s">
        <v>2149</v>
      </c>
      <c r="I990" s="64" t="s">
        <v>491</v>
      </c>
      <c r="J990" s="63" t="s">
        <v>2163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2164</v>
      </c>
      <c r="I991" s="64" t="s">
        <v>491</v>
      </c>
      <c r="J991" s="63" t="s">
        <v>2165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2164</v>
      </c>
      <c r="I992" s="64" t="s">
        <v>491</v>
      </c>
      <c r="J992" s="63" t="s">
        <v>2165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2166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2167</v>
      </c>
      <c r="H994" s="63" t="s">
        <v>2168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1850</v>
      </c>
      <c r="H995" s="63" t="s">
        <v>2169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2170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2171</v>
      </c>
      <c r="H997" s="63" t="s">
        <v>2172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2173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1448</v>
      </c>
      <c r="F999" s="64">
        <v>2</v>
      </c>
      <c r="G999" s="72">
        <v>159386001</v>
      </c>
      <c r="H999" s="63" t="s">
        <v>2174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2175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2161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2177</v>
      </c>
      <c r="H1002" s="63" t="s">
        <v>1787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1078</v>
      </c>
      <c r="H1003" s="63" t="s">
        <v>2178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2179</v>
      </c>
      <c r="H1004" s="63" t="s">
        <v>2180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2181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2182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2183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2184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2176</v>
      </c>
      <c r="F1009" s="64">
        <v>2</v>
      </c>
      <c r="G1009" s="72">
        <v>108930494</v>
      </c>
      <c r="H1009" s="63" t="s">
        <v>2185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2186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2187</v>
      </c>
      <c r="H1011" s="63" t="s">
        <v>2188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1517</v>
      </c>
      <c r="H1012" s="63" t="s">
        <v>2189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2190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1155</v>
      </c>
      <c r="F1014" s="64">
        <v>2</v>
      </c>
      <c r="G1014" s="72">
        <v>316292006</v>
      </c>
      <c r="H1014" s="63" t="s">
        <v>2191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2192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1072</v>
      </c>
      <c r="F1016" s="64">
        <v>1</v>
      </c>
      <c r="G1016" s="72" t="s">
        <v>372</v>
      </c>
      <c r="H1016" s="63" t="s">
        <v>2193</v>
      </c>
      <c r="I1016" s="64" t="s">
        <v>491</v>
      </c>
      <c r="J1016" s="63" t="s">
        <v>2194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2198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1806</v>
      </c>
      <c r="H1018" s="63" t="s">
        <v>2199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2200</v>
      </c>
      <c r="H1019" s="63" t="s">
        <v>2201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2202</v>
      </c>
      <c r="H1020" s="63" t="s">
        <v>2203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2204</v>
      </c>
      <c r="H1021" s="63" t="s">
        <v>2205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2206</v>
      </c>
      <c r="H1022" s="63" t="s">
        <v>2207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1510</v>
      </c>
      <c r="H1023" s="63" t="s">
        <v>2208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2209</v>
      </c>
      <c r="H1024" s="63" t="s">
        <v>2210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2211</v>
      </c>
      <c r="H1025" s="63" t="s">
        <v>2212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1534</v>
      </c>
      <c r="H1026" s="63" t="s">
        <v>2213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2214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1058</v>
      </c>
      <c r="F1028" s="64">
        <v>2</v>
      </c>
      <c r="G1028" s="72">
        <v>159344004</v>
      </c>
      <c r="H1028" s="63" t="s">
        <v>2215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1155</v>
      </c>
      <c r="F1029" s="64">
        <v>2</v>
      </c>
      <c r="G1029" s="72">
        <v>306611001</v>
      </c>
      <c r="H1029" s="63" t="s">
        <v>2216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1155</v>
      </c>
      <c r="F1030" s="64">
        <v>2</v>
      </c>
      <c r="G1030" s="72">
        <v>317339001</v>
      </c>
      <c r="H1030" s="63" t="s">
        <v>2217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2218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2222</v>
      </c>
      <c r="H1032" s="63" t="s">
        <v>2223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1218</v>
      </c>
      <c r="H1033" s="63" t="s">
        <v>2224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1820</v>
      </c>
      <c r="F1034" s="64">
        <v>2</v>
      </c>
      <c r="G1034" s="72" t="s">
        <v>2225</v>
      </c>
      <c r="H1034" s="63" t="s">
        <v>2226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2146</v>
      </c>
      <c r="H1035" s="63" t="s">
        <v>2147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1227</v>
      </c>
      <c r="H1036" s="63" t="s">
        <v>2227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1155</v>
      </c>
      <c r="F1037" s="64">
        <v>2</v>
      </c>
      <c r="G1037" s="72">
        <v>317342003</v>
      </c>
      <c r="H1037" s="63" t="s">
        <v>2228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2176</v>
      </c>
      <c r="F1038" s="64">
        <v>1</v>
      </c>
      <c r="G1038" s="72" t="s">
        <v>2229</v>
      </c>
      <c r="H1038" s="63" t="s">
        <v>2230</v>
      </c>
      <c r="I1038" s="64" t="s">
        <v>491</v>
      </c>
      <c r="J1038" s="63" t="s">
        <v>2231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2233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2114</v>
      </c>
      <c r="H1040" s="63" t="s">
        <v>2234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2235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1582</v>
      </c>
      <c r="H1042" s="63" t="s">
        <v>2236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1348</v>
      </c>
      <c r="F1043" s="64">
        <v>1</v>
      </c>
      <c r="G1043" s="72" t="s">
        <v>1415</v>
      </c>
      <c r="H1043" s="63" t="s">
        <v>2237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2232</v>
      </c>
      <c r="F1044" s="64">
        <v>2</v>
      </c>
      <c r="G1044" s="72" t="s">
        <v>2238</v>
      </c>
      <c r="H1044" s="63" t="s">
        <v>2239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1727</v>
      </c>
      <c r="F1045" s="64">
        <v>2</v>
      </c>
      <c r="G1045" s="72" t="s">
        <v>2240</v>
      </c>
      <c r="H1045" s="63" t="s">
        <v>2241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1567</v>
      </c>
      <c r="H1046" s="63" t="s">
        <v>2242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1541</v>
      </c>
      <c r="F1047" s="64">
        <v>1</v>
      </c>
      <c r="G1047" s="72" t="s">
        <v>2243</v>
      </c>
      <c r="H1047" s="63" t="s">
        <v>2244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1161</v>
      </c>
      <c r="H1048" s="63" t="s">
        <v>2245</v>
      </c>
      <c r="I1048" s="64" t="s">
        <v>481</v>
      </c>
      <c r="J1048" s="63" t="s">
        <v>2246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1330</v>
      </c>
      <c r="Y1048" s="63"/>
      <c r="Z1048" s="63"/>
      <c r="AA1048" s="63">
        <v>2026020074</v>
      </c>
    </row>
    <row r="1049" spans="1:27" s="71" customFormat="1" ht="23.5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1161</v>
      </c>
      <c r="H1049" s="63" t="s">
        <v>2245</v>
      </c>
      <c r="I1049" s="64" t="s">
        <v>481</v>
      </c>
      <c r="J1049" s="63" t="s">
        <v>2246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1330</v>
      </c>
      <c r="Y1049" s="63"/>
      <c r="Z1049" s="63"/>
      <c r="AA1049" s="63">
        <v>2026020075</v>
      </c>
    </row>
    <row r="1050" spans="1:27" s="71" customFormat="1" ht="23.5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2247</v>
      </c>
      <c r="I1050" s="64" t="s">
        <v>491</v>
      </c>
      <c r="J1050" s="63" t="s">
        <v>2248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2247</v>
      </c>
      <c r="I1051" s="64" t="s">
        <v>481</v>
      </c>
      <c r="J1051" s="63" t="s">
        <v>2249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4613</v>
      </c>
      <c r="W1051" s="63" t="s">
        <v>4614</v>
      </c>
      <c r="X1051" s="63" t="s">
        <v>4615</v>
      </c>
      <c r="Y1051" s="63"/>
      <c r="Z1051" s="63"/>
      <c r="AA1051" s="63">
        <v>2026020077</v>
      </c>
    </row>
    <row r="1052" spans="1:27" s="71" customFormat="1" ht="23.5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2257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1376</v>
      </c>
      <c r="H1053" s="63" t="s">
        <v>2258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1180</v>
      </c>
      <c r="H1054" s="63" t="s">
        <v>2259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2260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2261</v>
      </c>
      <c r="H1056" s="63" t="s">
        <v>2262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2263</v>
      </c>
      <c r="H1057" s="63" t="s">
        <v>2264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2265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2266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2267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2268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2269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2270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2271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2154</v>
      </c>
      <c r="H1065" s="63" t="s">
        <v>2272</v>
      </c>
      <c r="I1065" s="64" t="s">
        <v>491</v>
      </c>
      <c r="J1065" s="63" t="s">
        <v>1183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1331</v>
      </c>
      <c r="F1066" s="64">
        <v>1</v>
      </c>
      <c r="G1066" s="72" t="s">
        <v>2273</v>
      </c>
      <c r="H1066" s="63" t="s">
        <v>2274</v>
      </c>
      <c r="I1066" s="64" t="s">
        <v>491</v>
      </c>
      <c r="J1066" s="63" t="s">
        <v>2275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1331</v>
      </c>
      <c r="F1067" s="64">
        <v>1</v>
      </c>
      <c r="G1067" s="72" t="s">
        <v>2273</v>
      </c>
      <c r="H1067" s="63" t="s">
        <v>2274</v>
      </c>
      <c r="I1067" s="64" t="s">
        <v>491</v>
      </c>
      <c r="J1067" s="63" t="s">
        <v>2275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2285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1078</v>
      </c>
      <c r="H1069" s="63" t="s">
        <v>2286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2287</v>
      </c>
      <c r="H1070" s="63" t="s">
        <v>2288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2289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2290</v>
      </c>
      <c r="H1072" s="63" t="s">
        <v>2291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2292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2293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2294</v>
      </c>
      <c r="H1075" s="63" t="s">
        <v>2295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1544</v>
      </c>
      <c r="F1076" s="64">
        <v>1</v>
      </c>
      <c r="G1076" s="72" t="s">
        <v>1741</v>
      </c>
      <c r="H1076" s="63" t="s">
        <v>2296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2297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2298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1697</v>
      </c>
      <c r="F1079" s="64">
        <v>2</v>
      </c>
      <c r="G1079" s="72">
        <v>159438007</v>
      </c>
      <c r="H1079" s="63" t="s">
        <v>2299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2300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2301</v>
      </c>
      <c r="I1081" s="64" t="s">
        <v>491</v>
      </c>
      <c r="J1081" s="63" t="s">
        <v>2302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2301</v>
      </c>
      <c r="I1082" s="64" t="s">
        <v>481</v>
      </c>
      <c r="J1082" s="63" t="s">
        <v>2303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4616</v>
      </c>
      <c r="W1082" s="63" t="s">
        <v>4617</v>
      </c>
      <c r="X1082" s="63" t="s">
        <v>6229</v>
      </c>
      <c r="Y1082" s="63"/>
      <c r="Z1082" s="63"/>
      <c r="AA1082" s="63">
        <v>2026020082</v>
      </c>
    </row>
    <row r="1083" spans="1:27" s="71" customFormat="1" ht="23.5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1545</v>
      </c>
      <c r="F1083" s="64">
        <v>1</v>
      </c>
      <c r="G1083" s="72" t="s">
        <v>2304</v>
      </c>
      <c r="H1083" s="63" t="s">
        <v>2305</v>
      </c>
      <c r="I1083" s="64" t="s">
        <v>491</v>
      </c>
      <c r="J1083" s="63" t="s">
        <v>2306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2307</v>
      </c>
      <c r="H1084" s="63" t="s">
        <v>2308</v>
      </c>
      <c r="I1084" s="64" t="s">
        <v>481</v>
      </c>
      <c r="J1084" s="63" t="s">
        <v>2309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4618</v>
      </c>
      <c r="W1084" s="63">
        <v>282160030</v>
      </c>
      <c r="X1084" s="63" t="s">
        <v>4120</v>
      </c>
      <c r="Y1084" s="63"/>
      <c r="Z1084" s="63"/>
      <c r="AA1084" s="63">
        <v>2026020084</v>
      </c>
    </row>
    <row r="1085" spans="1:27" s="71" customFormat="1" ht="23.5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1544</v>
      </c>
      <c r="F1085" s="64">
        <v>1</v>
      </c>
      <c r="G1085" s="72" t="s">
        <v>1741</v>
      </c>
      <c r="H1085" s="63" t="s">
        <v>2296</v>
      </c>
      <c r="I1085" s="64" t="s">
        <v>491</v>
      </c>
      <c r="J1085" s="63" t="s">
        <v>2310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2297</v>
      </c>
      <c r="I1086" s="64" t="s">
        <v>491</v>
      </c>
      <c r="J1086" s="63" t="s">
        <v>2311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2297</v>
      </c>
      <c r="I1087" s="64" t="s">
        <v>491</v>
      </c>
      <c r="J1087" s="63" t="s">
        <v>2311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2322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2323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2324</v>
      </c>
      <c r="H1090" s="63" t="s">
        <v>2325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2326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2327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2328</v>
      </c>
      <c r="H1093" s="63" t="s">
        <v>2329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1072</v>
      </c>
      <c r="F1094" s="64">
        <v>1</v>
      </c>
      <c r="G1094" s="72" t="s">
        <v>2154</v>
      </c>
      <c r="H1094" s="63" t="s">
        <v>2330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1545</v>
      </c>
      <c r="F1095" s="64">
        <v>1</v>
      </c>
      <c r="G1095" s="72" t="s">
        <v>2331</v>
      </c>
      <c r="H1095" s="63" t="s">
        <v>2332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1348</v>
      </c>
      <c r="F1096" s="64">
        <v>1</v>
      </c>
      <c r="G1096" s="72" t="s">
        <v>2333</v>
      </c>
      <c r="H1096" s="63" t="s">
        <v>2334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2335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2111</v>
      </c>
      <c r="F1098" s="64">
        <v>1</v>
      </c>
      <c r="G1098" s="72" t="s">
        <v>516</v>
      </c>
      <c r="H1098" s="63" t="s">
        <v>2336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1727</v>
      </c>
      <c r="F1099" s="64">
        <v>2</v>
      </c>
      <c r="G1099" s="72" t="s">
        <v>2337</v>
      </c>
      <c r="H1099" s="63" t="s">
        <v>2338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2158</v>
      </c>
      <c r="H1100" s="63" t="s">
        <v>2159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2339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2340</v>
      </c>
      <c r="H1102" s="63" t="s">
        <v>2341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1290</v>
      </c>
      <c r="F1103" s="64">
        <v>1</v>
      </c>
      <c r="G1103" s="72" t="s">
        <v>1293</v>
      </c>
      <c r="H1103" s="63" t="s">
        <v>2342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2343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2344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2345</v>
      </c>
      <c r="H1106" s="63" t="s">
        <v>2346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1119</v>
      </c>
      <c r="H1107" s="63" t="s">
        <v>2346</v>
      </c>
      <c r="I1107" s="64" t="s">
        <v>491</v>
      </c>
      <c r="J1107" s="63" t="s">
        <v>2148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2347</v>
      </c>
      <c r="I1108" s="64" t="s">
        <v>481</v>
      </c>
      <c r="J1108" s="63" t="s">
        <v>2352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1686</v>
      </c>
      <c r="Y1108" s="63"/>
      <c r="Z1108" s="63"/>
      <c r="AA1108" s="63">
        <v>2026020089</v>
      </c>
    </row>
    <row r="1109" spans="1:27" s="71" customFormat="1" ht="23.5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2360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2361</v>
      </c>
      <c r="H1110" s="63" t="s">
        <v>2362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2363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1212</v>
      </c>
      <c r="H1112" s="63" t="s">
        <v>2364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1885</v>
      </c>
      <c r="H1113" s="63" t="s">
        <v>2365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1348</v>
      </c>
      <c r="F1114" s="64">
        <v>1</v>
      </c>
      <c r="G1114" s="72" t="s">
        <v>2366</v>
      </c>
      <c r="H1114" s="63" t="s">
        <v>2367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1545</v>
      </c>
      <c r="F1115" s="64">
        <v>1</v>
      </c>
      <c r="G1115" s="72" t="s">
        <v>2368</v>
      </c>
      <c r="H1115" s="63" t="s">
        <v>2369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1544</v>
      </c>
      <c r="F1116" s="64">
        <v>1</v>
      </c>
      <c r="G1116" s="72" t="s">
        <v>1315</v>
      </c>
      <c r="H1116" s="63" t="s">
        <v>2370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2072</v>
      </c>
      <c r="F1117" s="64">
        <v>2</v>
      </c>
      <c r="G1117" s="72" t="s">
        <v>2371</v>
      </c>
      <c r="H1117" s="63" t="s">
        <v>2372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1545</v>
      </c>
      <c r="F1118" s="64">
        <v>1</v>
      </c>
      <c r="G1118" s="72" t="s">
        <v>2373</v>
      </c>
      <c r="H1118" s="63" t="s">
        <v>2374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2375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2376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2377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2378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2379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2380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1543</v>
      </c>
      <c r="F1125" s="64">
        <v>1</v>
      </c>
      <c r="G1125" s="72" t="s">
        <v>2381</v>
      </c>
      <c r="H1125" s="63" t="s">
        <v>2382</v>
      </c>
      <c r="I1125" s="64" t="s">
        <v>491</v>
      </c>
      <c r="J1125" s="63" t="s">
        <v>2383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1827</v>
      </c>
      <c r="H1126" s="63" t="s">
        <v>2384</v>
      </c>
      <c r="I1126" s="64" t="s">
        <v>491</v>
      </c>
      <c r="J1126" s="63" t="s">
        <v>2385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1119</v>
      </c>
      <c r="H1127" s="63" t="s">
        <v>2346</v>
      </c>
      <c r="I1127" s="64" t="s">
        <v>491</v>
      </c>
      <c r="J1127" s="63" t="s">
        <v>2386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2328</v>
      </c>
      <c r="H1128" s="63" t="s">
        <v>2393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2394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2395</v>
      </c>
      <c r="H1130" s="63" t="s">
        <v>2396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2397</v>
      </c>
      <c r="H1131" s="63" t="s">
        <v>2398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2399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2400</v>
      </c>
      <c r="H1133" s="63" t="s">
        <v>2401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1696</v>
      </c>
      <c r="F1134" s="64">
        <v>2</v>
      </c>
      <c r="G1134" s="72" t="s">
        <v>2402</v>
      </c>
      <c r="H1134" s="63" t="s">
        <v>2403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2404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2405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1510</v>
      </c>
      <c r="H1137" s="63" t="s">
        <v>2406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1779</v>
      </c>
      <c r="F1138" s="64">
        <v>2</v>
      </c>
      <c r="G1138" s="72" t="s">
        <v>2407</v>
      </c>
      <c r="H1138" s="63" t="s">
        <v>2408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2409</v>
      </c>
      <c r="H1139" s="63" t="s">
        <v>2410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1448</v>
      </c>
      <c r="F1140" s="64">
        <v>2</v>
      </c>
      <c r="G1140" s="72" t="s">
        <v>2411</v>
      </c>
      <c r="H1140" s="63" t="s">
        <v>2412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2413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2414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1538</v>
      </c>
      <c r="F1143" s="64">
        <v>2</v>
      </c>
      <c r="G1143" s="72" t="s">
        <v>1571</v>
      </c>
      <c r="H1143" s="63" t="s">
        <v>2415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2416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2417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2418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2419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2420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2397</v>
      </c>
      <c r="H1149" s="63" t="s">
        <v>2398</v>
      </c>
      <c r="I1149" s="64" t="s">
        <v>492</v>
      </c>
      <c r="J1149" s="63" t="s">
        <v>2421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2397</v>
      </c>
      <c r="H1150" s="63" t="s">
        <v>2398</v>
      </c>
      <c r="I1150" s="64" t="s">
        <v>481</v>
      </c>
      <c r="J1150" s="63" t="s">
        <v>2422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4619</v>
      </c>
      <c r="W1150" s="63" t="s">
        <v>4620</v>
      </c>
      <c r="X1150" s="63" t="s">
        <v>4621</v>
      </c>
      <c r="Y1150" s="63"/>
      <c r="Z1150" s="63"/>
      <c r="AA1150" s="63">
        <v>2026030001</v>
      </c>
    </row>
    <row r="1151" spans="1:27" s="71" customFormat="1" ht="23.5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2397</v>
      </c>
      <c r="H1151" s="63" t="s">
        <v>2398</v>
      </c>
      <c r="I1151" s="64" t="s">
        <v>481</v>
      </c>
      <c r="J1151" s="63" t="s">
        <v>2423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4622</v>
      </c>
      <c r="W1151" s="63" t="s">
        <v>4623</v>
      </c>
      <c r="X1151" s="63" t="s">
        <v>549</v>
      </c>
      <c r="Y1151" s="63"/>
      <c r="Z1151" s="63"/>
      <c r="AA1151" s="63">
        <v>2026030002</v>
      </c>
    </row>
    <row r="1152" spans="1:27" s="71" customFormat="1" ht="23.5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1448</v>
      </c>
      <c r="F1152" s="64">
        <v>2</v>
      </c>
      <c r="G1152" s="72" t="s">
        <v>2411</v>
      </c>
      <c r="H1152" s="63" t="s">
        <v>2412</v>
      </c>
      <c r="I1152" s="64" t="s">
        <v>491</v>
      </c>
      <c r="J1152" s="63" t="s">
        <v>2424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2019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2297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2429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2430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2431</v>
      </c>
      <c r="H1157" s="63" t="s">
        <v>2432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1548</v>
      </c>
      <c r="F1158" s="64">
        <v>1</v>
      </c>
      <c r="G1158" s="72">
        <v>109686030</v>
      </c>
      <c r="H1158" s="63" t="s">
        <v>2433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2435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1506</v>
      </c>
      <c r="H1160" s="63" t="s">
        <v>2436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1348</v>
      </c>
      <c r="F1161" s="64">
        <v>1</v>
      </c>
      <c r="G1161" s="72" t="s">
        <v>2437</v>
      </c>
      <c r="H1161" s="63" t="s">
        <v>2438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1348</v>
      </c>
      <c r="F1162" s="64">
        <v>1</v>
      </c>
      <c r="G1162" s="72" t="s">
        <v>2366</v>
      </c>
      <c r="H1162" s="63" t="s">
        <v>2367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2232</v>
      </c>
      <c r="F1163" s="64">
        <v>2</v>
      </c>
      <c r="G1163" s="72" t="s">
        <v>1129</v>
      </c>
      <c r="H1163" s="63" t="s">
        <v>2439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1543</v>
      </c>
      <c r="F1164" s="64">
        <v>1</v>
      </c>
      <c r="G1164" s="72" t="s">
        <v>856</v>
      </c>
      <c r="H1164" s="63" t="s">
        <v>2440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2441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2442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2443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1657</v>
      </c>
      <c r="F1168" s="64">
        <v>2</v>
      </c>
      <c r="G1168" s="72">
        <v>290188004</v>
      </c>
      <c r="H1168" s="63" t="s">
        <v>2444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1155</v>
      </c>
      <c r="F1169" s="64">
        <v>2</v>
      </c>
      <c r="G1169" s="72">
        <v>318599003</v>
      </c>
      <c r="H1169" s="63" t="s">
        <v>2445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2058</v>
      </c>
      <c r="H1170" s="63" t="s">
        <v>2446</v>
      </c>
      <c r="I1170" s="64" t="s">
        <v>492</v>
      </c>
      <c r="J1170" s="63" t="s">
        <v>2447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2400</v>
      </c>
      <c r="H1171" s="63" t="s">
        <v>2401</v>
      </c>
      <c r="I1171" s="64" t="s">
        <v>492</v>
      </c>
      <c r="J1171" s="63" t="s">
        <v>2448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2453</v>
      </c>
      <c r="H1172" s="63" t="s">
        <v>2454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2455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2456</v>
      </c>
      <c r="H1174" s="63" t="s">
        <v>2457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2458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1460</v>
      </c>
      <c r="H1176" s="63" t="s">
        <v>2459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2232</v>
      </c>
      <c r="F1177" s="64">
        <v>2</v>
      </c>
      <c r="G1177" s="72" t="s">
        <v>2238</v>
      </c>
      <c r="H1177" s="63" t="s">
        <v>2239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2240</v>
      </c>
      <c r="H1178" s="63" t="s">
        <v>2460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2461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1543</v>
      </c>
      <c r="F1180" s="64">
        <v>1</v>
      </c>
      <c r="G1180" s="72" t="s">
        <v>856</v>
      </c>
      <c r="H1180" s="63" t="s">
        <v>2440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1548</v>
      </c>
      <c r="F1181" s="64">
        <v>1</v>
      </c>
      <c r="G1181" s="72">
        <v>159356004</v>
      </c>
      <c r="H1181" s="63" t="s">
        <v>2462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2463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2464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2465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2466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2467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2468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2453</v>
      </c>
      <c r="H1188" s="63" t="s">
        <v>2454</v>
      </c>
      <c r="I1188" s="64" t="s">
        <v>492</v>
      </c>
      <c r="J1188" s="63" t="s">
        <v>2469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2453</v>
      </c>
      <c r="H1189" s="63" t="s">
        <v>2454</v>
      </c>
      <c r="I1189" s="64" t="s">
        <v>492</v>
      </c>
      <c r="J1189" s="63" t="s">
        <v>2469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1540</v>
      </c>
      <c r="F1190" s="64">
        <v>1</v>
      </c>
      <c r="G1190" s="72" t="s">
        <v>2470</v>
      </c>
      <c r="H1190" s="63" t="s">
        <v>2471</v>
      </c>
      <c r="I1190" s="64" t="s">
        <v>702</v>
      </c>
      <c r="J1190" s="63" t="s">
        <v>2472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2481</v>
      </c>
      <c r="U1190" s="69" t="s">
        <v>2480</v>
      </c>
      <c r="V1190" s="63"/>
      <c r="W1190" s="63"/>
      <c r="X1190" s="63"/>
      <c r="Y1190" s="63"/>
      <c r="Z1190" s="63"/>
      <c r="AA1190" s="63"/>
    </row>
    <row r="1191" spans="1:27" s="71" customFormat="1" ht="23.5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2453</v>
      </c>
      <c r="H1191" s="63" t="s">
        <v>2454</v>
      </c>
      <c r="I1191" s="64" t="s">
        <v>481</v>
      </c>
      <c r="J1191" s="63" t="s">
        <v>2473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4624</v>
      </c>
      <c r="W1191" s="63" t="s">
        <v>4625</v>
      </c>
      <c r="X1191" s="63" t="s">
        <v>6374</v>
      </c>
      <c r="Y1191" s="63"/>
      <c r="Z1191" s="63"/>
      <c r="AA1191" s="63">
        <v>2026030004</v>
      </c>
    </row>
    <row r="1192" spans="1:27" s="71" customFormat="1" ht="23.5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2474</v>
      </c>
      <c r="H1192" s="63" t="s">
        <v>2475</v>
      </c>
      <c r="I1192" s="64" t="s">
        <v>481</v>
      </c>
      <c r="J1192" s="63" t="s">
        <v>2476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4626</v>
      </c>
      <c r="W1192" s="63">
        <v>770514001</v>
      </c>
      <c r="X1192" s="63" t="s">
        <v>4627</v>
      </c>
      <c r="Y1192" s="63"/>
      <c r="Z1192" s="63"/>
      <c r="AA1192" s="63">
        <v>2026030005</v>
      </c>
    </row>
    <row r="1193" spans="1:27" s="71" customFormat="1" ht="23.5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2477</v>
      </c>
      <c r="H1193" s="63" t="s">
        <v>2478</v>
      </c>
      <c r="I1193" s="64" t="s">
        <v>486</v>
      </c>
      <c r="J1193" s="63" t="s">
        <v>2479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2847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2509</v>
      </c>
      <c r="H1194" s="63" t="s">
        <v>2510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2222</v>
      </c>
      <c r="H1195" s="63" t="s">
        <v>2511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1431</v>
      </c>
      <c r="F1196" s="64">
        <v>2</v>
      </c>
      <c r="G1196" s="72" t="s">
        <v>2512</v>
      </c>
      <c r="H1196" s="63" t="s">
        <v>2513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1727</v>
      </c>
      <c r="F1197" s="64">
        <v>2</v>
      </c>
      <c r="G1197" s="72" t="s">
        <v>2514</v>
      </c>
      <c r="H1197" s="63" t="s">
        <v>2515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2516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2517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2518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2519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2520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2509</v>
      </c>
      <c r="H1203" s="63" t="s">
        <v>2510</v>
      </c>
      <c r="I1203" s="64" t="s">
        <v>492</v>
      </c>
      <c r="J1203" s="63" t="s">
        <v>2521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2509</v>
      </c>
      <c r="H1204" s="63" t="s">
        <v>2510</v>
      </c>
      <c r="I1204" s="64" t="s">
        <v>492</v>
      </c>
      <c r="J1204" s="63" t="s">
        <v>2521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2522</v>
      </c>
      <c r="I1205" s="64" t="s">
        <v>481</v>
      </c>
      <c r="J1205" s="63" t="s">
        <v>2523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4628</v>
      </c>
      <c r="W1205" s="63" t="s">
        <v>4629</v>
      </c>
      <c r="X1205" s="63" t="s">
        <v>4630</v>
      </c>
      <c r="Y1205" s="63"/>
      <c r="Z1205" s="63"/>
      <c r="AA1205" s="63">
        <v>2026030007</v>
      </c>
    </row>
    <row r="1206" spans="1:27" s="71" customFormat="1" ht="23.5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2524</v>
      </c>
      <c r="H1206" s="63" t="s">
        <v>2525</v>
      </c>
      <c r="I1206" s="64" t="s">
        <v>491</v>
      </c>
      <c r="J1206" s="63" t="s">
        <v>2526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2547</v>
      </c>
      <c r="H1207" s="63" t="s">
        <v>2548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2549</v>
      </c>
      <c r="H1208" s="63" t="s">
        <v>2550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1410</v>
      </c>
      <c r="H1209" s="63" t="s">
        <v>2551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1157</v>
      </c>
      <c r="H1210" s="63" t="s">
        <v>2552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2114</v>
      </c>
      <c r="H1211" s="63" t="s">
        <v>2553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2328</v>
      </c>
      <c r="H1212" s="63" t="s">
        <v>2554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2071</v>
      </c>
      <c r="F1213" s="64">
        <v>2</v>
      </c>
      <c r="G1213" s="72" t="s">
        <v>1222</v>
      </c>
      <c r="H1213" s="63" t="s">
        <v>2555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1859</v>
      </c>
      <c r="H1214" s="63" t="s">
        <v>2556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2413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1543</v>
      </c>
      <c r="F1216" s="64">
        <v>1</v>
      </c>
      <c r="G1216" s="72" t="s">
        <v>2557</v>
      </c>
      <c r="H1216" s="63" t="s">
        <v>2558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2559</v>
      </c>
      <c r="H1217" s="63" t="s">
        <v>2560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1792</v>
      </c>
      <c r="H1218" s="63" t="s">
        <v>2561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2562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2563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1924</v>
      </c>
      <c r="F1221" s="64">
        <v>2</v>
      </c>
      <c r="G1221" s="72" t="s">
        <v>2564</v>
      </c>
      <c r="H1221" s="63" t="s">
        <v>2565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2566</v>
      </c>
      <c r="H1222" s="63" t="s">
        <v>2567</v>
      </c>
      <c r="I1222" s="64" t="s">
        <v>491</v>
      </c>
      <c r="J1222" s="63" t="s">
        <v>2568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2569</v>
      </c>
      <c r="I1223" s="64" t="s">
        <v>491</v>
      </c>
      <c r="J1223" s="63" t="s">
        <v>2570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2522</v>
      </c>
      <c r="I1224" s="64" t="s">
        <v>481</v>
      </c>
      <c r="J1224" s="63" t="s">
        <v>2523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4628</v>
      </c>
      <c r="W1224" s="63" t="s">
        <v>4629</v>
      </c>
      <c r="X1224" s="63" t="s">
        <v>4630</v>
      </c>
      <c r="Y1224" s="63"/>
      <c r="Z1224" s="63"/>
      <c r="AA1224" s="63">
        <v>2026030011</v>
      </c>
    </row>
    <row r="1225" spans="1:27" s="71" customFormat="1" ht="23.5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2574</v>
      </c>
      <c r="H1225" s="63" t="s">
        <v>2575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2576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2287</v>
      </c>
      <c r="H1227" s="63" t="s">
        <v>2577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2578</v>
      </c>
      <c r="H1228" s="63" t="s">
        <v>2579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1156</v>
      </c>
      <c r="F1229" s="64">
        <v>2</v>
      </c>
      <c r="G1229" s="72" t="s">
        <v>301</v>
      </c>
      <c r="H1229" s="63" t="s">
        <v>2580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2031</v>
      </c>
      <c r="H1230" s="63" t="s">
        <v>2030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2581</v>
      </c>
      <c r="H1231" s="63" t="s">
        <v>2582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2583</v>
      </c>
      <c r="H1232" s="63" t="s">
        <v>2584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1545</v>
      </c>
      <c r="F1233" s="64">
        <v>1</v>
      </c>
      <c r="G1233" s="72" t="s">
        <v>2585</v>
      </c>
      <c r="H1233" s="63" t="s">
        <v>2586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2587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1376</v>
      </c>
      <c r="H1235" s="63" t="s">
        <v>2588</v>
      </c>
      <c r="I1235" s="64" t="s">
        <v>483</v>
      </c>
      <c r="J1235" s="63" t="s">
        <v>2589</v>
      </c>
      <c r="K1235" s="64" t="s">
        <v>2590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2597</v>
      </c>
      <c r="W1235" s="63"/>
      <c r="X1235" s="63"/>
      <c r="Y1235" s="63"/>
      <c r="Z1235" s="63"/>
      <c r="AA1235" s="63">
        <v>2026030012</v>
      </c>
    </row>
    <row r="1236" spans="1:27" s="71" customFormat="1" ht="23.5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2574</v>
      </c>
      <c r="H1236" s="63" t="s">
        <v>2575</v>
      </c>
      <c r="I1236" s="64" t="s">
        <v>481</v>
      </c>
      <c r="J1236" s="63" t="s">
        <v>2591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4619</v>
      </c>
      <c r="W1236" s="63" t="s">
        <v>4620</v>
      </c>
      <c r="X1236" s="63" t="s">
        <v>4621</v>
      </c>
      <c r="Y1236" s="63"/>
      <c r="Z1236" s="63"/>
      <c r="AA1236" s="63">
        <v>2026030013</v>
      </c>
    </row>
    <row r="1237" spans="1:27" s="71" customFormat="1" ht="23.5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2574</v>
      </c>
      <c r="H1237" s="63" t="s">
        <v>2575</v>
      </c>
      <c r="I1237" s="64" t="s">
        <v>481</v>
      </c>
      <c r="J1237" s="63" t="s">
        <v>2591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4619</v>
      </c>
      <c r="W1237" s="63" t="s">
        <v>4620</v>
      </c>
      <c r="X1237" s="63" t="s">
        <v>4621</v>
      </c>
      <c r="Y1237" s="63"/>
      <c r="Z1237" s="63"/>
      <c r="AA1237" s="63">
        <v>2026030014</v>
      </c>
    </row>
    <row r="1238" spans="1:27" s="71" customFormat="1" ht="23.5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2592</v>
      </c>
      <c r="I1238" s="64" t="s">
        <v>491</v>
      </c>
      <c r="J1238" s="63" t="s">
        <v>2593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2031</v>
      </c>
      <c r="H1239" s="63" t="s">
        <v>2594</v>
      </c>
      <c r="I1239" s="64" t="s">
        <v>486</v>
      </c>
      <c r="J1239" s="63" t="s">
        <v>2595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2516</v>
      </c>
      <c r="I1240" s="64" t="s">
        <v>481</v>
      </c>
      <c r="J1240" s="63" t="s">
        <v>2596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4631</v>
      </c>
      <c r="W1240" s="63" t="s">
        <v>4632</v>
      </c>
      <c r="X1240" s="63" t="s">
        <v>4633</v>
      </c>
      <c r="Y1240" s="63"/>
      <c r="Z1240" s="63"/>
      <c r="AA1240" s="63">
        <v>2026030017</v>
      </c>
    </row>
    <row r="1241" spans="1:27" s="71" customFormat="1" ht="23.5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2605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1119</v>
      </c>
      <c r="H1242" s="63" t="s">
        <v>2606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1078</v>
      </c>
      <c r="H1243" s="63" t="s">
        <v>2607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1212</v>
      </c>
      <c r="H1244" s="63" t="s">
        <v>2608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1239</v>
      </c>
      <c r="H1245" s="63" t="s">
        <v>2609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1784</v>
      </c>
      <c r="H1246" s="63" t="s">
        <v>2610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1376</v>
      </c>
      <c r="H1247" s="63" t="s">
        <v>2588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1539</v>
      </c>
      <c r="F1248" s="64">
        <v>1</v>
      </c>
      <c r="G1248" s="72" t="s">
        <v>2611</v>
      </c>
      <c r="H1248" s="63" t="s">
        <v>2612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1448</v>
      </c>
      <c r="F1249" s="64">
        <v>2</v>
      </c>
      <c r="G1249" s="72" t="s">
        <v>1462</v>
      </c>
      <c r="H1249" s="63" t="s">
        <v>2613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2614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2615</v>
      </c>
      <c r="H1251" s="63" t="s">
        <v>2616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2617</v>
      </c>
      <c r="H1252" s="63" t="s">
        <v>2618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2071</v>
      </c>
      <c r="F1253" s="64">
        <v>2</v>
      </c>
      <c r="G1253" s="72" t="s">
        <v>2211</v>
      </c>
      <c r="H1253" s="63" t="s">
        <v>2619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1058</v>
      </c>
      <c r="F1254" s="64">
        <v>2</v>
      </c>
      <c r="G1254" s="72" t="s">
        <v>2620</v>
      </c>
      <c r="H1254" s="63" t="s">
        <v>2621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2622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1225</v>
      </c>
      <c r="H1256" s="63" t="s">
        <v>2623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2624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1784</v>
      </c>
      <c r="H1258" s="63" t="s">
        <v>2610</v>
      </c>
      <c r="I1258" s="64" t="s">
        <v>481</v>
      </c>
      <c r="J1258" s="63" t="s">
        <v>2625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4634</v>
      </c>
      <c r="W1258" s="63" t="s">
        <v>4635</v>
      </c>
      <c r="X1258" s="63" t="s">
        <v>549</v>
      </c>
      <c r="Y1258" s="63"/>
      <c r="Z1258" s="63"/>
      <c r="AA1258" s="63">
        <v>2026030018</v>
      </c>
    </row>
    <row r="1259" spans="1:27" s="71" customFormat="1" ht="23.5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2626</v>
      </c>
      <c r="I1259" s="64" t="s">
        <v>491</v>
      </c>
      <c r="J1259" s="63" t="s">
        <v>2627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1156</v>
      </c>
      <c r="F1260" s="64">
        <v>2</v>
      </c>
      <c r="G1260" s="72" t="s">
        <v>301</v>
      </c>
      <c r="H1260" s="63" t="s">
        <v>2580</v>
      </c>
      <c r="I1260" s="64" t="s">
        <v>491</v>
      </c>
      <c r="J1260" s="63" t="s">
        <v>1717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2635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2158</v>
      </c>
      <c r="H1262" s="63" t="s">
        <v>2636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1262</v>
      </c>
      <c r="H1263" s="63" t="s">
        <v>2637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2054</v>
      </c>
      <c r="H1264" s="63" t="s">
        <v>2638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2639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2072</v>
      </c>
      <c r="F1266" s="64">
        <v>2</v>
      </c>
      <c r="G1266" s="72" t="s">
        <v>2211</v>
      </c>
      <c r="H1266" s="63" t="s">
        <v>2619</v>
      </c>
      <c r="I1266" s="64" t="s">
        <v>488</v>
      </c>
      <c r="J1266" s="63" t="s">
        <v>1372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</row>
    <row r="1267" spans="1:27" s="71" customFormat="1" ht="23.5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1058</v>
      </c>
      <c r="F1267" s="64">
        <v>2</v>
      </c>
      <c r="G1267" s="72" t="s">
        <v>2640</v>
      </c>
      <c r="H1267" s="63" t="s">
        <v>2641</v>
      </c>
      <c r="I1267" s="64" t="s">
        <v>488</v>
      </c>
      <c r="J1267" s="63" t="s">
        <v>1372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</row>
    <row r="1268" spans="1:27" s="71" customFormat="1" ht="23.5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2634</v>
      </c>
      <c r="F1268" s="64">
        <v>2</v>
      </c>
      <c r="G1268" s="72" t="s">
        <v>1619</v>
      </c>
      <c r="H1268" s="63" t="s">
        <v>2642</v>
      </c>
      <c r="I1268" s="64" t="s">
        <v>488</v>
      </c>
      <c r="J1268" s="63" t="s">
        <v>1372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</row>
    <row r="1269" spans="1:27" s="71" customFormat="1" ht="23.5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1792</v>
      </c>
      <c r="H1269" s="63" t="s">
        <v>2643</v>
      </c>
      <c r="I1269" s="64" t="s">
        <v>488</v>
      </c>
      <c r="J1269" s="63" t="s">
        <v>1372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</row>
    <row r="1270" spans="1:27" s="71" customFormat="1" ht="23.5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1338</v>
      </c>
      <c r="H1270" s="63" t="s">
        <v>2645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2646</v>
      </c>
      <c r="H1271" s="63" t="s">
        <v>2647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2648</v>
      </c>
      <c r="H1272" s="63" t="s">
        <v>2649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2650</v>
      </c>
      <c r="H1273" s="63" t="s">
        <v>2651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1161</v>
      </c>
      <c r="H1274" s="63" t="s">
        <v>2652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2644</v>
      </c>
      <c r="F1275" s="64">
        <v>1</v>
      </c>
      <c r="G1275" s="72" t="s">
        <v>2653</v>
      </c>
      <c r="H1275" s="63" t="s">
        <v>2654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2655</v>
      </c>
      <c r="H1276" s="63" t="s">
        <v>2656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1348</v>
      </c>
      <c r="F1277" s="64">
        <v>1</v>
      </c>
      <c r="G1277" s="72" t="s">
        <v>2657</v>
      </c>
      <c r="H1277" s="63" t="s">
        <v>2658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1548</v>
      </c>
      <c r="F1278" s="64">
        <v>1</v>
      </c>
      <c r="G1278" s="72" t="s">
        <v>2659</v>
      </c>
      <c r="H1278" s="63" t="s">
        <v>2660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1127</v>
      </c>
      <c r="H1279" s="63" t="s">
        <v>2661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2662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2663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2664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2646</v>
      </c>
      <c r="H1283" s="63" t="s">
        <v>2647</v>
      </c>
      <c r="I1283" s="64" t="s">
        <v>492</v>
      </c>
      <c r="J1283" s="63" t="s">
        <v>2521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2058</v>
      </c>
      <c r="H1284" s="63" t="s">
        <v>2665</v>
      </c>
      <c r="I1284" s="64" t="s">
        <v>491</v>
      </c>
      <c r="J1284" s="63" t="s">
        <v>2666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2650</v>
      </c>
      <c r="H1285" s="63" t="s">
        <v>2651</v>
      </c>
      <c r="I1285" s="64" t="s">
        <v>491</v>
      </c>
      <c r="J1285" s="63" t="s">
        <v>2667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2111</v>
      </c>
      <c r="F1286" s="64">
        <v>1</v>
      </c>
      <c r="G1286" s="72" t="s">
        <v>2054</v>
      </c>
      <c r="H1286" s="63" t="s">
        <v>2638</v>
      </c>
      <c r="I1286" s="64" t="s">
        <v>481</v>
      </c>
      <c r="J1286" s="63" t="s">
        <v>2668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4636</v>
      </c>
      <c r="W1286" s="63">
        <v>647720001</v>
      </c>
      <c r="X1286" s="63" t="s">
        <v>4637</v>
      </c>
      <c r="Y1286" s="63"/>
      <c r="Z1286" s="63"/>
      <c r="AA1286" s="63">
        <v>2026030023</v>
      </c>
    </row>
    <row r="1287" spans="1:27" s="71" customFormat="1" ht="23.5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2669</v>
      </c>
      <c r="H1287" s="63" t="s">
        <v>2670</v>
      </c>
      <c r="I1287" s="64" t="s">
        <v>702</v>
      </c>
      <c r="J1287" s="63" t="s">
        <v>2671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2672</v>
      </c>
      <c r="V1287" s="63"/>
      <c r="W1287" s="63"/>
      <c r="X1287" s="63"/>
      <c r="Y1287" s="63"/>
      <c r="Z1287" s="63"/>
      <c r="AA1287" s="63"/>
    </row>
    <row r="1288" spans="1:27" s="71" customFormat="1" ht="23.5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2682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2683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2684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2685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2686</v>
      </c>
      <c r="H1292" s="63" t="s">
        <v>2687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2688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2167</v>
      </c>
      <c r="H1294" s="63" t="s">
        <v>2689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2474</v>
      </c>
      <c r="H1295" s="63" t="s">
        <v>2690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1978</v>
      </c>
      <c r="H1296" s="63" t="s">
        <v>2691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2692</v>
      </c>
      <c r="H1297" s="63" t="s">
        <v>2693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2411</v>
      </c>
      <c r="H1298" s="63" t="s">
        <v>2694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2680</v>
      </c>
      <c r="F1299" s="64">
        <v>2</v>
      </c>
      <c r="G1299" s="72" t="s">
        <v>881</v>
      </c>
      <c r="H1299" s="63" t="s">
        <v>2695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1515</v>
      </c>
      <c r="H1300" s="63" t="s">
        <v>2696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2681</v>
      </c>
      <c r="F1301" s="64">
        <v>1</v>
      </c>
      <c r="G1301" s="72" t="s">
        <v>2697</v>
      </c>
      <c r="H1301" s="63" t="s">
        <v>2698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2699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2700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2111</v>
      </c>
      <c r="F1304" s="64">
        <v>1</v>
      </c>
      <c r="G1304" s="72" t="s">
        <v>2054</v>
      </c>
      <c r="H1304" s="63" t="s">
        <v>2638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2474</v>
      </c>
      <c r="H1305" s="63" t="s">
        <v>2690</v>
      </c>
      <c r="I1305" s="64" t="s">
        <v>492</v>
      </c>
      <c r="J1305" s="63" t="s">
        <v>2521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1541</v>
      </c>
      <c r="F1306" s="64">
        <v>1</v>
      </c>
      <c r="G1306" s="72" t="s">
        <v>2701</v>
      </c>
      <c r="H1306" s="63" t="s">
        <v>2702</v>
      </c>
      <c r="I1306" s="64" t="s">
        <v>481</v>
      </c>
      <c r="J1306" s="63" t="s">
        <v>2703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4638</v>
      </c>
      <c r="W1306" s="63">
        <v>140486005</v>
      </c>
      <c r="X1306" s="63" t="s">
        <v>4639</v>
      </c>
      <c r="Y1306" s="63"/>
      <c r="Z1306" s="63"/>
      <c r="AA1306" s="63">
        <v>2026030024</v>
      </c>
    </row>
    <row r="1307" spans="1:27" s="71" customFormat="1" ht="23.5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2474</v>
      </c>
      <c r="H1307" s="63" t="s">
        <v>2690</v>
      </c>
      <c r="I1307" s="64" t="s">
        <v>481</v>
      </c>
      <c r="J1307" s="63" t="s">
        <v>2704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4640</v>
      </c>
      <c r="W1307" s="63">
        <v>544736001</v>
      </c>
      <c r="X1307" s="63" t="s">
        <v>549</v>
      </c>
      <c r="Y1307" s="63"/>
      <c r="Z1307" s="63"/>
      <c r="AA1307" s="63">
        <v>2026030025</v>
      </c>
    </row>
    <row r="1308" spans="1:27" s="71" customFormat="1" ht="23.5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1078</v>
      </c>
      <c r="H1308" s="63" t="s">
        <v>2705</v>
      </c>
      <c r="I1308" s="64" t="s">
        <v>491</v>
      </c>
      <c r="J1308" s="63" t="s">
        <v>2667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2167</v>
      </c>
      <c r="H1309" s="63" t="s">
        <v>2689</v>
      </c>
      <c r="I1309" s="64" t="s">
        <v>491</v>
      </c>
      <c r="J1309" s="63" t="s">
        <v>2667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1072</v>
      </c>
      <c r="F1310" s="64">
        <v>1</v>
      </c>
      <c r="G1310" s="72" t="s">
        <v>2154</v>
      </c>
      <c r="H1310" s="63" t="s">
        <v>2706</v>
      </c>
      <c r="I1310" s="64" t="s">
        <v>491</v>
      </c>
      <c r="J1310" s="63" t="s">
        <v>2707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1410</v>
      </c>
      <c r="H1311" s="63" t="s">
        <v>2715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2200</v>
      </c>
      <c r="H1312" s="63" t="s">
        <v>2716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2453</v>
      </c>
      <c r="H1313" s="63" t="s">
        <v>2454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1541</v>
      </c>
      <c r="F1314" s="64">
        <v>1</v>
      </c>
      <c r="G1314" s="72" t="s">
        <v>2437</v>
      </c>
      <c r="H1314" s="63" t="s">
        <v>2717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2718</v>
      </c>
      <c r="H1315" s="63" t="s">
        <v>2719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1544</v>
      </c>
      <c r="F1316" s="64">
        <v>1</v>
      </c>
      <c r="G1316" s="72" t="s">
        <v>2720</v>
      </c>
      <c r="H1316" s="63" t="s">
        <v>2721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1472</v>
      </c>
      <c r="H1317" s="63" t="s">
        <v>2722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2110</v>
      </c>
      <c r="F1318" s="64">
        <v>2</v>
      </c>
      <c r="G1318" s="72" t="s">
        <v>833</v>
      </c>
      <c r="H1318" s="63" t="s">
        <v>2723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2724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2725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2726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2727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1448</v>
      </c>
      <c r="F1323" s="64">
        <v>2</v>
      </c>
      <c r="G1323" s="72">
        <v>315636001</v>
      </c>
      <c r="H1323" s="63" t="s">
        <v>2728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2729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2730</v>
      </c>
      <c r="H1325" s="63" t="s">
        <v>2731</v>
      </c>
      <c r="I1325" s="64" t="s">
        <v>491</v>
      </c>
      <c r="J1325" s="63" t="s">
        <v>2732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1072</v>
      </c>
      <c r="F1326" s="64">
        <v>1</v>
      </c>
      <c r="G1326" s="72" t="s">
        <v>2733</v>
      </c>
      <c r="H1326" s="63" t="s">
        <v>2734</v>
      </c>
      <c r="I1326" s="64" t="s">
        <v>491</v>
      </c>
      <c r="J1326" s="63" t="s">
        <v>2735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2742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2730</v>
      </c>
      <c r="H1328" s="63" t="s">
        <v>2731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2743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2744</v>
      </c>
      <c r="H1330" s="63" t="s">
        <v>2745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1539</v>
      </c>
      <c r="F1331" s="64">
        <v>1</v>
      </c>
      <c r="G1331" s="72" t="s">
        <v>2746</v>
      </c>
      <c r="H1331" s="63" t="s">
        <v>2747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1548</v>
      </c>
      <c r="F1332" s="64">
        <v>1</v>
      </c>
      <c r="G1332" s="72" t="s">
        <v>879</v>
      </c>
      <c r="H1332" s="63" t="s">
        <v>2748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2749</v>
      </c>
      <c r="H1333" s="63" t="s">
        <v>2750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2751</v>
      </c>
      <c r="H1334" s="63" t="s">
        <v>2752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2753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2111</v>
      </c>
      <c r="F1336" s="64">
        <v>1</v>
      </c>
      <c r="G1336" s="72" t="s">
        <v>2146</v>
      </c>
      <c r="H1336" s="63" t="s">
        <v>2147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2754</v>
      </c>
      <c r="H1337" s="63" t="s">
        <v>2755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2756</v>
      </c>
      <c r="H1338" s="63" t="s">
        <v>2757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2758</v>
      </c>
      <c r="I1339" s="64" t="s">
        <v>481</v>
      </c>
      <c r="J1339" s="63" t="s">
        <v>2759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2760</v>
      </c>
      <c r="H1340" s="63" t="s">
        <v>2761</v>
      </c>
      <c r="I1340" s="64" t="s">
        <v>491</v>
      </c>
      <c r="J1340" s="63" t="s">
        <v>2762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2730</v>
      </c>
      <c r="H1341" s="63" t="s">
        <v>2731</v>
      </c>
      <c r="I1341" s="64" t="s">
        <v>491</v>
      </c>
      <c r="J1341" s="63" t="s">
        <v>2763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1119</v>
      </c>
      <c r="H1342" s="63" t="s">
        <v>2764</v>
      </c>
      <c r="I1342" s="64" t="s">
        <v>491</v>
      </c>
      <c r="J1342" s="63" t="s">
        <v>2667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2765</v>
      </c>
      <c r="H1343" s="63" t="s">
        <v>2766</v>
      </c>
      <c r="I1343" s="64" t="s">
        <v>491</v>
      </c>
      <c r="J1343" s="63" t="s">
        <v>2767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2754</v>
      </c>
      <c r="H1344" s="63" t="s">
        <v>2755</v>
      </c>
      <c r="I1344" s="64" t="s">
        <v>491</v>
      </c>
      <c r="J1344" s="63" t="s">
        <v>2768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2749</v>
      </c>
      <c r="H1345" s="63" t="s">
        <v>2750</v>
      </c>
      <c r="I1345" s="64" t="s">
        <v>491</v>
      </c>
      <c r="J1345" s="63" t="s">
        <v>2667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2760</v>
      </c>
      <c r="H1346" s="63" t="s">
        <v>2761</v>
      </c>
      <c r="I1346" s="64" t="s">
        <v>481</v>
      </c>
      <c r="J1346" s="63" t="s">
        <v>2769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4641</v>
      </c>
      <c r="W1346" s="63" t="s">
        <v>4642</v>
      </c>
      <c r="X1346" s="63" t="s">
        <v>4643</v>
      </c>
      <c r="Y1346" s="63"/>
      <c r="Z1346" s="63"/>
      <c r="AA1346" s="63">
        <v>2026030037</v>
      </c>
    </row>
    <row r="1347" spans="1:27" s="71" customFormat="1" ht="23.5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1331</v>
      </c>
      <c r="F1347" s="64">
        <v>1</v>
      </c>
      <c r="G1347" s="72" t="s">
        <v>2770</v>
      </c>
      <c r="H1347" s="63" t="s">
        <v>2771</v>
      </c>
      <c r="I1347" s="64" t="s">
        <v>481</v>
      </c>
      <c r="J1347" s="63" t="s">
        <v>2772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1548</v>
      </c>
      <c r="F1348" s="64">
        <v>1</v>
      </c>
      <c r="G1348" s="72" t="s">
        <v>879</v>
      </c>
      <c r="H1348" s="63" t="s">
        <v>2748</v>
      </c>
      <c r="I1348" s="64" t="s">
        <v>481</v>
      </c>
      <c r="J1348" s="63" t="s">
        <v>2773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4644</v>
      </c>
      <c r="W1348" s="63" t="s">
        <v>4645</v>
      </c>
      <c r="X1348" s="63" t="s">
        <v>4646</v>
      </c>
      <c r="Y1348" s="63"/>
      <c r="Z1348" s="63"/>
      <c r="AA1348" s="63">
        <v>2026030039</v>
      </c>
    </row>
    <row r="1349" spans="1:27" s="71" customFormat="1" ht="23.5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2754</v>
      </c>
      <c r="H1349" s="63" t="s">
        <v>2755</v>
      </c>
      <c r="I1349" s="64" t="s">
        <v>481</v>
      </c>
      <c r="J1349" s="63" t="s">
        <v>2774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4647</v>
      </c>
      <c r="W1349" s="63" t="s">
        <v>4648</v>
      </c>
      <c r="X1349" s="63" t="s">
        <v>4649</v>
      </c>
      <c r="Y1349" s="63"/>
      <c r="Z1349" s="63"/>
      <c r="AA1349" s="63">
        <v>2026030040</v>
      </c>
    </row>
    <row r="1350" spans="1:27" s="71" customFormat="1" ht="23.5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2780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1157</v>
      </c>
      <c r="H1351" s="63" t="s">
        <v>2781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2760</v>
      </c>
      <c r="H1352" s="63" t="s">
        <v>2761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2782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2783</v>
      </c>
      <c r="H1354" s="63" t="s">
        <v>2784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1543</v>
      </c>
      <c r="F1355" s="64">
        <v>1</v>
      </c>
      <c r="G1355" s="72" t="s">
        <v>2171</v>
      </c>
      <c r="H1355" s="63" t="s">
        <v>2172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1727</v>
      </c>
      <c r="F1356" s="64">
        <v>2</v>
      </c>
      <c r="G1356" s="72" t="s">
        <v>2225</v>
      </c>
      <c r="H1356" s="63" t="s">
        <v>2785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2173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1262</v>
      </c>
      <c r="H1358" s="63" t="s">
        <v>2786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2787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2788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1448</v>
      </c>
      <c r="F1361" s="64">
        <v>2</v>
      </c>
      <c r="G1361" s="72">
        <v>313113022</v>
      </c>
      <c r="H1361" s="63" t="s">
        <v>2789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2790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1119</v>
      </c>
      <c r="H1363" s="63" t="s">
        <v>2764</v>
      </c>
      <c r="I1363" s="64" t="s">
        <v>491</v>
      </c>
      <c r="J1363" s="63" t="s">
        <v>2791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2287</v>
      </c>
      <c r="H1364" s="63" t="s">
        <v>2792</v>
      </c>
      <c r="I1364" s="64" t="s">
        <v>491</v>
      </c>
      <c r="J1364" s="63" t="s">
        <v>2793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2760</v>
      </c>
      <c r="H1365" s="63" t="s">
        <v>2761</v>
      </c>
      <c r="I1365" s="64" t="s">
        <v>491</v>
      </c>
      <c r="J1365" s="63" t="s">
        <v>2794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2112</v>
      </c>
      <c r="F1366" s="64">
        <v>2</v>
      </c>
      <c r="G1366" s="72" t="s">
        <v>2094</v>
      </c>
      <c r="H1366" s="63" t="s">
        <v>2795</v>
      </c>
      <c r="I1366" s="64" t="s">
        <v>491</v>
      </c>
      <c r="J1366" s="63" t="s">
        <v>2796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2797</v>
      </c>
      <c r="H1367" s="63" t="s">
        <v>2798</v>
      </c>
      <c r="I1367" s="64" t="s">
        <v>481</v>
      </c>
      <c r="J1367" s="63" t="s">
        <v>2799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4640</v>
      </c>
      <c r="W1367" s="63" t="s">
        <v>4650</v>
      </c>
      <c r="X1367" s="63" t="s">
        <v>4651</v>
      </c>
      <c r="Y1367" s="63"/>
      <c r="Z1367" s="63"/>
      <c r="AA1367" s="63">
        <v>2026030045</v>
      </c>
    </row>
    <row r="1368" spans="1:27" s="71" customFormat="1" ht="23.5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2797</v>
      </c>
      <c r="H1368" s="63" t="s">
        <v>2798</v>
      </c>
      <c r="I1368" s="64" t="s">
        <v>481</v>
      </c>
      <c r="J1368" s="63" t="s">
        <v>2799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4640</v>
      </c>
      <c r="W1368" s="63" t="s">
        <v>4650</v>
      </c>
      <c r="X1368" s="63" t="s">
        <v>4651</v>
      </c>
      <c r="Y1368" s="63"/>
      <c r="Z1368" s="63"/>
      <c r="AA1368" s="63">
        <v>2026030046</v>
      </c>
    </row>
    <row r="1369" spans="1:27" s="71" customFormat="1" ht="23.5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1262</v>
      </c>
      <c r="H1369" s="63" t="s">
        <v>2786</v>
      </c>
      <c r="I1369" s="64" t="s">
        <v>491</v>
      </c>
      <c r="J1369" s="63" t="s">
        <v>2791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2669</v>
      </c>
      <c r="H1370" s="63" t="s">
        <v>2670</v>
      </c>
      <c r="I1370" s="64" t="s">
        <v>702</v>
      </c>
      <c r="J1370" s="63" t="s">
        <v>2800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2672</v>
      </c>
      <c r="V1370" s="63"/>
      <c r="W1370" s="63"/>
      <c r="X1370" s="63"/>
      <c r="Y1370" s="63"/>
      <c r="Z1370" s="63"/>
      <c r="AA1370" s="63"/>
    </row>
    <row r="1371" spans="1:27" s="71" customFormat="1" ht="23.5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2808</v>
      </c>
      <c r="H1371" s="63" t="s">
        <v>2809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2810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2811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2812</v>
      </c>
      <c r="H1374" s="63" t="s">
        <v>2813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2814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1343</v>
      </c>
      <c r="H1376" s="63" t="s">
        <v>2815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2071</v>
      </c>
      <c r="F1377" s="64">
        <v>2</v>
      </c>
      <c r="G1377" s="72" t="s">
        <v>2077</v>
      </c>
      <c r="H1377" s="63" t="s">
        <v>2816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1542</v>
      </c>
      <c r="F1378" s="64">
        <v>1</v>
      </c>
      <c r="G1378" s="72" t="s">
        <v>2817</v>
      </c>
      <c r="H1378" s="63" t="s">
        <v>2818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1331</v>
      </c>
      <c r="F1379" s="64">
        <v>1</v>
      </c>
      <c r="G1379" s="72" t="s">
        <v>1741</v>
      </c>
      <c r="H1379" s="63" t="s">
        <v>2819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2820</v>
      </c>
      <c r="H1380" s="63" t="s">
        <v>2821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1309</v>
      </c>
      <c r="F1381" s="64">
        <v>2</v>
      </c>
      <c r="G1381" s="72" t="s">
        <v>2822</v>
      </c>
      <c r="H1381" s="63" t="s">
        <v>2823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1544</v>
      </c>
      <c r="F1382" s="64">
        <v>1</v>
      </c>
      <c r="G1382" s="72" t="s">
        <v>834</v>
      </c>
      <c r="H1382" s="63" t="s">
        <v>2824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2054</v>
      </c>
      <c r="H1383" s="63" t="s">
        <v>2638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2825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2826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2812</v>
      </c>
      <c r="H1386" s="63" t="s">
        <v>2813</v>
      </c>
      <c r="I1386" s="64" t="s">
        <v>491</v>
      </c>
      <c r="J1386" s="63" t="s">
        <v>2667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1343</v>
      </c>
      <c r="H1387" s="63" t="s">
        <v>2815</v>
      </c>
      <c r="I1387" s="64" t="s">
        <v>491</v>
      </c>
      <c r="J1387" s="63" t="s">
        <v>2667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1548</v>
      </c>
      <c r="F1388" s="64">
        <v>1</v>
      </c>
      <c r="G1388" s="72" t="s">
        <v>2240</v>
      </c>
      <c r="H1388" s="63" t="s">
        <v>2827</v>
      </c>
      <c r="I1388" s="64" t="s">
        <v>491</v>
      </c>
      <c r="J1388" s="63" t="s">
        <v>2667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2828</v>
      </c>
      <c r="F1389" s="64">
        <v>1</v>
      </c>
      <c r="G1389" s="72" t="s">
        <v>2118</v>
      </c>
      <c r="H1389" s="63" t="s">
        <v>2830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1431</v>
      </c>
      <c r="F1390" s="64">
        <v>2</v>
      </c>
      <c r="G1390" s="72" t="s">
        <v>1036</v>
      </c>
      <c r="H1390" s="63" t="s">
        <v>2831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2832</v>
      </c>
      <c r="H1391" s="63" t="s">
        <v>2833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1697</v>
      </c>
      <c r="F1392" s="64">
        <v>2</v>
      </c>
      <c r="G1392" s="72" t="s">
        <v>2409</v>
      </c>
      <c r="H1392" s="63" t="s">
        <v>2834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1727</v>
      </c>
      <c r="F1393" s="64">
        <v>2</v>
      </c>
      <c r="G1393" s="72" t="s">
        <v>792</v>
      </c>
      <c r="H1393" s="63" t="s">
        <v>2835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2566</v>
      </c>
      <c r="H1394" s="63" t="s">
        <v>2567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1155</v>
      </c>
      <c r="F1395" s="64">
        <v>2</v>
      </c>
      <c r="G1395" s="72">
        <v>305681015</v>
      </c>
      <c r="H1395" s="63" t="s">
        <v>2836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2837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2838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2839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2674</v>
      </c>
      <c r="F1399" s="64">
        <v>2</v>
      </c>
      <c r="G1399" s="72" t="s">
        <v>2840</v>
      </c>
      <c r="H1399" s="63" t="s">
        <v>2598</v>
      </c>
      <c r="I1399" s="64" t="s">
        <v>702</v>
      </c>
      <c r="J1399" s="63" t="s">
        <v>2841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2844</v>
      </c>
      <c r="U1399" s="63" t="s">
        <v>2844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2474</v>
      </c>
      <c r="H1400" s="63" t="s">
        <v>2690</v>
      </c>
      <c r="I1400" s="64" t="s">
        <v>492</v>
      </c>
      <c r="J1400" s="63" t="s">
        <v>2521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2840</v>
      </c>
      <c r="H1401" s="63" t="s">
        <v>2711</v>
      </c>
      <c r="I1401" s="64" t="s">
        <v>492</v>
      </c>
      <c r="J1401" s="63" t="s">
        <v>2841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2844</v>
      </c>
      <c r="U1401" s="63" t="s">
        <v>2844</v>
      </c>
      <c r="V1401" s="63"/>
      <c r="W1401" s="63"/>
      <c r="X1401" s="63"/>
      <c r="Y1401" s="63"/>
      <c r="Z1401" s="63"/>
      <c r="AA1401" s="63"/>
    </row>
    <row r="1402" spans="1:27" s="71" customFormat="1" ht="23.5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2829</v>
      </c>
      <c r="F1402" s="64">
        <v>1</v>
      </c>
      <c r="G1402" s="72">
        <v>96833001</v>
      </c>
      <c r="H1402" s="63" t="s">
        <v>2842</v>
      </c>
      <c r="I1402" s="64" t="s">
        <v>483</v>
      </c>
      <c r="J1402" s="63" t="s">
        <v>2843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2829</v>
      </c>
      <c r="F1403" s="64">
        <v>1</v>
      </c>
      <c r="G1403" s="72">
        <v>96833001</v>
      </c>
      <c r="H1403" s="63" t="s">
        <v>2842</v>
      </c>
      <c r="I1403" s="64" t="s">
        <v>483</v>
      </c>
      <c r="J1403" s="63" t="s">
        <v>2843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2808</v>
      </c>
      <c r="H1404" s="63" t="s">
        <v>2809</v>
      </c>
      <c r="I1404" s="64" t="s">
        <v>492</v>
      </c>
      <c r="J1404" s="63" t="s">
        <v>2521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2072</v>
      </c>
      <c r="F1405" s="64">
        <v>2</v>
      </c>
      <c r="G1405" s="72">
        <v>159458005</v>
      </c>
      <c r="H1405" s="63" t="s">
        <v>2848</v>
      </c>
      <c r="I1405" s="64" t="s">
        <v>481</v>
      </c>
      <c r="J1405" s="63" t="s">
        <v>2849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4652</v>
      </c>
      <c r="W1405" s="63">
        <v>282323001</v>
      </c>
      <c r="X1405" s="63" t="s">
        <v>4653</v>
      </c>
      <c r="Y1405" s="63"/>
      <c r="Z1405" s="63"/>
      <c r="AA1405" s="63">
        <v>2026030051</v>
      </c>
    </row>
    <row r="1406" spans="1:27" s="71" customFormat="1" ht="23.5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2851</v>
      </c>
      <c r="H1406" s="63" t="s">
        <v>2852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2853</v>
      </c>
      <c r="H1407" s="63" t="s">
        <v>2854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2855</v>
      </c>
      <c r="H1408" s="63" t="s">
        <v>2856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2857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2072</v>
      </c>
      <c r="F1410" s="64">
        <v>2</v>
      </c>
      <c r="G1410" s="72" t="s">
        <v>2858</v>
      </c>
      <c r="H1410" s="63" t="s">
        <v>2859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1542</v>
      </c>
      <c r="F1411" s="64">
        <v>1</v>
      </c>
      <c r="G1411" s="72" t="s">
        <v>962</v>
      </c>
      <c r="H1411" s="63" t="s">
        <v>2860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1544</v>
      </c>
      <c r="F1412" s="64">
        <v>1</v>
      </c>
      <c r="G1412" s="72" t="s">
        <v>2861</v>
      </c>
      <c r="H1412" s="63" t="s">
        <v>2862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2863</v>
      </c>
      <c r="H1413" s="63" t="s">
        <v>2864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2865</v>
      </c>
      <c r="H1414" s="63" t="s">
        <v>2866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2681</v>
      </c>
      <c r="F1415" s="64">
        <v>1</v>
      </c>
      <c r="G1415" s="72" t="s">
        <v>2044</v>
      </c>
      <c r="H1415" s="63" t="s">
        <v>2867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1727</v>
      </c>
      <c r="F1416" s="64">
        <v>2</v>
      </c>
      <c r="G1416" s="72" t="s">
        <v>2048</v>
      </c>
      <c r="H1416" s="63" t="s">
        <v>2868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2869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2870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2871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2872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2873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2851</v>
      </c>
      <c r="H1422" s="63" t="s">
        <v>2852</v>
      </c>
      <c r="I1422" s="64" t="s">
        <v>492</v>
      </c>
      <c r="J1422" s="63" t="s">
        <v>2521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2857</v>
      </c>
      <c r="I1423" s="64" t="s">
        <v>492</v>
      </c>
      <c r="J1423" s="63" t="s">
        <v>2521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2874</v>
      </c>
      <c r="I1424" s="64" t="s">
        <v>491</v>
      </c>
      <c r="J1424" s="63" t="s">
        <v>2875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2876</v>
      </c>
      <c r="I1425" s="64" t="s">
        <v>491</v>
      </c>
      <c r="J1425" s="63" t="s">
        <v>2877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2578</v>
      </c>
      <c r="H1426" s="63" t="s">
        <v>2890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1212</v>
      </c>
      <c r="H1427" s="63" t="s">
        <v>2891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2453</v>
      </c>
      <c r="H1428" s="63" t="s">
        <v>2892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2893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1539</v>
      </c>
      <c r="F1430" s="64">
        <v>1</v>
      </c>
      <c r="G1430" s="72" t="s">
        <v>690</v>
      </c>
      <c r="H1430" s="63" t="s">
        <v>2894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2072</v>
      </c>
      <c r="F1431" s="64">
        <v>2</v>
      </c>
      <c r="G1431" s="72" t="s">
        <v>312</v>
      </c>
      <c r="H1431" s="63" t="s">
        <v>2895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1309</v>
      </c>
      <c r="F1432" s="64">
        <v>2</v>
      </c>
      <c r="G1432" s="72" t="s">
        <v>247</v>
      </c>
      <c r="H1432" s="63" t="s">
        <v>2896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1697</v>
      </c>
      <c r="F1433" s="64">
        <v>2</v>
      </c>
      <c r="G1433" s="72" t="s">
        <v>883</v>
      </c>
      <c r="H1433" s="63" t="s">
        <v>2897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2158</v>
      </c>
      <c r="H1434" s="63" t="s">
        <v>2898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1657</v>
      </c>
      <c r="F1435" s="64">
        <v>2</v>
      </c>
      <c r="G1435" s="72">
        <v>230747003</v>
      </c>
      <c r="H1435" s="63" t="s">
        <v>2899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2900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2901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1657</v>
      </c>
      <c r="F1438" s="64">
        <v>2</v>
      </c>
      <c r="G1438" s="72">
        <v>319124001</v>
      </c>
      <c r="H1438" s="63" t="s">
        <v>2902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2681</v>
      </c>
      <c r="F1439" s="64">
        <v>1</v>
      </c>
      <c r="G1439" s="72" t="s">
        <v>2903</v>
      </c>
      <c r="H1439" s="63" t="s">
        <v>2904</v>
      </c>
      <c r="I1439" s="64" t="s">
        <v>486</v>
      </c>
      <c r="J1439" s="63" t="s">
        <v>2905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3269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2118</v>
      </c>
      <c r="H1440" s="63" t="s">
        <v>2906</v>
      </c>
      <c r="I1440" s="64" t="s">
        <v>491</v>
      </c>
      <c r="J1440" s="63" t="s">
        <v>2907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1544</v>
      </c>
      <c r="F1441" s="64">
        <v>1</v>
      </c>
      <c r="G1441" s="72" t="s">
        <v>2908</v>
      </c>
      <c r="H1441" s="63" t="s">
        <v>2909</v>
      </c>
      <c r="I1441" s="64" t="s">
        <v>491</v>
      </c>
      <c r="J1441" s="63" t="s">
        <v>2910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2911</v>
      </c>
      <c r="I1442" s="64" t="s">
        <v>491</v>
      </c>
      <c r="J1442" s="63" t="s">
        <v>2912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2889</v>
      </c>
      <c r="F1443" s="64">
        <v>2</v>
      </c>
      <c r="G1443" s="72">
        <v>130597100</v>
      </c>
      <c r="H1443" s="63" t="s">
        <v>2913</v>
      </c>
      <c r="I1443" s="64" t="s">
        <v>491</v>
      </c>
      <c r="J1443" s="63" t="s">
        <v>2231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2914</v>
      </c>
      <c r="I1444" s="64" t="s">
        <v>491</v>
      </c>
      <c r="J1444" s="63" t="s">
        <v>2915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2916</v>
      </c>
      <c r="H1445" s="63" t="s">
        <v>2917</v>
      </c>
      <c r="I1445" s="64" t="s">
        <v>481</v>
      </c>
      <c r="J1445" s="63" t="s">
        <v>2918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4654</v>
      </c>
      <c r="W1445" s="63" t="s">
        <v>4655</v>
      </c>
      <c r="X1445" s="63" t="s">
        <v>549</v>
      </c>
      <c r="Y1445" s="63"/>
      <c r="Z1445" s="63"/>
      <c r="AA1445" s="63">
        <v>2026030061</v>
      </c>
    </row>
    <row r="1446" spans="1:27" s="71" customFormat="1" ht="23.5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2578</v>
      </c>
      <c r="H1446" s="63" t="s">
        <v>2890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2929</v>
      </c>
      <c r="H1447" s="63" t="s">
        <v>2930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2931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2167</v>
      </c>
      <c r="H1449" s="63" t="s">
        <v>2932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2933</v>
      </c>
      <c r="H1450" s="63" t="s">
        <v>2934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1220</v>
      </c>
      <c r="H1451" s="63" t="s">
        <v>2935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2071</v>
      </c>
      <c r="F1452" s="64">
        <v>2</v>
      </c>
      <c r="G1452" s="72" t="s">
        <v>2031</v>
      </c>
      <c r="H1452" s="63" t="s">
        <v>2594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2072</v>
      </c>
      <c r="F1453" s="64">
        <v>2</v>
      </c>
      <c r="G1453" s="72" t="s">
        <v>1720</v>
      </c>
      <c r="H1453" s="63" t="s">
        <v>2936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2937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2938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2939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2940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2941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2942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2943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2944</v>
      </c>
      <c r="I1461" s="64" t="s">
        <v>481</v>
      </c>
      <c r="J1461" s="63" t="s">
        <v>2945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4656</v>
      </c>
      <c r="W1461" s="63">
        <v>541331001</v>
      </c>
      <c r="X1461" s="63" t="s">
        <v>6374</v>
      </c>
      <c r="Y1461" s="63"/>
      <c r="Z1461" s="63"/>
      <c r="AA1461" s="63">
        <v>2026030062</v>
      </c>
    </row>
    <row r="1462" spans="1:27" s="71" customFormat="1" ht="23.5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2154</v>
      </c>
      <c r="H1462" s="63" t="s">
        <v>2946</v>
      </c>
      <c r="I1462" s="64" t="s">
        <v>481</v>
      </c>
      <c r="J1462" s="63" t="s">
        <v>2947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4657</v>
      </c>
      <c r="W1462" s="63">
        <v>660230017</v>
      </c>
      <c r="X1462" s="63" t="s">
        <v>4615</v>
      </c>
      <c r="Y1462" s="63"/>
      <c r="Z1462" s="63"/>
      <c r="AA1462" s="63">
        <v>2026030063</v>
      </c>
    </row>
    <row r="1463" spans="1:27" s="71" customFormat="1" ht="23.5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1072</v>
      </c>
      <c r="F1463" s="64">
        <v>2</v>
      </c>
      <c r="G1463" s="72" t="s">
        <v>2154</v>
      </c>
      <c r="H1463" s="63" t="s">
        <v>2948</v>
      </c>
      <c r="I1463" s="64" t="s">
        <v>481</v>
      </c>
      <c r="J1463" s="63" t="s">
        <v>2947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4657</v>
      </c>
      <c r="W1463" s="63">
        <v>660230017</v>
      </c>
      <c r="X1463" s="63" t="s">
        <v>4615</v>
      </c>
      <c r="Y1463" s="63"/>
      <c r="Z1463" s="63"/>
      <c r="AA1463" s="63">
        <v>2026030064</v>
      </c>
    </row>
    <row r="1464" spans="1:27" s="71" customFormat="1" ht="23.5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2956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2957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2958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2154</v>
      </c>
      <c r="H1467" s="63" t="s">
        <v>2946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2959</v>
      </c>
      <c r="H1468" s="63" t="s">
        <v>2960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2961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2962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2963</v>
      </c>
      <c r="H1471" s="63" t="s">
        <v>2964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2965</v>
      </c>
      <c r="H1472" s="63" t="s">
        <v>2966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2967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2968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2969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2969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2970</v>
      </c>
      <c r="H1477" s="63" t="s">
        <v>2971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2573</v>
      </c>
      <c r="F1478" s="64">
        <v>1</v>
      </c>
      <c r="G1478" s="72" t="s">
        <v>392</v>
      </c>
      <c r="H1478" s="63" t="s">
        <v>2972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2973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2974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2975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2976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2977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2978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2979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2980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2681</v>
      </c>
      <c r="F1487" s="64">
        <v>1</v>
      </c>
      <c r="G1487" s="72" t="s">
        <v>2903</v>
      </c>
      <c r="H1487" s="63" t="s">
        <v>2981</v>
      </c>
      <c r="I1487" s="64" t="s">
        <v>486</v>
      </c>
      <c r="J1487" s="63" t="s">
        <v>2982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2965</v>
      </c>
      <c r="H1488" s="63" t="s">
        <v>2966</v>
      </c>
      <c r="I1488" s="64" t="s">
        <v>481</v>
      </c>
      <c r="J1488" s="63" t="s">
        <v>2983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4658</v>
      </c>
      <c r="W1488" s="63">
        <v>621894002</v>
      </c>
      <c r="X1488" s="63" t="s">
        <v>4659</v>
      </c>
      <c r="Y1488" s="63"/>
      <c r="Z1488" s="63"/>
      <c r="AA1488" s="63">
        <v>2026030066</v>
      </c>
    </row>
    <row r="1489" spans="1:27" s="71" customFormat="1" ht="23.5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2967</v>
      </c>
      <c r="I1489" s="64" t="s">
        <v>481</v>
      </c>
      <c r="J1489" s="63" t="s">
        <v>2984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4660</v>
      </c>
      <c r="W1489" s="63" t="s">
        <v>4661</v>
      </c>
      <c r="X1489" s="63" t="s">
        <v>6376</v>
      </c>
      <c r="Y1489" s="63"/>
      <c r="Z1489" s="63"/>
      <c r="AA1489" s="63">
        <v>2026030067</v>
      </c>
    </row>
    <row r="1490" spans="1:27" s="71" customFormat="1" ht="23.5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2969</v>
      </c>
      <c r="I1490" s="64" t="s">
        <v>491</v>
      </c>
      <c r="J1490" s="63" t="s">
        <v>2667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2985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1454</v>
      </c>
      <c r="H1492" s="63" t="s">
        <v>2986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1078</v>
      </c>
      <c r="H1493" s="63" t="s">
        <v>2987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1157</v>
      </c>
      <c r="H1494" s="63" t="s">
        <v>2988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2989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2990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1887</v>
      </c>
      <c r="H1497" s="63" t="s">
        <v>2991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1697</v>
      </c>
      <c r="F1498" s="64">
        <v>2</v>
      </c>
      <c r="G1498" s="72" t="s">
        <v>2992</v>
      </c>
      <c r="H1498" s="63" t="s">
        <v>2993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1820</v>
      </c>
      <c r="F1499" s="64">
        <v>2</v>
      </c>
      <c r="G1499" s="72" t="s">
        <v>2156</v>
      </c>
      <c r="H1499" s="63" t="s">
        <v>2994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1309</v>
      </c>
      <c r="F1500" s="64">
        <v>2</v>
      </c>
      <c r="G1500" s="72" t="s">
        <v>1462</v>
      </c>
      <c r="H1500" s="63" t="s">
        <v>2995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2071</v>
      </c>
      <c r="F1501" s="64">
        <v>2</v>
      </c>
      <c r="G1501" s="72" t="s">
        <v>2996</v>
      </c>
      <c r="H1501" s="63" t="s">
        <v>2997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1317</v>
      </c>
      <c r="H1502" s="63" t="s">
        <v>2998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2573</v>
      </c>
      <c r="F1503" s="64">
        <v>1</v>
      </c>
      <c r="G1503" s="72" t="s">
        <v>2999</v>
      </c>
      <c r="H1503" s="63" t="s">
        <v>3000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2110</v>
      </c>
      <c r="F1504" s="64">
        <v>2</v>
      </c>
      <c r="G1504" s="72" t="s">
        <v>858</v>
      </c>
      <c r="H1504" s="63" t="s">
        <v>3001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3002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3003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3004</v>
      </c>
      <c r="H1507" s="63" t="s">
        <v>3005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1784</v>
      </c>
      <c r="H1508" s="63" t="s">
        <v>3006</v>
      </c>
      <c r="I1508" s="64" t="s">
        <v>491</v>
      </c>
      <c r="J1508" s="63" t="s">
        <v>3007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1784</v>
      </c>
      <c r="H1509" s="63" t="s">
        <v>3006</v>
      </c>
      <c r="I1509" s="64" t="s">
        <v>491</v>
      </c>
      <c r="J1509" s="63" t="s">
        <v>3008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3012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3013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2400</v>
      </c>
      <c r="H1512" s="63" t="s">
        <v>3014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2874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3015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3016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3017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2176</v>
      </c>
      <c r="F1517" s="64">
        <v>2</v>
      </c>
      <c r="G1517" s="72" t="s">
        <v>3018</v>
      </c>
      <c r="H1517" s="63" t="s">
        <v>3019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1539</v>
      </c>
      <c r="F1518" s="64">
        <v>1</v>
      </c>
      <c r="G1518" s="72" t="s">
        <v>3020</v>
      </c>
      <c r="H1518" s="63" t="s">
        <v>3021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1697</v>
      </c>
      <c r="F1519" s="64">
        <v>2</v>
      </c>
      <c r="G1519" s="72" t="s">
        <v>2783</v>
      </c>
      <c r="H1519" s="63" t="s">
        <v>3022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1697</v>
      </c>
      <c r="F1520" s="64">
        <v>2</v>
      </c>
      <c r="G1520" s="72" t="s">
        <v>2783</v>
      </c>
      <c r="H1520" s="63" t="s">
        <v>3023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1548</v>
      </c>
      <c r="F1521" s="64">
        <v>1</v>
      </c>
      <c r="G1521" s="72" t="s">
        <v>315</v>
      </c>
      <c r="H1521" s="63" t="s">
        <v>3024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2407</v>
      </c>
      <c r="H1522" s="63" t="s">
        <v>3025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3026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3027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3028</v>
      </c>
      <c r="H1525" s="63" t="s">
        <v>3029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3030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3046</v>
      </c>
      <c r="H1527" s="63" t="s">
        <v>3047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3048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3049</v>
      </c>
      <c r="H1529" s="63" t="s">
        <v>3050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3051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2474</v>
      </c>
      <c r="H1531" s="63" t="s">
        <v>3052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3053</v>
      </c>
      <c r="H1532" s="63" t="s">
        <v>3054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3055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1853</v>
      </c>
      <c r="H1534" s="63" t="s">
        <v>3056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3043</v>
      </c>
      <c r="F1535" s="64">
        <v>2</v>
      </c>
      <c r="G1535" s="72" t="s">
        <v>3057</v>
      </c>
      <c r="H1535" s="63" t="s">
        <v>3058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1539</v>
      </c>
      <c r="F1536" s="64">
        <v>1</v>
      </c>
      <c r="G1536" s="72" t="s">
        <v>2366</v>
      </c>
      <c r="H1536" s="63" t="s">
        <v>3059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3060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2211</v>
      </c>
      <c r="H1538" s="63" t="s">
        <v>3061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2969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2052</v>
      </c>
      <c r="H1540" s="63" t="s">
        <v>3062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2232</v>
      </c>
      <c r="F1541" s="64">
        <v>2</v>
      </c>
      <c r="G1541" s="72" t="s">
        <v>1985</v>
      </c>
      <c r="H1541" s="63" t="s">
        <v>3063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1538</v>
      </c>
      <c r="F1542" s="64">
        <v>2</v>
      </c>
      <c r="G1542" s="72" t="s">
        <v>1293</v>
      </c>
      <c r="H1542" s="63" t="s">
        <v>3064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3065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3066</v>
      </c>
      <c r="H1544" s="63" t="s">
        <v>3067</v>
      </c>
      <c r="I1544" s="64" t="s">
        <v>491</v>
      </c>
      <c r="J1544" s="63" t="s">
        <v>3068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3069</v>
      </c>
      <c r="I1545" s="64" t="s">
        <v>491</v>
      </c>
      <c r="J1545" s="63" t="s">
        <v>3070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2154</v>
      </c>
      <c r="H1546" s="63" t="s">
        <v>2946</v>
      </c>
      <c r="I1546" s="64" t="s">
        <v>491</v>
      </c>
      <c r="J1546" s="63" t="s">
        <v>3071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3044</v>
      </c>
      <c r="F1547" s="64">
        <v>1</v>
      </c>
      <c r="G1547" s="72" t="s">
        <v>3072</v>
      </c>
      <c r="H1547" s="63" t="s">
        <v>3073</v>
      </c>
      <c r="I1547" s="64" t="s">
        <v>491</v>
      </c>
      <c r="J1547" s="63" t="s">
        <v>3074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3045</v>
      </c>
      <c r="F1548" s="64">
        <v>1</v>
      </c>
      <c r="G1548" s="72" t="s">
        <v>3072</v>
      </c>
      <c r="H1548" s="63" t="s">
        <v>3075</v>
      </c>
      <c r="I1548" s="64" t="s">
        <v>491</v>
      </c>
      <c r="J1548" s="63" t="s">
        <v>3074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3090</v>
      </c>
      <c r="H1549" s="63" t="s">
        <v>3091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3092</v>
      </c>
      <c r="H1550" s="63" t="s">
        <v>3093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3094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1539</v>
      </c>
      <c r="F1552" s="64">
        <v>1</v>
      </c>
      <c r="G1552" s="72" t="s">
        <v>1506</v>
      </c>
      <c r="H1552" s="63" t="s">
        <v>3095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3096</v>
      </c>
      <c r="H1553" s="63" t="s">
        <v>3097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3098</v>
      </c>
      <c r="H1554" s="63" t="s">
        <v>3099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3100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3101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1472</v>
      </c>
      <c r="H1557" s="63" t="s">
        <v>3102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1348</v>
      </c>
      <c r="F1558" s="64">
        <v>1</v>
      </c>
      <c r="G1558" s="72" t="s">
        <v>1941</v>
      </c>
      <c r="H1558" s="63" t="s">
        <v>3103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3104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3105</v>
      </c>
      <c r="H1560" s="63" t="s">
        <v>3134</v>
      </c>
      <c r="I1560" s="64" t="s">
        <v>486</v>
      </c>
      <c r="J1560" s="63" t="s">
        <v>3107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3105</v>
      </c>
      <c r="H1561" s="63" t="s">
        <v>3106</v>
      </c>
      <c r="I1561" s="64" t="s">
        <v>486</v>
      </c>
      <c r="J1561" s="63" t="s">
        <v>3545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3121</v>
      </c>
      <c r="F1562" s="64">
        <v>1</v>
      </c>
      <c r="G1562" s="72" t="s">
        <v>3049</v>
      </c>
      <c r="H1562" s="63" t="s">
        <v>3050</v>
      </c>
      <c r="I1562" s="64" t="s">
        <v>491</v>
      </c>
      <c r="J1562" s="63" t="s">
        <v>3108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3043</v>
      </c>
      <c r="F1563" s="64">
        <v>1</v>
      </c>
      <c r="G1563" s="72" t="s">
        <v>3057</v>
      </c>
      <c r="H1563" s="63" t="s">
        <v>3058</v>
      </c>
      <c r="I1563" s="64" t="s">
        <v>491</v>
      </c>
      <c r="J1563" s="63" t="s">
        <v>3074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3044</v>
      </c>
      <c r="F1564" s="64">
        <v>1</v>
      </c>
      <c r="G1564" s="72" t="s">
        <v>3072</v>
      </c>
      <c r="H1564" s="63" t="s">
        <v>3073</v>
      </c>
      <c r="I1564" s="64" t="s">
        <v>491</v>
      </c>
      <c r="J1564" s="63" t="s">
        <v>3074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3045</v>
      </c>
      <c r="F1565" s="64">
        <v>1</v>
      </c>
      <c r="G1565" s="72" t="s">
        <v>3072</v>
      </c>
      <c r="H1565" s="63" t="s">
        <v>3073</v>
      </c>
      <c r="I1565" s="64" t="s">
        <v>491</v>
      </c>
      <c r="J1565" s="63" t="s">
        <v>3074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2154</v>
      </c>
      <c r="H1566" s="63" t="s">
        <v>3109</v>
      </c>
      <c r="I1566" s="64" t="s">
        <v>491</v>
      </c>
      <c r="J1566" s="63" t="s">
        <v>2231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3096</v>
      </c>
      <c r="H1567" s="63" t="s">
        <v>3097</v>
      </c>
      <c r="I1567" s="64" t="s">
        <v>481</v>
      </c>
      <c r="J1567" s="63" t="s">
        <v>3110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4662</v>
      </c>
      <c r="W1567" s="63" t="s">
        <v>4663</v>
      </c>
      <c r="X1567" s="63" t="s">
        <v>549</v>
      </c>
      <c r="Y1567" s="63"/>
      <c r="Z1567" s="63"/>
      <c r="AA1567" s="63">
        <v>2026030082</v>
      </c>
    </row>
    <row r="1568" spans="1:27" s="71" customFormat="1" ht="23.5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3100</v>
      </c>
      <c r="I1568" s="64" t="s">
        <v>481</v>
      </c>
      <c r="J1568" s="63" t="s">
        <v>3111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4664</v>
      </c>
      <c r="W1568" s="63" t="s">
        <v>4665</v>
      </c>
      <c r="X1568" s="63" t="s">
        <v>549</v>
      </c>
      <c r="Y1568" s="63"/>
      <c r="Z1568" s="63"/>
      <c r="AA1568" s="63">
        <v>2026030083</v>
      </c>
    </row>
    <row r="1569" spans="1:27" s="71" customFormat="1" ht="23.5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2411</v>
      </c>
      <c r="H1569" s="63" t="s">
        <v>3112</v>
      </c>
      <c r="I1569" s="64" t="s">
        <v>481</v>
      </c>
      <c r="J1569" s="63" t="s">
        <v>3113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4666</v>
      </c>
      <c r="W1569" s="63" t="s">
        <v>4667</v>
      </c>
      <c r="X1569" s="63" t="s">
        <v>549</v>
      </c>
      <c r="Y1569" s="63"/>
      <c r="Z1569" s="63"/>
      <c r="AA1569" s="63">
        <v>2026030084</v>
      </c>
    </row>
    <row r="1570" spans="1:27" s="71" customFormat="1" ht="23.5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2411</v>
      </c>
      <c r="H1570" s="63" t="s">
        <v>3112</v>
      </c>
      <c r="I1570" s="64" t="s">
        <v>491</v>
      </c>
      <c r="J1570" s="63" t="s">
        <v>2667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3114</v>
      </c>
      <c r="I1571" s="64" t="s">
        <v>483</v>
      </c>
      <c r="J1571" s="63" t="s">
        <v>3115</v>
      </c>
      <c r="K1571" s="64" t="s">
        <v>2590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3128</v>
      </c>
      <c r="H1572" s="63" t="s">
        <v>3129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2287</v>
      </c>
      <c r="H1573" s="63" t="s">
        <v>3130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2574</v>
      </c>
      <c r="H1574" s="63" t="s">
        <v>3131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3132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3121</v>
      </c>
      <c r="F1576" s="64">
        <v>2</v>
      </c>
      <c r="G1576" s="72" t="s">
        <v>3133</v>
      </c>
      <c r="H1576" s="63" t="s">
        <v>3134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1973</v>
      </c>
      <c r="H1577" s="63" t="s">
        <v>3135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1315</v>
      </c>
      <c r="H1578" s="63" t="s">
        <v>3136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2273</v>
      </c>
      <c r="H1579" s="63" t="s">
        <v>3137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3138</v>
      </c>
      <c r="H1580" s="63" t="s">
        <v>3139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1058</v>
      </c>
      <c r="F1581" s="64">
        <v>2</v>
      </c>
      <c r="G1581" s="72" t="s">
        <v>3140</v>
      </c>
      <c r="H1581" s="63" t="s">
        <v>3141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1792</v>
      </c>
      <c r="H1582" s="63" t="s">
        <v>3142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2968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1308</v>
      </c>
      <c r="F1584" s="64">
        <v>2</v>
      </c>
      <c r="G1584" s="72" t="s">
        <v>924</v>
      </c>
      <c r="H1584" s="63" t="s">
        <v>3143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3144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1448</v>
      </c>
      <c r="F1586" s="64">
        <v>2</v>
      </c>
      <c r="G1586" s="72">
        <v>159356004</v>
      </c>
      <c r="H1586" s="63" t="s">
        <v>3145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3146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3147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1780</v>
      </c>
      <c r="F1589" s="64">
        <v>2</v>
      </c>
      <c r="G1589" s="72">
        <v>130597287</v>
      </c>
      <c r="H1589" s="63" t="s">
        <v>3148</v>
      </c>
      <c r="I1589" s="64" t="s">
        <v>491</v>
      </c>
      <c r="J1589" s="63" t="s">
        <v>3149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3044</v>
      </c>
      <c r="F1590" s="64">
        <v>2</v>
      </c>
      <c r="G1590" s="72" t="s">
        <v>3072</v>
      </c>
      <c r="H1590" s="63" t="s">
        <v>3150</v>
      </c>
      <c r="I1590" s="64" t="s">
        <v>491</v>
      </c>
      <c r="J1590" s="63" t="s">
        <v>3074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1315</v>
      </c>
      <c r="H1591" s="63" t="s">
        <v>3136</v>
      </c>
      <c r="I1591" s="64" t="s">
        <v>491</v>
      </c>
      <c r="J1591" s="63" t="s">
        <v>3108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3128</v>
      </c>
      <c r="H1592" s="63" t="s">
        <v>3129</v>
      </c>
      <c r="I1592" s="64" t="s">
        <v>491</v>
      </c>
      <c r="J1592" s="63" t="s">
        <v>2667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1973</v>
      </c>
      <c r="H1593" s="63" t="s">
        <v>3135</v>
      </c>
      <c r="I1593" s="64" t="s">
        <v>491</v>
      </c>
      <c r="J1593" s="63" t="s">
        <v>2667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2200</v>
      </c>
      <c r="H1594" s="63" t="s">
        <v>3151</v>
      </c>
      <c r="I1594" s="64" t="s">
        <v>481</v>
      </c>
      <c r="J1594" s="63" t="s">
        <v>3152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4668</v>
      </c>
      <c r="W1594" s="63" t="s">
        <v>4669</v>
      </c>
      <c r="X1594" s="63" t="s">
        <v>5848</v>
      </c>
      <c r="Y1594" s="63"/>
      <c r="Z1594" s="63"/>
      <c r="AA1594" s="63">
        <v>2026030092</v>
      </c>
    </row>
    <row r="1595" spans="1:27" s="71" customFormat="1" ht="23.5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1973</v>
      </c>
      <c r="H1595" s="63" t="s">
        <v>3135</v>
      </c>
      <c r="I1595" s="64" t="s">
        <v>481</v>
      </c>
      <c r="J1595" s="63" t="s">
        <v>3153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4670</v>
      </c>
      <c r="W1595" s="63" t="s">
        <v>4671</v>
      </c>
      <c r="X1595" s="63" t="s">
        <v>549</v>
      </c>
      <c r="Y1595" s="63"/>
      <c r="Z1595" s="63"/>
      <c r="AA1595" s="63">
        <v>2026030093</v>
      </c>
    </row>
    <row r="1596" spans="1:27" s="71" customFormat="1" ht="23.5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3166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3167</v>
      </c>
      <c r="H1597" s="63" t="s">
        <v>3168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3121</v>
      </c>
      <c r="F1598" s="64">
        <v>2</v>
      </c>
      <c r="G1598" s="72" t="s">
        <v>3169</v>
      </c>
      <c r="H1598" s="63" t="s">
        <v>3170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3121</v>
      </c>
      <c r="F1599" s="64">
        <v>2</v>
      </c>
      <c r="G1599" s="72" t="s">
        <v>3066</v>
      </c>
      <c r="H1599" s="63" t="s">
        <v>3171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3172</v>
      </c>
      <c r="H1600" s="63" t="s">
        <v>3173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1539</v>
      </c>
      <c r="F1601" s="64">
        <v>1</v>
      </c>
      <c r="G1601" s="72" t="s">
        <v>3174</v>
      </c>
      <c r="H1601" s="63" t="s">
        <v>3175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1448</v>
      </c>
      <c r="F1602" s="64">
        <v>2</v>
      </c>
      <c r="G1602" s="72" t="s">
        <v>2307</v>
      </c>
      <c r="H1602" s="63" t="s">
        <v>3176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2071</v>
      </c>
      <c r="F1603" s="64">
        <v>2</v>
      </c>
      <c r="G1603" s="72" t="s">
        <v>1859</v>
      </c>
      <c r="H1603" s="63" t="s">
        <v>3177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3178</v>
      </c>
      <c r="H1604" s="63" t="s">
        <v>3179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3180</v>
      </c>
      <c r="H1605" s="63" t="s">
        <v>3181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3182</v>
      </c>
      <c r="H1606" s="63" t="s">
        <v>3183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3184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2566</v>
      </c>
      <c r="H1608" s="63" t="s">
        <v>3185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2111</v>
      </c>
      <c r="F1609" s="64">
        <v>1</v>
      </c>
      <c r="G1609" s="72" t="s">
        <v>2999</v>
      </c>
      <c r="H1609" s="63" t="s">
        <v>3000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3186</v>
      </c>
      <c r="H1610" s="63" t="s">
        <v>3187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3188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1657</v>
      </c>
      <c r="F1612" s="64">
        <v>2</v>
      </c>
      <c r="G1612" s="72">
        <v>230896003</v>
      </c>
      <c r="H1612" s="63" t="s">
        <v>3189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3190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1510</v>
      </c>
      <c r="H1614" s="63" t="s">
        <v>3191</v>
      </c>
      <c r="I1614" s="64" t="s">
        <v>483</v>
      </c>
      <c r="J1614" s="63" t="s">
        <v>3541</v>
      </c>
      <c r="K1614" s="64" t="s">
        <v>2590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3543</v>
      </c>
      <c r="Y1614" s="63"/>
      <c r="Z1614" s="63"/>
      <c r="AA1614" s="63">
        <v>2026030094</v>
      </c>
    </row>
    <row r="1615" spans="1:27" s="71" customFormat="1" ht="23.5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1510</v>
      </c>
      <c r="H1615" s="63" t="s">
        <v>3191</v>
      </c>
      <c r="I1615" s="64" t="s">
        <v>483</v>
      </c>
      <c r="J1615" s="63" t="s">
        <v>3541</v>
      </c>
      <c r="K1615" s="64" t="s">
        <v>2590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3543</v>
      </c>
      <c r="Y1615" s="63"/>
      <c r="Z1615" s="63"/>
      <c r="AA1615" s="63">
        <v>2026030095</v>
      </c>
    </row>
    <row r="1616" spans="1:27" s="71" customFormat="1" ht="23.5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2307</v>
      </c>
      <c r="H1616" s="63" t="s">
        <v>3176</v>
      </c>
      <c r="I1616" s="64" t="s">
        <v>483</v>
      </c>
      <c r="J1616" s="63" t="s">
        <v>3542</v>
      </c>
      <c r="K1616" s="64" t="s">
        <v>2590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3544</v>
      </c>
      <c r="Y1616" s="63"/>
      <c r="Z1616" s="63"/>
      <c r="AA1616" s="63">
        <v>2026030096</v>
      </c>
    </row>
    <row r="1617" spans="1:27" s="71" customFormat="1" ht="23.5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2110</v>
      </c>
      <c r="F1617" s="64">
        <v>2</v>
      </c>
      <c r="G1617" s="72" t="s">
        <v>3192</v>
      </c>
      <c r="H1617" s="63" t="s">
        <v>3193</v>
      </c>
      <c r="I1617" s="64" t="s">
        <v>491</v>
      </c>
      <c r="J1617" s="63" t="s">
        <v>3108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2290</v>
      </c>
      <c r="H1618" s="63" t="s">
        <v>3194</v>
      </c>
      <c r="I1618" s="64" t="s">
        <v>491</v>
      </c>
      <c r="J1618" s="63" t="s">
        <v>3195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1973</v>
      </c>
      <c r="H1619" s="63" t="s">
        <v>3135</v>
      </c>
      <c r="I1619" s="64" t="s">
        <v>491</v>
      </c>
      <c r="J1619" s="63" t="s">
        <v>3196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1156</v>
      </c>
      <c r="F1620" s="64">
        <v>2</v>
      </c>
      <c r="G1620" s="72" t="s">
        <v>375</v>
      </c>
      <c r="H1620" s="63" t="s">
        <v>3197</v>
      </c>
      <c r="I1620" s="64" t="s">
        <v>491</v>
      </c>
      <c r="J1620" s="63" t="s">
        <v>3198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1156</v>
      </c>
      <c r="F1621" s="64">
        <v>1</v>
      </c>
      <c r="G1621" s="72" t="s">
        <v>301</v>
      </c>
      <c r="H1621" s="63" t="s">
        <v>3199</v>
      </c>
      <c r="I1621" s="64" t="s">
        <v>491</v>
      </c>
      <c r="J1621" s="63" t="s">
        <v>3200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3165</v>
      </c>
      <c r="F1622" s="64">
        <v>1</v>
      </c>
      <c r="G1622" s="72" t="s">
        <v>3201</v>
      </c>
      <c r="H1622" s="63" t="s">
        <v>3202</v>
      </c>
      <c r="I1622" s="64" t="s">
        <v>491</v>
      </c>
      <c r="J1622" s="63" t="s">
        <v>3074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3121</v>
      </c>
      <c r="F1623" s="64">
        <v>1</v>
      </c>
      <c r="G1623" s="72" t="s">
        <v>3133</v>
      </c>
      <c r="H1623" s="63" t="s">
        <v>3203</v>
      </c>
      <c r="I1623" s="64" t="s">
        <v>491</v>
      </c>
      <c r="J1623" s="63" t="s">
        <v>2915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3204</v>
      </c>
      <c r="H1624" s="63" t="s">
        <v>3205</v>
      </c>
      <c r="I1624" s="64" t="s">
        <v>491</v>
      </c>
      <c r="J1624" s="63" t="s">
        <v>2667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3206</v>
      </c>
      <c r="H1625" s="63" t="s">
        <v>3207</v>
      </c>
      <c r="I1625" s="64" t="s">
        <v>481</v>
      </c>
      <c r="J1625" s="63" t="s">
        <v>3208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4672</v>
      </c>
      <c r="W1625" s="63" t="s">
        <v>4673</v>
      </c>
      <c r="X1625" s="63" t="s">
        <v>4674</v>
      </c>
      <c r="Y1625" s="63"/>
      <c r="Z1625" s="63"/>
      <c r="AA1625" s="63">
        <v>2026030105</v>
      </c>
    </row>
    <row r="1626" spans="1:27" s="71" customFormat="1" ht="23.5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1119</v>
      </c>
      <c r="H1626" s="63" t="s">
        <v>3214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3215</v>
      </c>
      <c r="H1627" s="63" t="s">
        <v>3216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3217</v>
      </c>
      <c r="H1628" s="63" t="s">
        <v>3218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3121</v>
      </c>
      <c r="F1629" s="64">
        <v>2</v>
      </c>
      <c r="G1629" s="72" t="s">
        <v>3219</v>
      </c>
      <c r="H1629" s="63" t="s">
        <v>3220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3121</v>
      </c>
      <c r="F1630" s="64">
        <v>2</v>
      </c>
      <c r="G1630" s="72" t="s">
        <v>3221</v>
      </c>
      <c r="H1630" s="63" t="s">
        <v>3222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3223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3224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2797</v>
      </c>
      <c r="H1633" s="63" t="s">
        <v>3225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1548</v>
      </c>
      <c r="F1634" s="64">
        <v>1</v>
      </c>
      <c r="G1634" s="72" t="s">
        <v>2817</v>
      </c>
      <c r="H1634" s="63" t="s">
        <v>3226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1542</v>
      </c>
      <c r="F1635" s="64">
        <v>1</v>
      </c>
      <c r="G1635" s="72" t="s">
        <v>1515</v>
      </c>
      <c r="H1635" s="63" t="s">
        <v>3227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1939</v>
      </c>
      <c r="H1636" s="63" t="s">
        <v>3228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2158</v>
      </c>
      <c r="H1637" s="63" t="s">
        <v>2898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3229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3230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3231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3232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3233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3234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1072</v>
      </c>
      <c r="F1644" s="64">
        <v>1</v>
      </c>
      <c r="G1644" s="72" t="s">
        <v>2154</v>
      </c>
      <c r="H1644" s="63" t="s">
        <v>3235</v>
      </c>
      <c r="I1644" s="64" t="s">
        <v>491</v>
      </c>
      <c r="J1644" s="63" t="s">
        <v>3200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1156</v>
      </c>
      <c r="F1645" s="64">
        <v>1</v>
      </c>
      <c r="G1645" s="72" t="s">
        <v>375</v>
      </c>
      <c r="H1645" s="63" t="s">
        <v>3197</v>
      </c>
      <c r="I1645" s="64" t="s">
        <v>491</v>
      </c>
      <c r="J1645" s="63" t="s">
        <v>3236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3237</v>
      </c>
      <c r="I1646" s="64" t="s">
        <v>491</v>
      </c>
      <c r="J1646" s="63" t="s">
        <v>3238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3237</v>
      </c>
      <c r="I1647" s="64" t="s">
        <v>491</v>
      </c>
      <c r="J1647" s="63" t="s">
        <v>3239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3237</v>
      </c>
      <c r="I1648" s="64" t="s">
        <v>491</v>
      </c>
      <c r="J1648" s="63" t="s">
        <v>3240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3241</v>
      </c>
      <c r="I1649" s="64" t="s">
        <v>491</v>
      </c>
      <c r="J1649" s="63" t="s">
        <v>3242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3244</v>
      </c>
      <c r="H1650" s="63" t="s">
        <v>3245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2744</v>
      </c>
      <c r="H1651" s="63" t="s">
        <v>3246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3247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3248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3237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3121</v>
      </c>
      <c r="F1655" s="64">
        <v>1</v>
      </c>
      <c r="G1655" s="72" t="s">
        <v>3249</v>
      </c>
      <c r="H1655" s="63" t="s">
        <v>3250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1539</v>
      </c>
      <c r="F1656" s="64">
        <v>1</v>
      </c>
      <c r="G1656" s="72" t="s">
        <v>2437</v>
      </c>
      <c r="H1656" s="63" t="s">
        <v>3251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3252</v>
      </c>
      <c r="H1657" s="63" t="s">
        <v>3253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1127</v>
      </c>
      <c r="H1658" s="63" t="s">
        <v>3254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1512</v>
      </c>
      <c r="H1659" s="63" t="s">
        <v>3255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2996</v>
      </c>
      <c r="H1660" s="63" t="s">
        <v>3256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3257</v>
      </c>
      <c r="H1661" s="63" t="s">
        <v>3258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2970</v>
      </c>
      <c r="H1662" s="63" t="s">
        <v>3259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1308</v>
      </c>
      <c r="F1663" s="64">
        <v>2</v>
      </c>
      <c r="G1663" s="72" t="s">
        <v>324</v>
      </c>
      <c r="H1663" s="63" t="s">
        <v>3260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3261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3262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3263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2681</v>
      </c>
      <c r="F1667" s="64">
        <v>1</v>
      </c>
      <c r="G1667" s="72" t="s">
        <v>3004</v>
      </c>
      <c r="H1667" s="63" t="s">
        <v>3264</v>
      </c>
      <c r="I1667" s="64" t="s">
        <v>491</v>
      </c>
      <c r="J1667" s="63" t="s">
        <v>3265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3247</v>
      </c>
      <c r="I1668" s="64" t="s">
        <v>491</v>
      </c>
      <c r="J1668" s="63" t="s">
        <v>3266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1156</v>
      </c>
      <c r="F1669" s="64">
        <v>2</v>
      </c>
      <c r="G1669" s="72" t="s">
        <v>301</v>
      </c>
      <c r="H1669" s="63" t="s">
        <v>3267</v>
      </c>
      <c r="I1669" s="64" t="s">
        <v>491</v>
      </c>
      <c r="J1669" s="63" t="s">
        <v>3268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3276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2075</v>
      </c>
      <c r="H1671" s="63" t="s">
        <v>3277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3278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3043</v>
      </c>
      <c r="F1673" s="64">
        <v>1</v>
      </c>
      <c r="G1673" s="72" t="s">
        <v>3279</v>
      </c>
      <c r="H1673" s="63" t="s">
        <v>3280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3121</v>
      </c>
      <c r="F1674" s="64">
        <v>2</v>
      </c>
      <c r="G1674" s="72" t="s">
        <v>3281</v>
      </c>
      <c r="H1674" s="63" t="s">
        <v>3282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3283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3284</v>
      </c>
      <c r="H1676" s="63" t="s">
        <v>3285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2585</v>
      </c>
      <c r="H1677" s="63" t="s">
        <v>3286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3287</v>
      </c>
      <c r="H1678" s="63" t="s">
        <v>3288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1058</v>
      </c>
      <c r="F1679" s="64">
        <v>2</v>
      </c>
      <c r="G1679" s="72" t="s">
        <v>834</v>
      </c>
      <c r="H1679" s="63" t="s">
        <v>3289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2559</v>
      </c>
      <c r="H1680" s="63" t="s">
        <v>3290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3291</v>
      </c>
      <c r="H1681" s="63" t="s">
        <v>3292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3293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2075</v>
      </c>
      <c r="H1683" s="63" t="s">
        <v>3277</v>
      </c>
      <c r="I1683" s="64" t="s">
        <v>491</v>
      </c>
      <c r="J1683" s="63" t="s">
        <v>3294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1199</v>
      </c>
      <c r="H1684" s="63" t="s">
        <v>3312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3313</v>
      </c>
      <c r="H1685" s="63" t="s">
        <v>3314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3315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3316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3317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3044</v>
      </c>
      <c r="F1689" s="64">
        <v>1</v>
      </c>
      <c r="G1689" s="72" t="s">
        <v>3057</v>
      </c>
      <c r="H1689" s="63" t="s">
        <v>3318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3045</v>
      </c>
      <c r="F1690" s="64">
        <v>2</v>
      </c>
      <c r="G1690" s="72" t="s">
        <v>3201</v>
      </c>
      <c r="H1690" s="63" t="s">
        <v>3202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3121</v>
      </c>
      <c r="F1691" s="64">
        <v>2</v>
      </c>
      <c r="G1691" s="72" t="s">
        <v>3066</v>
      </c>
      <c r="H1691" s="63" t="s">
        <v>3319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3121</v>
      </c>
      <c r="F1692" s="64">
        <v>1</v>
      </c>
      <c r="G1692" s="72" t="s">
        <v>3320</v>
      </c>
      <c r="H1692" s="63" t="s">
        <v>3321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3121</v>
      </c>
      <c r="F1693" s="64">
        <v>2</v>
      </c>
      <c r="G1693" s="72" t="s">
        <v>3322</v>
      </c>
      <c r="H1693" s="63" t="s">
        <v>3323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3309</v>
      </c>
      <c r="F1694" s="64">
        <v>1</v>
      </c>
      <c r="G1694" s="72" t="s">
        <v>3324</v>
      </c>
      <c r="H1694" s="63" t="s">
        <v>3325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3310</v>
      </c>
      <c r="F1695" s="64">
        <v>1</v>
      </c>
      <c r="G1695" s="72" t="s">
        <v>3326</v>
      </c>
      <c r="H1695" s="63" t="s">
        <v>3327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3328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2111</v>
      </c>
      <c r="F1697" s="64">
        <v>1</v>
      </c>
      <c r="G1697" s="72" t="s">
        <v>3329</v>
      </c>
      <c r="H1697" s="63" t="s">
        <v>3330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3329</v>
      </c>
      <c r="H1698" s="63" t="s">
        <v>3330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3331</v>
      </c>
      <c r="H1699" s="63" t="s">
        <v>3332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2411</v>
      </c>
      <c r="H1700" s="63" t="s">
        <v>3112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3333</v>
      </c>
      <c r="H1701" s="63" t="s">
        <v>3334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3335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3336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3337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1199</v>
      </c>
      <c r="H1705" s="63" t="s">
        <v>3312</v>
      </c>
      <c r="I1705" s="64" t="s">
        <v>481</v>
      </c>
      <c r="J1705" s="63" t="s">
        <v>1200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4675</v>
      </c>
      <c r="W1705" s="63" t="s">
        <v>4676</v>
      </c>
      <c r="X1705" s="63" t="s">
        <v>4677</v>
      </c>
      <c r="Y1705" s="63"/>
      <c r="Z1705" s="63"/>
      <c r="AA1705" s="63">
        <v>2026040001</v>
      </c>
    </row>
    <row r="1706" spans="1:27" s="71" customFormat="1" ht="23.5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3313</v>
      </c>
      <c r="H1706" s="63" t="s">
        <v>3314</v>
      </c>
      <c r="I1706" s="64" t="s">
        <v>491</v>
      </c>
      <c r="J1706" s="63" t="s">
        <v>3338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3121</v>
      </c>
      <c r="F1707" s="64">
        <v>1</v>
      </c>
      <c r="G1707" s="72" t="s">
        <v>3320</v>
      </c>
      <c r="H1707" s="63" t="s">
        <v>3321</v>
      </c>
      <c r="I1707" s="64" t="s">
        <v>491</v>
      </c>
      <c r="J1707" s="63" t="s">
        <v>3339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3309</v>
      </c>
      <c r="F1708" s="64">
        <v>1</v>
      </c>
      <c r="G1708" s="72" t="s">
        <v>3324</v>
      </c>
      <c r="H1708" s="63" t="s">
        <v>3325</v>
      </c>
      <c r="I1708" s="64" t="s">
        <v>491</v>
      </c>
      <c r="J1708" s="63" t="s">
        <v>3074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2110</v>
      </c>
      <c r="F1709" s="64">
        <v>2</v>
      </c>
      <c r="G1709" s="72" t="s">
        <v>2817</v>
      </c>
      <c r="H1709" s="63" t="s">
        <v>3340</v>
      </c>
      <c r="I1709" s="64" t="s">
        <v>491</v>
      </c>
      <c r="J1709" s="63" t="s">
        <v>3341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2820</v>
      </c>
      <c r="H1710" s="63" t="s">
        <v>3342</v>
      </c>
      <c r="I1710" s="64" t="s">
        <v>491</v>
      </c>
      <c r="J1710" s="63" t="s">
        <v>3341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3311</v>
      </c>
      <c r="F1711" s="64">
        <v>1</v>
      </c>
      <c r="G1711" s="72">
        <v>240417001</v>
      </c>
      <c r="H1711" s="63" t="s">
        <v>3343</v>
      </c>
      <c r="I1711" s="64" t="s">
        <v>486</v>
      </c>
      <c r="J1711" s="63" t="s">
        <v>3344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3311</v>
      </c>
      <c r="F1712" s="64">
        <v>1</v>
      </c>
      <c r="G1712" s="72">
        <v>240417001</v>
      </c>
      <c r="H1712" s="63" t="s">
        <v>3343</v>
      </c>
      <c r="I1712" s="64" t="s">
        <v>491</v>
      </c>
      <c r="J1712" s="63" t="s">
        <v>3344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3351</v>
      </c>
      <c r="H1713" s="63" t="s">
        <v>3352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1823</v>
      </c>
      <c r="H1714" s="63" t="s">
        <v>3353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3354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3355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3044</v>
      </c>
      <c r="F1717" s="64">
        <v>2</v>
      </c>
      <c r="G1717" s="72" t="s">
        <v>3356</v>
      </c>
      <c r="H1717" s="63" t="s">
        <v>3357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3044</v>
      </c>
      <c r="F1718" s="64">
        <v>2</v>
      </c>
      <c r="G1718" s="72" t="s">
        <v>3167</v>
      </c>
      <c r="H1718" s="63" t="s">
        <v>3358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3044</v>
      </c>
      <c r="F1719" s="64">
        <v>1</v>
      </c>
      <c r="G1719" s="72" t="s">
        <v>3359</v>
      </c>
      <c r="H1719" s="63" t="s">
        <v>3360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3121</v>
      </c>
      <c r="F1720" s="64">
        <v>1</v>
      </c>
      <c r="G1720" s="72" t="s">
        <v>3324</v>
      </c>
      <c r="H1720" s="63" t="s">
        <v>3361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1539</v>
      </c>
      <c r="F1721" s="64">
        <v>1</v>
      </c>
      <c r="G1721" s="72" t="s">
        <v>3020</v>
      </c>
      <c r="H1721" s="63" t="s">
        <v>3362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3363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3364</v>
      </c>
      <c r="H1723" s="63" t="s">
        <v>3365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3366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3367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1472</v>
      </c>
      <c r="H1726" s="63" t="s">
        <v>3102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2573</v>
      </c>
      <c r="F1727" s="64">
        <v>1</v>
      </c>
      <c r="G1727" s="72" t="s">
        <v>2999</v>
      </c>
      <c r="H1727" s="63" t="s">
        <v>3368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3369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3370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1554</v>
      </c>
      <c r="F1730" s="64">
        <v>1</v>
      </c>
      <c r="G1730" s="72">
        <v>130597370</v>
      </c>
      <c r="H1730" s="63" t="s">
        <v>3371</v>
      </c>
      <c r="I1730" s="64" t="s">
        <v>491</v>
      </c>
      <c r="J1730" s="63" t="s">
        <v>3372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1546</v>
      </c>
      <c r="F1731" s="64">
        <v>1</v>
      </c>
      <c r="G1731" s="72">
        <v>130597396</v>
      </c>
      <c r="H1731" s="63" t="s">
        <v>3373</v>
      </c>
      <c r="I1731" s="64" t="s">
        <v>491</v>
      </c>
      <c r="J1731" s="63" t="s">
        <v>2144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1552</v>
      </c>
      <c r="F1732" s="64">
        <v>1</v>
      </c>
      <c r="G1732" s="72">
        <v>130597245</v>
      </c>
      <c r="H1732" s="63" t="s">
        <v>3374</v>
      </c>
      <c r="I1732" s="64" t="s">
        <v>491</v>
      </c>
      <c r="J1732" s="63" t="s">
        <v>3375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3376</v>
      </c>
      <c r="H1733" s="63" t="s">
        <v>3377</v>
      </c>
      <c r="I1733" s="64" t="s">
        <v>486</v>
      </c>
      <c r="J1733" s="63" t="s">
        <v>3384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3385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3376</v>
      </c>
      <c r="H1734" s="63" t="s">
        <v>3377</v>
      </c>
      <c r="I1734" s="64" t="s">
        <v>486</v>
      </c>
      <c r="J1734" s="63" t="s">
        <v>3378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1543</v>
      </c>
      <c r="F1735" s="64">
        <v>1</v>
      </c>
      <c r="G1735" s="72" t="s">
        <v>2470</v>
      </c>
      <c r="H1735" s="63" t="s">
        <v>3379</v>
      </c>
      <c r="I1735" s="64" t="s">
        <v>702</v>
      </c>
      <c r="J1735" s="63" t="s">
        <v>3380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2480</v>
      </c>
      <c r="V1735" s="63"/>
      <c r="W1735" s="63"/>
      <c r="X1735" s="63"/>
      <c r="Y1735" s="63"/>
      <c r="Z1735" s="63"/>
      <c r="AA1735" s="63"/>
    </row>
    <row r="1736" spans="1:27" s="71" customFormat="1" ht="23.5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1543</v>
      </c>
      <c r="F1736" s="64">
        <v>1</v>
      </c>
      <c r="G1736" s="72" t="s">
        <v>2470</v>
      </c>
      <c r="H1736" s="63" t="s">
        <v>3379</v>
      </c>
      <c r="I1736" s="64" t="s">
        <v>702</v>
      </c>
      <c r="J1736" s="63" t="s">
        <v>3381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2480</v>
      </c>
      <c r="V1736" s="63"/>
      <c r="W1736" s="63"/>
      <c r="X1736" s="63"/>
      <c r="Y1736" s="63"/>
      <c r="Z1736" s="63"/>
      <c r="AA1736" s="63"/>
    </row>
    <row r="1737" spans="1:27" s="71" customFormat="1" ht="23.5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1543</v>
      </c>
      <c r="F1737" s="64">
        <v>1</v>
      </c>
      <c r="G1737" s="72" t="s">
        <v>2470</v>
      </c>
      <c r="H1737" s="63" t="s">
        <v>3379</v>
      </c>
      <c r="I1737" s="64" t="s">
        <v>702</v>
      </c>
      <c r="J1737" s="63" t="s">
        <v>3382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2480</v>
      </c>
      <c r="V1737" s="63"/>
      <c r="W1737" s="63"/>
      <c r="X1737" s="63"/>
      <c r="Y1737" s="63"/>
      <c r="Z1737" s="63"/>
      <c r="AA1737" s="63"/>
    </row>
    <row r="1738" spans="1:27" s="71" customFormat="1" ht="23.5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1543</v>
      </c>
      <c r="F1738" s="64">
        <v>1</v>
      </c>
      <c r="G1738" s="72" t="s">
        <v>2470</v>
      </c>
      <c r="H1738" s="63" t="s">
        <v>3379</v>
      </c>
      <c r="I1738" s="64" t="s">
        <v>702</v>
      </c>
      <c r="J1738" s="63" t="s">
        <v>3383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2480</v>
      </c>
      <c r="V1738" s="63"/>
      <c r="W1738" s="63"/>
      <c r="X1738" s="63"/>
      <c r="Y1738" s="63"/>
      <c r="Z1738" s="63"/>
      <c r="AA1738" s="63"/>
    </row>
    <row r="1739" spans="1:27" s="71" customFormat="1" ht="23.5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3407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2114</v>
      </c>
      <c r="H1740" s="63" t="s">
        <v>3408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3409</v>
      </c>
      <c r="H1741" s="63" t="s">
        <v>3410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3045</v>
      </c>
      <c r="F1742" s="64">
        <v>2</v>
      </c>
      <c r="G1742" s="72" t="s">
        <v>3411</v>
      </c>
      <c r="H1742" s="63" t="s">
        <v>3412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3413</v>
      </c>
      <c r="H1743" s="63" t="s">
        <v>3414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3333</v>
      </c>
      <c r="H1744" s="63" t="s">
        <v>3334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3415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3335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3416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1308</v>
      </c>
      <c r="F1748" s="64">
        <v>2</v>
      </c>
      <c r="G1748" s="72" t="s">
        <v>924</v>
      </c>
      <c r="H1748" s="63" t="s">
        <v>3417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1308</v>
      </c>
      <c r="F1749" s="64">
        <v>2</v>
      </c>
      <c r="G1749" s="72" t="s">
        <v>2054</v>
      </c>
      <c r="H1749" s="63" t="s">
        <v>3418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1091</v>
      </c>
      <c r="H1750" s="63" t="s">
        <v>3419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3420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3413</v>
      </c>
      <c r="H1752" s="63" t="s">
        <v>3421</v>
      </c>
      <c r="I1752" s="64" t="s">
        <v>491</v>
      </c>
      <c r="J1752" s="63" t="s">
        <v>3242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2474</v>
      </c>
      <c r="H1753" s="63" t="s">
        <v>3427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2851</v>
      </c>
      <c r="H1754" s="63" t="s">
        <v>3428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1850</v>
      </c>
      <c r="H1755" s="63" t="s">
        <v>3429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3430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3431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3432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3433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3044</v>
      </c>
      <c r="F1760" s="64">
        <v>2</v>
      </c>
      <c r="G1760" s="72" t="s">
        <v>3434</v>
      </c>
      <c r="H1760" s="63" t="s">
        <v>3435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3044</v>
      </c>
      <c r="F1761" s="64">
        <v>1</v>
      </c>
      <c r="G1761" s="72" t="s">
        <v>3436</v>
      </c>
      <c r="H1761" s="63" t="s">
        <v>3437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3044</v>
      </c>
      <c r="F1762" s="64">
        <v>2</v>
      </c>
      <c r="G1762" s="72" t="s">
        <v>3438</v>
      </c>
      <c r="H1762" s="63" t="s">
        <v>3439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3309</v>
      </c>
      <c r="F1763" s="64">
        <v>1</v>
      </c>
      <c r="G1763" s="72" t="s">
        <v>3440</v>
      </c>
      <c r="H1763" s="63" t="s">
        <v>3441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3309</v>
      </c>
      <c r="F1764" s="64">
        <v>1</v>
      </c>
      <c r="G1764" s="72" t="s">
        <v>3442</v>
      </c>
      <c r="H1764" s="63" t="s">
        <v>3443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3309</v>
      </c>
      <c r="F1765" s="64">
        <v>1</v>
      </c>
      <c r="G1765" s="72" t="s">
        <v>3444</v>
      </c>
      <c r="H1765" s="63" t="s">
        <v>3445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3309</v>
      </c>
      <c r="F1766" s="64">
        <v>1</v>
      </c>
      <c r="G1766" s="72" t="s">
        <v>3446</v>
      </c>
      <c r="H1766" s="63" t="s">
        <v>3447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3310</v>
      </c>
      <c r="F1767" s="64">
        <v>2</v>
      </c>
      <c r="G1767" s="72" t="s">
        <v>3448</v>
      </c>
      <c r="H1767" s="63" t="s">
        <v>3449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2110</v>
      </c>
      <c r="F1768" s="64">
        <v>2</v>
      </c>
      <c r="G1768" s="72" t="s">
        <v>3192</v>
      </c>
      <c r="H1768" s="63" t="s">
        <v>3450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2865</v>
      </c>
      <c r="H1769" s="63" t="s">
        <v>3451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1543</v>
      </c>
      <c r="F1770" s="64">
        <v>1</v>
      </c>
      <c r="G1770" s="72" t="s">
        <v>3138</v>
      </c>
      <c r="H1770" s="63" t="s">
        <v>3139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1448</v>
      </c>
      <c r="F1771" s="64">
        <v>2</v>
      </c>
      <c r="G1771" s="72" t="s">
        <v>1515</v>
      </c>
      <c r="H1771" s="63" t="s">
        <v>3452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1988</v>
      </c>
      <c r="H1772" s="63" t="s">
        <v>3453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1548</v>
      </c>
      <c r="F1773" s="64">
        <v>1</v>
      </c>
      <c r="G1773" s="72" t="s">
        <v>3454</v>
      </c>
      <c r="H1773" s="63" t="s">
        <v>3455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2970</v>
      </c>
      <c r="H1774" s="63" t="s">
        <v>3456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2566</v>
      </c>
      <c r="H1775" s="63" t="s">
        <v>3457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3458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1657</v>
      </c>
      <c r="F1777" s="64">
        <v>2</v>
      </c>
      <c r="G1777" s="72">
        <v>317279007</v>
      </c>
      <c r="H1777" s="63" t="s">
        <v>3459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3460</v>
      </c>
      <c r="I1778" s="64" t="s">
        <v>491</v>
      </c>
      <c r="J1778" s="63" t="s">
        <v>3461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3462</v>
      </c>
      <c r="I1779" s="64" t="s">
        <v>491</v>
      </c>
      <c r="J1779" s="63" t="s">
        <v>3463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3464</v>
      </c>
      <c r="H1780" s="63" t="s">
        <v>3465</v>
      </c>
      <c r="I1780" s="64" t="s">
        <v>491</v>
      </c>
      <c r="J1780" s="63" t="s">
        <v>3466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1543</v>
      </c>
      <c r="F1781" s="64">
        <v>1</v>
      </c>
      <c r="G1781" s="72" t="s">
        <v>2470</v>
      </c>
      <c r="H1781" s="63" t="s">
        <v>3467</v>
      </c>
      <c r="I1781" s="64" t="s">
        <v>481</v>
      </c>
      <c r="J1781" s="63" t="s">
        <v>3468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3750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3475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3476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3477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3478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3479</v>
      </c>
      <c r="H1786" s="63" t="s">
        <v>3480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3481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3482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3044</v>
      </c>
      <c r="F1789" s="64">
        <v>1</v>
      </c>
      <c r="G1789" s="72" t="s">
        <v>3483</v>
      </c>
      <c r="H1789" s="63" t="s">
        <v>3484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3043</v>
      </c>
      <c r="F1790" s="64">
        <v>1</v>
      </c>
      <c r="G1790" s="72" t="s">
        <v>3322</v>
      </c>
      <c r="H1790" s="63" t="s">
        <v>3485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3121</v>
      </c>
      <c r="F1791" s="64">
        <v>2</v>
      </c>
      <c r="G1791" s="72" t="s">
        <v>3486</v>
      </c>
      <c r="H1791" s="63" t="s">
        <v>3487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1669</v>
      </c>
      <c r="H1792" s="63" t="s">
        <v>3488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3473</v>
      </c>
      <c r="F1793" s="64">
        <v>2</v>
      </c>
      <c r="G1793" s="72" t="s">
        <v>1125</v>
      </c>
      <c r="H1793" s="63" t="s">
        <v>3489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1539</v>
      </c>
      <c r="F1794" s="64">
        <v>1</v>
      </c>
      <c r="G1794" s="72" t="s">
        <v>2402</v>
      </c>
      <c r="H1794" s="63" t="s">
        <v>3490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3491</v>
      </c>
      <c r="H1795" s="63" t="s">
        <v>3492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3493</v>
      </c>
      <c r="H1796" s="63" t="s">
        <v>3494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1542</v>
      </c>
      <c r="F1797" s="64">
        <v>1</v>
      </c>
      <c r="G1797" s="72" t="s">
        <v>2211</v>
      </c>
      <c r="H1797" s="63" t="s">
        <v>3495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3496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1939</v>
      </c>
      <c r="H1799" s="63" t="s">
        <v>3497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3498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3499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3474</v>
      </c>
      <c r="F1802" s="64">
        <v>2</v>
      </c>
      <c r="G1802" s="72">
        <v>130597370</v>
      </c>
      <c r="H1802" s="63" t="s">
        <v>3500</v>
      </c>
      <c r="I1802" s="64" t="s">
        <v>491</v>
      </c>
      <c r="J1802" s="63" t="s">
        <v>3240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3478</v>
      </c>
      <c r="I1803" s="64" t="s">
        <v>491</v>
      </c>
      <c r="J1803" s="63" t="s">
        <v>3501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3460</v>
      </c>
      <c r="I1804" s="64" t="s">
        <v>491</v>
      </c>
      <c r="J1804" s="63" t="s">
        <v>3240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1156</v>
      </c>
      <c r="F1805" s="64">
        <v>1</v>
      </c>
      <c r="G1805" s="72" t="s">
        <v>301</v>
      </c>
      <c r="H1805" s="63" t="s">
        <v>3502</v>
      </c>
      <c r="I1805" s="64" t="s">
        <v>491</v>
      </c>
      <c r="J1805" s="63" t="s">
        <v>3240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3121</v>
      </c>
      <c r="F1806" s="64">
        <v>1</v>
      </c>
      <c r="G1806" s="72" t="s">
        <v>3486</v>
      </c>
      <c r="H1806" s="63" t="s">
        <v>3487</v>
      </c>
      <c r="I1806" s="64" t="s">
        <v>491</v>
      </c>
      <c r="J1806" s="63" t="s">
        <v>3503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2290</v>
      </c>
      <c r="H1807" s="63" t="s">
        <v>3522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2154</v>
      </c>
      <c r="H1808" s="63" t="s">
        <v>3523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3524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3525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3526</v>
      </c>
      <c r="H1811" s="63" t="s">
        <v>3527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1539</v>
      </c>
      <c r="F1812" s="64">
        <v>1</v>
      </c>
      <c r="G1812" s="72" t="s">
        <v>2402</v>
      </c>
      <c r="H1812" s="63" t="s">
        <v>3528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2863</v>
      </c>
      <c r="H1813" s="63" t="s">
        <v>3529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1127</v>
      </c>
      <c r="H1814" s="63" t="s">
        <v>3530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3531</v>
      </c>
      <c r="H1815" s="63" t="s">
        <v>3532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3533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3534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3535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2156</v>
      </c>
      <c r="H1819" s="63" t="s">
        <v>3536</v>
      </c>
      <c r="I1819" s="64" t="s">
        <v>486</v>
      </c>
      <c r="J1819" s="63" t="s">
        <v>6452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3537</v>
      </c>
      <c r="H1820" s="63" t="s">
        <v>3538</v>
      </c>
      <c r="I1820" s="64" t="s">
        <v>491</v>
      </c>
      <c r="J1820" s="63" t="s">
        <v>3195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3537</v>
      </c>
      <c r="H1821" s="63" t="s">
        <v>3538</v>
      </c>
      <c r="I1821" s="64" t="s">
        <v>491</v>
      </c>
      <c r="J1821" s="63" t="s">
        <v>3195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1543</v>
      </c>
      <c r="F1822" s="64">
        <v>1</v>
      </c>
      <c r="G1822" s="72" t="s">
        <v>2470</v>
      </c>
      <c r="H1822" s="63" t="s">
        <v>3539</v>
      </c>
      <c r="I1822" s="64" t="s">
        <v>491</v>
      </c>
      <c r="J1822" s="63" t="s">
        <v>3540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3546</v>
      </c>
      <c r="H1823" s="63" t="s">
        <v>3547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2058</v>
      </c>
      <c r="H1824" s="63" t="s">
        <v>3548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2167</v>
      </c>
      <c r="H1825" s="63" t="s">
        <v>3549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3550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3204</v>
      </c>
      <c r="H1827" s="63" t="s">
        <v>3205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3043</v>
      </c>
      <c r="F1828" s="64">
        <v>1</v>
      </c>
      <c r="G1828" s="72" t="s">
        <v>3436</v>
      </c>
      <c r="H1828" s="63" t="s">
        <v>3551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3121</v>
      </c>
      <c r="F1829" s="64">
        <v>2</v>
      </c>
      <c r="G1829" s="72" t="s">
        <v>3552</v>
      </c>
      <c r="H1829" s="63" t="s">
        <v>3553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3554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3555</v>
      </c>
      <c r="H1831" s="63" t="s">
        <v>3556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3557</v>
      </c>
      <c r="H1832" s="63" t="s">
        <v>3558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3559</v>
      </c>
      <c r="H1833" s="63" t="s">
        <v>3560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3098</v>
      </c>
      <c r="H1834" s="63" t="s">
        <v>3561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1431</v>
      </c>
      <c r="F1835" s="64">
        <v>2</v>
      </c>
      <c r="G1835" s="72" t="s">
        <v>776</v>
      </c>
      <c r="H1835" s="63" t="s">
        <v>3562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3364</v>
      </c>
      <c r="H1836" s="63" t="s">
        <v>3563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3564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1308</v>
      </c>
      <c r="F1838" s="64">
        <v>2</v>
      </c>
      <c r="G1838" s="72" t="s">
        <v>1517</v>
      </c>
      <c r="H1838" s="63" t="s">
        <v>3565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3566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3567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3568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3569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3570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3571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3572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3573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2058</v>
      </c>
      <c r="H1847" s="63" t="s">
        <v>3548</v>
      </c>
      <c r="I1847" s="64" t="s">
        <v>486</v>
      </c>
      <c r="J1847" s="63" t="s">
        <v>6453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3584</v>
      </c>
      <c r="I1848" s="64" t="s">
        <v>481</v>
      </c>
      <c r="J1848" s="63" t="s">
        <v>3585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4678</v>
      </c>
      <c r="W1848" s="63" t="s">
        <v>4679</v>
      </c>
      <c r="X1848" s="63" t="s">
        <v>549</v>
      </c>
      <c r="Y1848" s="63"/>
      <c r="Z1848" s="63"/>
      <c r="AA1848" s="63">
        <v>2026040029</v>
      </c>
    </row>
    <row r="1849" spans="1:27" s="71" customFormat="1" ht="23.5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3555</v>
      </c>
      <c r="H1849" s="63" t="s">
        <v>3556</v>
      </c>
      <c r="I1849" s="64" t="s">
        <v>491</v>
      </c>
      <c r="J1849" s="63" t="s">
        <v>2148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1431</v>
      </c>
      <c r="F1850" s="64">
        <v>2</v>
      </c>
      <c r="G1850" s="72" t="s">
        <v>776</v>
      </c>
      <c r="H1850" s="63" t="s">
        <v>3562</v>
      </c>
      <c r="I1850" s="64" t="s">
        <v>491</v>
      </c>
      <c r="J1850" s="63" t="s">
        <v>2148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1255</v>
      </c>
      <c r="H1851" s="63" t="s">
        <v>3586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3587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1239</v>
      </c>
      <c r="H1853" s="63" t="s">
        <v>3588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2933</v>
      </c>
      <c r="H1854" s="63" t="s">
        <v>3589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3128</v>
      </c>
      <c r="H1855" s="63" t="s">
        <v>3590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3591</v>
      </c>
      <c r="H1856" s="63" t="s">
        <v>3592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2368</v>
      </c>
      <c r="H1857" s="63" t="s">
        <v>3593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2992</v>
      </c>
      <c r="H1858" s="63" t="s">
        <v>3594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3595</v>
      </c>
      <c r="H1859" s="63" t="s">
        <v>3596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3597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3598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3599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3600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3537</v>
      </c>
      <c r="H1864" s="63" t="s">
        <v>3538</v>
      </c>
      <c r="I1864" s="64" t="s">
        <v>491</v>
      </c>
      <c r="J1864" s="63" t="s">
        <v>2062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1552</v>
      </c>
      <c r="F1865" s="64">
        <v>1</v>
      </c>
      <c r="G1865" s="72">
        <v>130597291</v>
      </c>
      <c r="H1865" s="63" t="s">
        <v>3601</v>
      </c>
      <c r="I1865" s="64" t="s">
        <v>491</v>
      </c>
      <c r="J1865" s="63" t="s">
        <v>3602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2287</v>
      </c>
      <c r="H1866" s="63" t="s">
        <v>3616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1410</v>
      </c>
      <c r="H1867" s="63" t="s">
        <v>3617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3044</v>
      </c>
      <c r="F1868" s="64">
        <v>1</v>
      </c>
      <c r="G1868" s="72" t="s">
        <v>3618</v>
      </c>
      <c r="H1868" s="63" t="s">
        <v>3619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3045</v>
      </c>
      <c r="F1869" s="64">
        <v>1</v>
      </c>
      <c r="G1869" s="72" t="s">
        <v>3105</v>
      </c>
      <c r="H1869" s="63" t="s">
        <v>3620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3045</v>
      </c>
      <c r="F1870" s="64">
        <v>1</v>
      </c>
      <c r="G1870" s="72" t="s">
        <v>3621</v>
      </c>
      <c r="H1870" s="63" t="s">
        <v>3622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3623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3624</v>
      </c>
      <c r="H1872" s="63" t="s">
        <v>3625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3626</v>
      </c>
      <c r="H1873" s="63" t="s">
        <v>3627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1072</v>
      </c>
      <c r="F1874" s="64">
        <v>1</v>
      </c>
      <c r="G1874" s="72" t="s">
        <v>1833</v>
      </c>
      <c r="H1874" s="63" t="s">
        <v>3628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1072</v>
      </c>
      <c r="F1875" s="64">
        <v>2</v>
      </c>
      <c r="G1875" s="72" t="s">
        <v>3624</v>
      </c>
      <c r="H1875" s="63" t="s">
        <v>3629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2176</v>
      </c>
      <c r="F1876" s="64">
        <v>1</v>
      </c>
      <c r="G1876" s="72" t="s">
        <v>3630</v>
      </c>
      <c r="H1876" s="63" t="s">
        <v>3631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3632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3473</v>
      </c>
      <c r="F1878" s="64">
        <v>2</v>
      </c>
      <c r="G1878" s="72" t="s">
        <v>3376</v>
      </c>
      <c r="H1878" s="63" t="s">
        <v>3633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3634</v>
      </c>
      <c r="H1879" s="63" t="s">
        <v>3635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2996</v>
      </c>
      <c r="H1880" s="63" t="s">
        <v>3636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2822</v>
      </c>
      <c r="H1881" s="63" t="s">
        <v>3637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1058</v>
      </c>
      <c r="F1882" s="64">
        <v>2</v>
      </c>
      <c r="G1882" s="72" t="s">
        <v>1352</v>
      </c>
      <c r="H1882" s="63" t="s">
        <v>3638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1619</v>
      </c>
      <c r="H1883" s="63" t="s">
        <v>3639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2557</v>
      </c>
      <c r="H1884" s="63" t="s">
        <v>3640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3641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2573</v>
      </c>
      <c r="F1886" s="64">
        <v>1</v>
      </c>
      <c r="G1886" s="72" t="s">
        <v>324</v>
      </c>
      <c r="H1886" s="63" t="s">
        <v>3642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2908</v>
      </c>
      <c r="H1887" s="63" t="s">
        <v>3643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1915</v>
      </c>
      <c r="H1888" s="63" t="s">
        <v>3644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3645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3646</v>
      </c>
      <c r="I1890" s="64" t="s">
        <v>491</v>
      </c>
      <c r="J1890" s="63" t="s">
        <v>3647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3515</v>
      </c>
      <c r="F1891" s="64">
        <v>1</v>
      </c>
      <c r="G1891" s="72" t="s">
        <v>3648</v>
      </c>
      <c r="H1891" s="63" t="s">
        <v>3649</v>
      </c>
      <c r="I1891" s="64" t="s">
        <v>491</v>
      </c>
      <c r="J1891" s="63" t="s">
        <v>2148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3515</v>
      </c>
      <c r="F1892" s="64">
        <v>1</v>
      </c>
      <c r="G1892" s="72" t="s">
        <v>3648</v>
      </c>
      <c r="H1892" s="63" t="s">
        <v>3649</v>
      </c>
      <c r="I1892" s="64" t="s">
        <v>481</v>
      </c>
      <c r="J1892" s="63" t="s">
        <v>3650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4680</v>
      </c>
      <c r="W1892" s="63" t="s">
        <v>4681</v>
      </c>
      <c r="X1892" s="63" t="s">
        <v>6374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2075</v>
      </c>
      <c r="H1893" s="63" t="s">
        <v>6454</v>
      </c>
      <c r="I1893" s="64" t="s">
        <v>486</v>
      </c>
      <c r="J1893" s="63" t="s">
        <v>6455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3653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3646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3654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3655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3656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3657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3045</v>
      </c>
      <c r="F1900" s="64">
        <v>1</v>
      </c>
      <c r="G1900" s="72" t="s">
        <v>3658</v>
      </c>
      <c r="H1900" s="63" t="s">
        <v>3659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2861</v>
      </c>
      <c r="H1901" s="63" t="s">
        <v>3660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3493</v>
      </c>
      <c r="H1902" s="63" t="s">
        <v>3661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2044</v>
      </c>
      <c r="H1903" s="63" t="s">
        <v>3662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1891</v>
      </c>
      <c r="H1904" s="63" t="s">
        <v>3663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2718</v>
      </c>
      <c r="H1905" s="63" t="s">
        <v>3664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1058</v>
      </c>
      <c r="F1906" s="64">
        <v>2</v>
      </c>
      <c r="G1906" s="72" t="s">
        <v>3665</v>
      </c>
      <c r="H1906" s="63" t="s">
        <v>3666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2970</v>
      </c>
      <c r="H1907" s="63" t="s">
        <v>3667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3668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3669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1539</v>
      </c>
      <c r="F1910" s="64">
        <v>1</v>
      </c>
      <c r="G1910" s="72" t="s">
        <v>1227</v>
      </c>
      <c r="H1910" s="63" t="s">
        <v>3670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2232</v>
      </c>
      <c r="F1911" s="64">
        <v>2</v>
      </c>
      <c r="G1911" s="72">
        <v>159107004</v>
      </c>
      <c r="H1911" s="63" t="s">
        <v>3671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2075</v>
      </c>
      <c r="H1912" s="63" t="s">
        <v>6454</v>
      </c>
      <c r="I1912" s="64" t="s">
        <v>486</v>
      </c>
      <c r="J1912" s="63" t="s">
        <v>6455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3655</v>
      </c>
      <c r="I1913" s="64" t="s">
        <v>491</v>
      </c>
      <c r="J1913" s="63" t="s">
        <v>3672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1552</v>
      </c>
      <c r="F1914" s="64">
        <v>1</v>
      </c>
      <c r="G1914" s="72">
        <v>130597291</v>
      </c>
      <c r="H1914" s="63" t="s">
        <v>3601</v>
      </c>
      <c r="I1914" s="64" t="s">
        <v>491</v>
      </c>
      <c r="J1914" s="63" t="s">
        <v>3673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1161</v>
      </c>
      <c r="H1915" s="63" t="s">
        <v>3685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1180</v>
      </c>
      <c r="H1916" s="63" t="s">
        <v>3686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3687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1157</v>
      </c>
      <c r="H1918" s="63" t="s">
        <v>3688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3689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3690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3691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3692</v>
      </c>
      <c r="H1922" s="63" t="s">
        <v>3693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3045</v>
      </c>
      <c r="F1923" s="64">
        <v>2</v>
      </c>
      <c r="G1923" s="72" t="s">
        <v>3621</v>
      </c>
      <c r="H1923" s="63" t="s">
        <v>3694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2156</v>
      </c>
      <c r="H1924" s="63" t="s">
        <v>3536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3695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3696</v>
      </c>
      <c r="H1926" s="63" t="s">
        <v>3697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3698</v>
      </c>
      <c r="H1927" s="63" t="s">
        <v>3699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3473</v>
      </c>
      <c r="F1928" s="64">
        <v>2</v>
      </c>
      <c r="G1928" s="72" t="s">
        <v>3700</v>
      </c>
      <c r="H1928" s="63" t="s">
        <v>3701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2158</v>
      </c>
      <c r="H1929" s="63" t="s">
        <v>2898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3703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2916</v>
      </c>
      <c r="H1931" s="63" t="s">
        <v>3704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3705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3706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1072</v>
      </c>
      <c r="F1934" s="64">
        <v>2</v>
      </c>
      <c r="G1934" s="72" t="s">
        <v>301</v>
      </c>
      <c r="H1934" s="63" t="s">
        <v>3707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2963</v>
      </c>
      <c r="H1935" s="63" t="s">
        <v>3708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1510</v>
      </c>
      <c r="H1936" s="63" t="s">
        <v>3709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3710</v>
      </c>
      <c r="H1937" s="63" t="s">
        <v>3711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3712</v>
      </c>
      <c r="H1938" s="63" t="s">
        <v>3713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3714</v>
      </c>
      <c r="H1939" s="63" t="s">
        <v>3715</v>
      </c>
      <c r="I1939" s="64" t="s">
        <v>481</v>
      </c>
      <c r="J1939" s="63" t="s">
        <v>3716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4682</v>
      </c>
      <c r="W1939" s="63" t="s">
        <v>4683</v>
      </c>
      <c r="X1939" s="63" t="s">
        <v>4684</v>
      </c>
      <c r="Y1939" s="63"/>
      <c r="Z1939" s="63"/>
      <c r="AA1939" s="63">
        <v>2026040041</v>
      </c>
    </row>
    <row r="1940" spans="1:27" s="71" customFormat="1" ht="23.5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3710</v>
      </c>
      <c r="H1940" s="63" t="s">
        <v>3711</v>
      </c>
      <c r="I1940" s="64" t="s">
        <v>491</v>
      </c>
      <c r="J1940" s="63" t="s">
        <v>3717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3702</v>
      </c>
      <c r="F1941" s="64">
        <v>2</v>
      </c>
      <c r="G1941" s="72">
        <v>130597202</v>
      </c>
      <c r="H1941" s="63" t="s">
        <v>3718</v>
      </c>
      <c r="I1941" s="64" t="s">
        <v>491</v>
      </c>
      <c r="J1941" s="63" t="s">
        <v>3719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3725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1563</v>
      </c>
      <c r="H1943" s="63" t="s">
        <v>3726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3272</v>
      </c>
      <c r="F1944" s="64">
        <v>2</v>
      </c>
      <c r="G1944" s="72" t="s">
        <v>1343</v>
      </c>
      <c r="H1944" s="63" t="s">
        <v>3727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1078</v>
      </c>
      <c r="H1945" s="63" t="s">
        <v>3728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3729</v>
      </c>
      <c r="H1946" s="63" t="s">
        <v>3730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3731</v>
      </c>
      <c r="H1947" s="63" t="s">
        <v>3732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3733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3689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3734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3735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3044</v>
      </c>
      <c r="F1952" s="64">
        <v>1</v>
      </c>
      <c r="G1952" s="72" t="s">
        <v>3434</v>
      </c>
      <c r="H1952" s="63" t="s">
        <v>3736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3737</v>
      </c>
      <c r="H1953" s="63" t="s">
        <v>3738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3739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2337</v>
      </c>
      <c r="H1955" s="63" t="s">
        <v>3740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1448</v>
      </c>
      <c r="F1956" s="64">
        <v>2</v>
      </c>
      <c r="G1956" s="72" t="s">
        <v>2820</v>
      </c>
      <c r="H1956" s="63" t="s">
        <v>3741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3742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3743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3744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1510</v>
      </c>
      <c r="H1960" s="63" t="s">
        <v>3709</v>
      </c>
      <c r="I1960" s="64" t="s">
        <v>481</v>
      </c>
      <c r="J1960" s="63" t="s">
        <v>3745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1211</v>
      </c>
      <c r="F1961" s="64">
        <v>1</v>
      </c>
      <c r="G1961" s="72" t="s">
        <v>3714</v>
      </c>
      <c r="H1961" s="63" t="s">
        <v>3715</v>
      </c>
      <c r="I1961" s="64" t="s">
        <v>481</v>
      </c>
      <c r="J1961" s="63" t="s">
        <v>3716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4682</v>
      </c>
      <c r="W1961" s="63" t="s">
        <v>4683</v>
      </c>
      <c r="X1961" s="63" t="s">
        <v>4684</v>
      </c>
      <c r="Y1961" s="63"/>
      <c r="Z1961" s="63"/>
      <c r="AA1961" s="63">
        <v>2026040045</v>
      </c>
    </row>
    <row r="1962" spans="1:27" s="71" customFormat="1" ht="23.5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1559</v>
      </c>
      <c r="F1962" s="64">
        <v>1</v>
      </c>
      <c r="G1962" s="72">
        <v>130597380</v>
      </c>
      <c r="H1962" s="63" t="s">
        <v>3747</v>
      </c>
      <c r="I1962" s="64" t="s">
        <v>491</v>
      </c>
      <c r="J1962" s="63" t="s">
        <v>2144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1072</v>
      </c>
      <c r="F1963" s="64">
        <v>2</v>
      </c>
      <c r="G1963" s="72" t="s">
        <v>301</v>
      </c>
      <c r="H1963" s="63" t="s">
        <v>3748</v>
      </c>
      <c r="I1963" s="64" t="s">
        <v>491</v>
      </c>
      <c r="J1963" s="63" t="s">
        <v>3749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customHeight="1" x14ac:dyDescent="0.35">
      <c r="A1964" s="62">
        <v>46127</v>
      </c>
      <c r="B1964" s="63" t="s">
        <v>446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463</v>
      </c>
      <c r="H1964" s="63" t="s">
        <v>3760</v>
      </c>
      <c r="I1964" s="64" t="s">
        <v>494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548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customHeight="1" x14ac:dyDescent="0.35">
      <c r="A1965" s="62">
        <v>46127</v>
      </c>
      <c r="B1965" s="63" t="s">
        <v>446</v>
      </c>
      <c r="C1965" s="64" t="s">
        <v>17</v>
      </c>
      <c r="D1965" s="64" t="s">
        <v>37</v>
      </c>
      <c r="E1965" s="64" t="s">
        <v>902</v>
      </c>
      <c r="F1965" s="64">
        <v>2</v>
      </c>
      <c r="G1965" s="72" t="s">
        <v>2075</v>
      </c>
      <c r="H1965" s="63" t="s">
        <v>3761</v>
      </c>
      <c r="I1965" s="64" t="s">
        <v>494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548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615</v>
      </c>
      <c r="F1966" s="64">
        <v>1</v>
      </c>
      <c r="G1966" s="72">
        <v>130597185</v>
      </c>
      <c r="H1966" s="63" t="s">
        <v>3762</v>
      </c>
      <c r="I1966" s="64" t="s">
        <v>494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548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722</v>
      </c>
      <c r="F1967" s="64">
        <v>1</v>
      </c>
      <c r="G1967" s="72">
        <v>130649001</v>
      </c>
      <c r="H1967" s="63" t="s">
        <v>3763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3764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999</v>
      </c>
      <c r="F1969" s="64">
        <v>2</v>
      </c>
      <c r="G1969" s="72" t="s">
        <v>301</v>
      </c>
      <c r="H1969" s="63" t="s">
        <v>3765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723</v>
      </c>
      <c r="F1970" s="64">
        <v>2</v>
      </c>
      <c r="G1970" s="72">
        <v>130670007</v>
      </c>
      <c r="H1970" s="63" t="s">
        <v>3766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customHeight="1" x14ac:dyDescent="0.35">
      <c r="A1971" s="62">
        <v>46127</v>
      </c>
      <c r="B1971" s="63" t="s">
        <v>446</v>
      </c>
      <c r="C1971" s="64" t="s">
        <v>17</v>
      </c>
      <c r="D1971" s="64" t="s">
        <v>37</v>
      </c>
      <c r="E1971" s="64" t="s">
        <v>3044</v>
      </c>
      <c r="F1971" s="64">
        <v>1</v>
      </c>
      <c r="G1971" s="72" t="s">
        <v>3767</v>
      </c>
      <c r="H1971" s="63" t="s">
        <v>3768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customHeight="1" x14ac:dyDescent="0.35">
      <c r="A1972" s="62">
        <v>46127</v>
      </c>
      <c r="B1972" s="63" t="s">
        <v>446</v>
      </c>
      <c r="C1972" s="64" t="s">
        <v>17</v>
      </c>
      <c r="D1972" s="64" t="s">
        <v>37</v>
      </c>
      <c r="E1972" s="64" t="s">
        <v>3045</v>
      </c>
      <c r="F1972" s="64">
        <v>1</v>
      </c>
      <c r="G1972" s="72" t="s">
        <v>3486</v>
      </c>
      <c r="H1972" s="63" t="s">
        <v>3769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customHeight="1" x14ac:dyDescent="0.35">
      <c r="A1973" s="62">
        <v>46127</v>
      </c>
      <c r="B1973" s="63" t="s">
        <v>446</v>
      </c>
      <c r="C1973" s="64" t="s">
        <v>17</v>
      </c>
      <c r="D1973" s="64" t="s">
        <v>37</v>
      </c>
      <c r="E1973" s="64" t="s">
        <v>3045</v>
      </c>
      <c r="F1973" s="64">
        <v>2</v>
      </c>
      <c r="G1973" s="72" t="s">
        <v>3770</v>
      </c>
      <c r="H1973" s="63" t="s">
        <v>3771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3045</v>
      </c>
      <c r="F1974" s="64">
        <v>1</v>
      </c>
      <c r="G1974" s="72" t="s">
        <v>3322</v>
      </c>
      <c r="H1974" s="63" t="s">
        <v>3772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3045</v>
      </c>
      <c r="F1975" s="64">
        <v>2</v>
      </c>
      <c r="G1975" s="72" t="s">
        <v>3438</v>
      </c>
      <c r="H1975" s="63" t="s">
        <v>3773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3045</v>
      </c>
      <c r="F1976" s="64">
        <v>2</v>
      </c>
      <c r="G1976" s="72" t="s">
        <v>3169</v>
      </c>
      <c r="H1976" s="63" t="s">
        <v>3774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3045</v>
      </c>
      <c r="F1977" s="64">
        <v>1</v>
      </c>
      <c r="G1977" s="72" t="s">
        <v>3775</v>
      </c>
      <c r="H1977" s="63" t="s">
        <v>3776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customHeight="1" x14ac:dyDescent="0.35">
      <c r="A1978" s="62">
        <v>46127</v>
      </c>
      <c r="B1978" s="63" t="s">
        <v>446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2088</v>
      </c>
      <c r="H1978" s="63" t="s">
        <v>3777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customHeight="1" x14ac:dyDescent="0.35">
      <c r="A1979" s="62">
        <v>46127</v>
      </c>
      <c r="B1979" s="63" t="s">
        <v>446</v>
      </c>
      <c r="C1979" s="64" t="s">
        <v>18</v>
      </c>
      <c r="D1979" s="64" t="s">
        <v>37</v>
      </c>
      <c r="E1979" s="64" t="s">
        <v>641</v>
      </c>
      <c r="F1979" s="64">
        <v>1</v>
      </c>
      <c r="G1979" s="72" t="s">
        <v>3555</v>
      </c>
      <c r="H1979" s="63" t="s">
        <v>3778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customHeight="1" x14ac:dyDescent="0.35">
      <c r="A1980" s="62">
        <v>46127</v>
      </c>
      <c r="B1980" s="63" t="s">
        <v>446</v>
      </c>
      <c r="C1980" s="64" t="s">
        <v>18</v>
      </c>
      <c r="D1980" s="64" t="s">
        <v>37</v>
      </c>
      <c r="E1980" s="64" t="s">
        <v>545</v>
      </c>
      <c r="F1980" s="64">
        <v>1</v>
      </c>
      <c r="G1980" s="72" t="s">
        <v>3779</v>
      </c>
      <c r="H1980" s="63" t="s">
        <v>3780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904</v>
      </c>
      <c r="F1981" s="64">
        <v>1</v>
      </c>
      <c r="G1981" s="72" t="s">
        <v>3781</v>
      </c>
      <c r="H1981" s="63" t="s">
        <v>3782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639</v>
      </c>
      <c r="F1982" s="64">
        <v>2</v>
      </c>
      <c r="G1982" s="72" t="s">
        <v>3192</v>
      </c>
      <c r="H1982" s="63" t="s">
        <v>3783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3665</v>
      </c>
      <c r="H1983" s="63" t="s">
        <v>3784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755</v>
      </c>
      <c r="F1984" s="64">
        <v>1</v>
      </c>
      <c r="G1984" s="72" t="s">
        <v>1515</v>
      </c>
      <c r="H1984" s="63" t="s">
        <v>3452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1448</v>
      </c>
      <c r="F1985" s="64">
        <v>2</v>
      </c>
      <c r="G1985" s="72" t="s">
        <v>3364</v>
      </c>
      <c r="H1985" s="63" t="s">
        <v>3785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1567</v>
      </c>
      <c r="H1986" s="63" t="s">
        <v>3786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471</v>
      </c>
      <c r="F1987" s="64">
        <v>1</v>
      </c>
      <c r="G1987" s="72" t="s">
        <v>832</v>
      </c>
      <c r="H1987" s="63" t="s">
        <v>3787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600</v>
      </c>
      <c r="F1988" s="64">
        <v>1</v>
      </c>
      <c r="G1988" s="72" t="s">
        <v>2566</v>
      </c>
      <c r="H1988" s="63" t="s">
        <v>3788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616</v>
      </c>
      <c r="F1989" s="64">
        <v>1</v>
      </c>
      <c r="G1989" s="72">
        <v>206817009</v>
      </c>
      <c r="H1989" s="63" t="s">
        <v>3789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616</v>
      </c>
      <c r="F1990" s="64">
        <v>1</v>
      </c>
      <c r="G1990" s="72">
        <v>206978001</v>
      </c>
      <c r="H1990" s="63" t="s">
        <v>3790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1448</v>
      </c>
      <c r="F1991" s="64">
        <v>2</v>
      </c>
      <c r="G1991" s="72" t="s">
        <v>3364</v>
      </c>
      <c r="H1991" s="63" t="s">
        <v>3785</v>
      </c>
      <c r="I1991" s="64" t="s">
        <v>491</v>
      </c>
      <c r="J1991" s="63" t="s">
        <v>3791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471</v>
      </c>
      <c r="F1992" s="64">
        <v>1</v>
      </c>
      <c r="G1992" s="72" t="s">
        <v>832</v>
      </c>
      <c r="H1992" s="63" t="s">
        <v>3787</v>
      </c>
      <c r="I1992" s="64" t="s">
        <v>491</v>
      </c>
      <c r="J1992" s="63" t="s">
        <v>3792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642</v>
      </c>
      <c r="F1993" s="64">
        <v>2</v>
      </c>
      <c r="G1993" s="72">
        <v>130597368</v>
      </c>
      <c r="H1993" s="63" t="s">
        <v>3793</v>
      </c>
      <c r="I1993" s="64" t="s">
        <v>491</v>
      </c>
      <c r="J1993" s="63" t="s">
        <v>2144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customHeight="1" x14ac:dyDescent="0.35">
      <c r="A1994" s="62">
        <v>46128</v>
      </c>
      <c r="B1994" s="63" t="s">
        <v>446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2851</v>
      </c>
      <c r="H1994" s="63" t="s">
        <v>3806</v>
      </c>
      <c r="I1994" s="64" t="s">
        <v>494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548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customHeight="1" x14ac:dyDescent="0.35">
      <c r="A1995" s="62">
        <v>46128</v>
      </c>
      <c r="B1995" s="63" t="s">
        <v>446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1161</v>
      </c>
      <c r="H1995" s="63" t="s">
        <v>3807</v>
      </c>
      <c r="I1995" s="64" t="s">
        <v>494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548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customHeight="1" x14ac:dyDescent="0.35">
      <c r="A1996" s="62">
        <v>46128</v>
      </c>
      <c r="B1996" s="63" t="s">
        <v>446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3479</v>
      </c>
      <c r="H1996" s="63" t="s">
        <v>3808</v>
      </c>
      <c r="I1996" s="64" t="s">
        <v>494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548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customHeight="1" x14ac:dyDescent="0.35">
      <c r="A1997" s="62">
        <v>46128</v>
      </c>
      <c r="B1997" s="63" t="s">
        <v>446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3809</v>
      </c>
      <c r="I1997" s="64" t="s">
        <v>494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548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customHeight="1" x14ac:dyDescent="0.35">
      <c r="A1998" s="62">
        <v>46128</v>
      </c>
      <c r="B1998" s="63" t="s">
        <v>446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757</v>
      </c>
      <c r="H1998" s="63" t="s">
        <v>3810</v>
      </c>
      <c r="I1998" s="64" t="s">
        <v>494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548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902</v>
      </c>
      <c r="F1999" s="64">
        <v>2</v>
      </c>
      <c r="G1999" s="72" t="s">
        <v>1218</v>
      </c>
      <c r="H1999" s="63" t="s">
        <v>3811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1157</v>
      </c>
      <c r="H2000" s="63" t="s">
        <v>3812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722</v>
      </c>
      <c r="F2001" s="64">
        <v>2</v>
      </c>
      <c r="G2001" s="72">
        <v>130649013</v>
      </c>
      <c r="H2001" s="63" t="s">
        <v>3813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723</v>
      </c>
      <c r="F2002" s="64">
        <v>1</v>
      </c>
      <c r="G2002" s="72">
        <v>130670006</v>
      </c>
      <c r="H2002" s="63" t="s">
        <v>3814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723</v>
      </c>
      <c r="F2003" s="64">
        <v>1</v>
      </c>
      <c r="G2003" s="72">
        <v>130878003</v>
      </c>
      <c r="H2003" s="63" t="s">
        <v>3815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3044</v>
      </c>
      <c r="F2004" s="64">
        <v>2</v>
      </c>
      <c r="G2004" s="72" t="s">
        <v>3816</v>
      </c>
      <c r="H2004" s="63" t="s">
        <v>3817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3045</v>
      </c>
      <c r="F2005" s="64">
        <v>2</v>
      </c>
      <c r="G2005" s="72" t="s">
        <v>3436</v>
      </c>
      <c r="H2005" s="63" t="s">
        <v>3818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customHeight="1" x14ac:dyDescent="0.35">
      <c r="A2006" s="62">
        <v>46128</v>
      </c>
      <c r="B2006" s="63" t="s">
        <v>446</v>
      </c>
      <c r="C2006" s="64" t="s">
        <v>18</v>
      </c>
      <c r="D2006" s="64" t="s">
        <v>37</v>
      </c>
      <c r="E2006" s="64" t="s">
        <v>1348</v>
      </c>
      <c r="F2006" s="64">
        <v>1</v>
      </c>
      <c r="G2006" s="72" t="s">
        <v>3819</v>
      </c>
      <c r="H2006" s="63" t="s">
        <v>3820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customHeight="1" x14ac:dyDescent="0.35">
      <c r="A2007" s="62">
        <v>46128</v>
      </c>
      <c r="B2007" s="63" t="s">
        <v>446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2156</v>
      </c>
      <c r="H2007" s="63" t="s">
        <v>3821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customHeight="1" x14ac:dyDescent="0.35">
      <c r="A2008" s="62">
        <v>46128</v>
      </c>
      <c r="B2008" s="63" t="s">
        <v>446</v>
      </c>
      <c r="C2008" s="64" t="s">
        <v>18</v>
      </c>
      <c r="D2008" s="64" t="s">
        <v>37</v>
      </c>
      <c r="E2008" s="64" t="s">
        <v>1539</v>
      </c>
      <c r="F2008" s="64">
        <v>1</v>
      </c>
      <c r="G2008" s="72" t="s">
        <v>774</v>
      </c>
      <c r="H2008" s="63" t="s">
        <v>3822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customHeight="1" x14ac:dyDescent="0.35">
      <c r="A2009" s="62">
        <v>46128</v>
      </c>
      <c r="B2009" s="63" t="s">
        <v>446</v>
      </c>
      <c r="C2009" s="64" t="s">
        <v>18</v>
      </c>
      <c r="D2009" s="64" t="s">
        <v>37</v>
      </c>
      <c r="E2009" s="64" t="s">
        <v>545</v>
      </c>
      <c r="F2009" s="64">
        <v>1</v>
      </c>
      <c r="G2009" s="72" t="s">
        <v>3823</v>
      </c>
      <c r="H2009" s="63" t="s">
        <v>3824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customHeight="1" x14ac:dyDescent="0.35">
      <c r="A2010" s="62">
        <v>46128</v>
      </c>
      <c r="B2010" s="63" t="s">
        <v>446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3825</v>
      </c>
      <c r="H2010" s="63" t="s">
        <v>3826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2865</v>
      </c>
      <c r="H2011" s="63" t="s">
        <v>3451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2634</v>
      </c>
      <c r="F2012" s="64">
        <v>2</v>
      </c>
      <c r="G2012" s="72" t="s">
        <v>3827</v>
      </c>
      <c r="H2012" s="63" t="s">
        <v>3828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2240</v>
      </c>
      <c r="H2013" s="63" t="s">
        <v>2827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1542</v>
      </c>
      <c r="F2014" s="64">
        <v>1</v>
      </c>
      <c r="G2014" s="72">
        <v>159114017</v>
      </c>
      <c r="H2014" s="63" t="s">
        <v>3829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545</v>
      </c>
      <c r="F2015" s="64">
        <v>1</v>
      </c>
      <c r="G2015" s="72">
        <v>159499003</v>
      </c>
      <c r="H2015" s="63" t="s">
        <v>3830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616</v>
      </c>
      <c r="F2016" s="64">
        <v>1</v>
      </c>
      <c r="G2016" s="72">
        <v>204158005</v>
      </c>
      <c r="H2016" s="63" t="s">
        <v>3831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608</v>
      </c>
      <c r="F2017" s="64">
        <v>1</v>
      </c>
      <c r="G2017" s="72">
        <v>206211007</v>
      </c>
      <c r="H2017" s="63" t="s">
        <v>3832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608</v>
      </c>
      <c r="F2018" s="64">
        <v>1</v>
      </c>
      <c r="G2018" s="72">
        <v>206216003</v>
      </c>
      <c r="H2018" s="63" t="s">
        <v>3833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608</v>
      </c>
      <c r="F2019" s="64">
        <v>1</v>
      </c>
      <c r="G2019" s="72">
        <v>206248005</v>
      </c>
      <c r="H2019" s="63" t="s">
        <v>3834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616</v>
      </c>
      <c r="F2020" s="64">
        <v>1</v>
      </c>
      <c r="G2020" s="72">
        <v>206283006</v>
      </c>
      <c r="H2020" s="63" t="s">
        <v>3835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608</v>
      </c>
      <c r="F2021" s="64">
        <v>1</v>
      </c>
      <c r="G2021" s="72">
        <v>206340004</v>
      </c>
      <c r="H2021" s="63" t="s">
        <v>3836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2154</v>
      </c>
      <c r="H2022" s="63" t="s">
        <v>3837</v>
      </c>
      <c r="I2022" s="64" t="s">
        <v>491</v>
      </c>
      <c r="J2022" s="63" t="s">
        <v>1183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customHeight="1" x14ac:dyDescent="0.35">
      <c r="A2023" s="62">
        <v>46129</v>
      </c>
      <c r="B2023" s="63" t="s">
        <v>446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816</v>
      </c>
      <c r="H2023" s="63" t="s">
        <v>3725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customHeight="1" x14ac:dyDescent="0.35">
      <c r="A2024" s="62">
        <v>46129</v>
      </c>
      <c r="B2024" s="63" t="s">
        <v>446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1563</v>
      </c>
      <c r="H2024" s="63" t="s">
        <v>3726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customHeight="1" x14ac:dyDescent="0.35">
      <c r="A2025" s="62">
        <v>46129</v>
      </c>
      <c r="B2025" s="63" t="s">
        <v>446</v>
      </c>
      <c r="C2025" s="64" t="s">
        <v>17</v>
      </c>
      <c r="D2025" s="64" t="s">
        <v>37</v>
      </c>
      <c r="E2025" s="64" t="s">
        <v>3272</v>
      </c>
      <c r="F2025" s="64">
        <v>2</v>
      </c>
      <c r="G2025" s="72" t="s">
        <v>1343</v>
      </c>
      <c r="H2025" s="63" t="s">
        <v>3727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customHeight="1" x14ac:dyDescent="0.35">
      <c r="A2026" s="62">
        <v>46129</v>
      </c>
      <c r="B2026" s="63" t="s">
        <v>446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1078</v>
      </c>
      <c r="H2026" s="63" t="s">
        <v>3728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customHeight="1" x14ac:dyDescent="0.35">
      <c r="A2027" s="62">
        <v>46129</v>
      </c>
      <c r="B2027" s="63" t="s">
        <v>446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3729</v>
      </c>
      <c r="H2027" s="63" t="s">
        <v>3730</v>
      </c>
      <c r="I2027" s="64" t="s">
        <v>494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548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customHeight="1" x14ac:dyDescent="0.35">
      <c r="A2028" s="62">
        <v>46129</v>
      </c>
      <c r="B2028" s="63" t="s">
        <v>446</v>
      </c>
      <c r="C2028" s="64" t="s">
        <v>17</v>
      </c>
      <c r="D2028" s="64" t="s">
        <v>37</v>
      </c>
      <c r="E2028" s="64" t="s">
        <v>902</v>
      </c>
      <c r="F2028" s="64">
        <v>2</v>
      </c>
      <c r="G2028" s="72" t="s">
        <v>3731</v>
      </c>
      <c r="H2028" s="63" t="s">
        <v>3732</v>
      </c>
      <c r="I2028" s="64" t="s">
        <v>494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548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613</v>
      </c>
      <c r="F2029" s="64">
        <v>1</v>
      </c>
      <c r="G2029" s="72">
        <v>130597093</v>
      </c>
      <c r="H2029" s="63" t="s">
        <v>3733</v>
      </c>
      <c r="I2029" s="64" t="s">
        <v>494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548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615</v>
      </c>
      <c r="F2030" s="64">
        <v>2</v>
      </c>
      <c r="G2030" s="72">
        <v>130597180</v>
      </c>
      <c r="H2030" s="63" t="s">
        <v>3689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3734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3735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3044</v>
      </c>
      <c r="F2033" s="64">
        <v>1</v>
      </c>
      <c r="G2033" s="72" t="s">
        <v>3434</v>
      </c>
      <c r="H2033" s="63" t="s">
        <v>3736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customHeight="1" x14ac:dyDescent="0.35">
      <c r="A2034" s="62">
        <v>46129</v>
      </c>
      <c r="B2034" s="63" t="s">
        <v>446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2692</v>
      </c>
      <c r="H2034" s="63" t="s">
        <v>2693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customHeight="1" x14ac:dyDescent="0.35">
      <c r="A2035" s="62">
        <v>46129</v>
      </c>
      <c r="B2035" s="63" t="s">
        <v>446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3842</v>
      </c>
      <c r="H2035" s="63" t="s">
        <v>3843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customHeight="1" x14ac:dyDescent="0.35">
      <c r="A2036" s="62">
        <v>46129</v>
      </c>
      <c r="B2036" s="63" t="s">
        <v>446</v>
      </c>
      <c r="C2036" s="64" t="s">
        <v>18</v>
      </c>
      <c r="D2036" s="64" t="s">
        <v>37</v>
      </c>
      <c r="E2036" s="64" t="s">
        <v>641</v>
      </c>
      <c r="F2036" s="64">
        <v>1</v>
      </c>
      <c r="G2036" s="72" t="s">
        <v>2407</v>
      </c>
      <c r="H2036" s="63" t="s">
        <v>3025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customHeight="1" x14ac:dyDescent="0.35">
      <c r="A2037" s="62">
        <v>46129</v>
      </c>
      <c r="B2037" s="63" t="s">
        <v>446</v>
      </c>
      <c r="C2037" s="64" t="s">
        <v>18</v>
      </c>
      <c r="D2037" s="64" t="s">
        <v>37</v>
      </c>
      <c r="E2037" s="64" t="s">
        <v>1000</v>
      </c>
      <c r="F2037" s="64">
        <v>2</v>
      </c>
      <c r="G2037" s="72" t="s">
        <v>1705</v>
      </c>
      <c r="H2037" s="63" t="s">
        <v>3844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customHeight="1" x14ac:dyDescent="0.35">
      <c r="A2038" s="62">
        <v>46129</v>
      </c>
      <c r="B2038" s="63" t="s">
        <v>446</v>
      </c>
      <c r="C2038" s="64" t="s">
        <v>18</v>
      </c>
      <c r="D2038" s="64" t="s">
        <v>37</v>
      </c>
      <c r="E2038" s="64" t="s">
        <v>608</v>
      </c>
      <c r="F2038" s="64">
        <v>1</v>
      </c>
      <c r="G2038" s="72">
        <v>204474010</v>
      </c>
      <c r="H2038" s="63" t="s">
        <v>3845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customHeight="1" x14ac:dyDescent="0.35">
      <c r="A2039" s="62">
        <v>46129</v>
      </c>
      <c r="B2039" s="63" t="s">
        <v>446</v>
      </c>
      <c r="C2039" s="64" t="s">
        <v>18</v>
      </c>
      <c r="D2039" s="64" t="s">
        <v>37</v>
      </c>
      <c r="E2039" s="64" t="s">
        <v>1002</v>
      </c>
      <c r="F2039" s="64">
        <v>2</v>
      </c>
      <c r="G2039" s="72">
        <v>230747006</v>
      </c>
      <c r="H2039" s="63" t="s">
        <v>3846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customHeight="1" x14ac:dyDescent="0.35">
      <c r="A2040" s="62">
        <v>46129</v>
      </c>
      <c r="B2040" s="63" t="s">
        <v>446</v>
      </c>
      <c r="C2040" s="64" t="s">
        <v>18</v>
      </c>
      <c r="D2040" s="64" t="s">
        <v>37</v>
      </c>
      <c r="E2040" s="64" t="s">
        <v>1002</v>
      </c>
      <c r="F2040" s="64">
        <v>2</v>
      </c>
      <c r="G2040" s="72">
        <v>315630005</v>
      </c>
      <c r="H2040" s="63" t="s">
        <v>3847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1072</v>
      </c>
      <c r="F2041" s="64">
        <v>1</v>
      </c>
      <c r="G2041" s="72" t="s">
        <v>301</v>
      </c>
      <c r="H2041" s="63" t="s">
        <v>3748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642</v>
      </c>
      <c r="F2042" s="64">
        <v>2</v>
      </c>
      <c r="G2042" s="72">
        <v>130597368</v>
      </c>
      <c r="H2042" s="63" t="s">
        <v>3848</v>
      </c>
      <c r="I2042" s="64" t="s">
        <v>491</v>
      </c>
      <c r="J2042" s="63" t="s">
        <v>1717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871</v>
      </c>
      <c r="F2043" s="64">
        <v>1</v>
      </c>
      <c r="G2043" s="85" t="s">
        <v>3850</v>
      </c>
      <c r="H2043" s="63" t="s">
        <v>3849</v>
      </c>
      <c r="I2043" s="64" t="s">
        <v>491</v>
      </c>
      <c r="J2043" s="63" t="s">
        <v>3851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customHeight="1" x14ac:dyDescent="0.35">
      <c r="A2044" s="62">
        <v>46130</v>
      </c>
      <c r="B2044" s="63" t="s">
        <v>446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683</v>
      </c>
      <c r="H2044" s="63" t="s">
        <v>3858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customHeight="1" x14ac:dyDescent="0.35">
      <c r="A2045" s="62">
        <v>46130</v>
      </c>
      <c r="B2045" s="63" t="s">
        <v>446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785</v>
      </c>
      <c r="H2045" s="63" t="s">
        <v>3859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customHeight="1" x14ac:dyDescent="0.35">
      <c r="A2046" s="62">
        <v>46130</v>
      </c>
      <c r="B2046" s="63" t="s">
        <v>446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888</v>
      </c>
      <c r="H2046" s="63" t="s">
        <v>3860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customHeight="1" x14ac:dyDescent="0.35">
      <c r="A2047" s="62">
        <v>46130</v>
      </c>
      <c r="B2047" s="63" t="s">
        <v>446</v>
      </c>
      <c r="C2047" s="64" t="s">
        <v>17</v>
      </c>
      <c r="D2047" s="64" t="s">
        <v>37</v>
      </c>
      <c r="E2047" s="64" t="s">
        <v>902</v>
      </c>
      <c r="F2047" s="64">
        <v>1</v>
      </c>
      <c r="G2047" s="72" t="s">
        <v>3313</v>
      </c>
      <c r="H2047" s="63" t="s">
        <v>3861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722</v>
      </c>
      <c r="F2048" s="64">
        <v>2</v>
      </c>
      <c r="G2048" s="72">
        <v>130597185</v>
      </c>
      <c r="H2048" s="63" t="s">
        <v>3862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customHeight="1" x14ac:dyDescent="0.35">
      <c r="A2049" s="62">
        <v>46130</v>
      </c>
      <c r="B2049" s="63" t="s">
        <v>446</v>
      </c>
      <c r="C2049" s="64" t="s">
        <v>18</v>
      </c>
      <c r="D2049" s="64" t="s">
        <v>37</v>
      </c>
      <c r="E2049" s="64" t="s">
        <v>555</v>
      </c>
      <c r="F2049" s="64">
        <v>1</v>
      </c>
      <c r="G2049" s="72" t="s">
        <v>3863</v>
      </c>
      <c r="H2049" s="63" t="s">
        <v>3864</v>
      </c>
      <c r="I2049" s="64" t="s">
        <v>494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548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customHeight="1" x14ac:dyDescent="0.35">
      <c r="A2050" s="62">
        <v>46130</v>
      </c>
      <c r="B2050" s="63" t="s">
        <v>446</v>
      </c>
      <c r="C2050" s="64" t="s">
        <v>18</v>
      </c>
      <c r="D2050" s="64" t="s">
        <v>37</v>
      </c>
      <c r="E2050" s="64" t="s">
        <v>1348</v>
      </c>
      <c r="F2050" s="64">
        <v>1</v>
      </c>
      <c r="G2050" s="72" t="s">
        <v>2402</v>
      </c>
      <c r="H2050" s="63" t="s">
        <v>3865</v>
      </c>
      <c r="I2050" s="64" t="s">
        <v>494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548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customHeight="1" x14ac:dyDescent="0.35">
      <c r="A2051" s="62">
        <v>46130</v>
      </c>
      <c r="B2051" s="63" t="s">
        <v>446</v>
      </c>
      <c r="C2051" s="64" t="s">
        <v>18</v>
      </c>
      <c r="D2051" s="64" t="s">
        <v>37</v>
      </c>
      <c r="E2051" s="64" t="s">
        <v>871</v>
      </c>
      <c r="F2051" s="64">
        <v>1</v>
      </c>
      <c r="G2051" s="72" t="s">
        <v>3866</v>
      </c>
      <c r="H2051" s="63" t="s">
        <v>3867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customHeight="1" x14ac:dyDescent="0.35">
      <c r="A2052" s="62">
        <v>46130</v>
      </c>
      <c r="B2052" s="63" t="s">
        <v>446</v>
      </c>
      <c r="C2052" s="64" t="s">
        <v>18</v>
      </c>
      <c r="D2052" s="64" t="s">
        <v>37</v>
      </c>
      <c r="E2052" s="64" t="s">
        <v>638</v>
      </c>
      <c r="F2052" s="64">
        <v>2</v>
      </c>
      <c r="G2052" s="72" t="s">
        <v>739</v>
      </c>
      <c r="H2052" s="63" t="s">
        <v>3868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customHeight="1" x14ac:dyDescent="0.35">
      <c r="A2053" s="62">
        <v>46130</v>
      </c>
      <c r="B2053" s="63" t="s">
        <v>446</v>
      </c>
      <c r="C2053" s="64" t="s">
        <v>18</v>
      </c>
      <c r="D2053" s="64" t="s">
        <v>37</v>
      </c>
      <c r="E2053" s="64" t="s">
        <v>1448</v>
      </c>
      <c r="F2053" s="64">
        <v>2</v>
      </c>
      <c r="G2053" s="72" t="s">
        <v>1129</v>
      </c>
      <c r="H2053" s="63" t="s">
        <v>3869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customHeight="1" x14ac:dyDescent="0.35">
      <c r="A2054" s="62">
        <v>46130</v>
      </c>
      <c r="B2054" s="63" t="s">
        <v>446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3870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customHeight="1" x14ac:dyDescent="0.35">
      <c r="A2055" s="62">
        <v>46130</v>
      </c>
      <c r="B2055" s="63" t="s">
        <v>446</v>
      </c>
      <c r="C2055" s="64" t="s">
        <v>18</v>
      </c>
      <c r="D2055" s="64" t="s">
        <v>37</v>
      </c>
      <c r="E2055" s="64" t="s">
        <v>2232</v>
      </c>
      <c r="F2055" s="64">
        <v>2</v>
      </c>
      <c r="G2055" s="72" t="s">
        <v>1985</v>
      </c>
      <c r="H2055" s="63" t="s">
        <v>3871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903</v>
      </c>
      <c r="F2056" s="64">
        <v>1</v>
      </c>
      <c r="G2056" s="72">
        <v>290188004</v>
      </c>
      <c r="H2056" s="63" t="s">
        <v>3872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903</v>
      </c>
      <c r="F2057" s="64">
        <v>1</v>
      </c>
      <c r="G2057" s="72">
        <v>292086004</v>
      </c>
      <c r="H2057" s="63" t="s">
        <v>3873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3874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616</v>
      </c>
      <c r="F2059" s="64">
        <v>1</v>
      </c>
      <c r="G2059" s="72">
        <v>317279009</v>
      </c>
      <c r="H2059" s="63" t="s">
        <v>3875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customHeight="1" x14ac:dyDescent="0.35">
      <c r="A2060" s="62">
        <v>46130</v>
      </c>
      <c r="B2060" s="63" t="s">
        <v>446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3876</v>
      </c>
      <c r="I2060" s="64" t="s">
        <v>481</v>
      </c>
      <c r="J2060" s="63" t="s">
        <v>3877</v>
      </c>
      <c r="K2060" s="64" t="s">
        <v>273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4685</v>
      </c>
      <c r="W2060" s="63" t="s">
        <v>4686</v>
      </c>
      <c r="X2060" s="63" t="s">
        <v>4687</v>
      </c>
      <c r="Y2060" s="63"/>
      <c r="Z2060" s="63"/>
      <c r="AA2060" s="63">
        <v>2026040061</v>
      </c>
    </row>
    <row r="2061" spans="1:27" s="71" customFormat="1" ht="23.5" customHeight="1" x14ac:dyDescent="0.35">
      <c r="A2061" s="62">
        <v>46132</v>
      </c>
      <c r="B2061" s="63" t="s">
        <v>446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1066</v>
      </c>
      <c r="H2061" s="63" t="s">
        <v>3880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998</v>
      </c>
      <c r="F2062" s="64">
        <v>2</v>
      </c>
      <c r="G2062" s="72">
        <v>130597181</v>
      </c>
      <c r="H2062" s="63" t="s">
        <v>3881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767</v>
      </c>
      <c r="H2063" s="63" t="s">
        <v>3882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723</v>
      </c>
      <c r="F2064" s="64">
        <v>1</v>
      </c>
      <c r="G2064" s="72">
        <v>130879003</v>
      </c>
      <c r="H2064" s="63" t="s">
        <v>3237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723</v>
      </c>
      <c r="F2065" s="64">
        <v>1</v>
      </c>
      <c r="G2065" s="72">
        <v>130670007</v>
      </c>
      <c r="H2065" s="63" t="s">
        <v>3883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3884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3735</v>
      </c>
      <c r="I2067" s="64" t="s">
        <v>494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548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2733</v>
      </c>
      <c r="H2068" s="63" t="s">
        <v>3885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customHeight="1" x14ac:dyDescent="0.35">
      <c r="A2069" s="62">
        <v>46132</v>
      </c>
      <c r="B2069" s="63" t="s">
        <v>446</v>
      </c>
      <c r="C2069" s="64" t="s">
        <v>17</v>
      </c>
      <c r="D2069" s="64" t="s">
        <v>37</v>
      </c>
      <c r="E2069" s="64" t="s">
        <v>3044</v>
      </c>
      <c r="F2069" s="64">
        <v>1</v>
      </c>
      <c r="G2069" s="72" t="s">
        <v>3886</v>
      </c>
      <c r="H2069" s="63" t="s">
        <v>3887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customHeight="1" x14ac:dyDescent="0.35">
      <c r="A2070" s="62">
        <v>46132</v>
      </c>
      <c r="B2070" s="63" t="s">
        <v>446</v>
      </c>
      <c r="C2070" s="64" t="s">
        <v>17</v>
      </c>
      <c r="D2070" s="64" t="s">
        <v>37</v>
      </c>
      <c r="E2070" s="64" t="s">
        <v>3044</v>
      </c>
      <c r="F2070" s="64">
        <v>2</v>
      </c>
      <c r="G2070" s="72" t="s">
        <v>3442</v>
      </c>
      <c r="H2070" s="63" t="s">
        <v>3888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customHeight="1" x14ac:dyDescent="0.35">
      <c r="A2071" s="62">
        <v>46132</v>
      </c>
      <c r="B2071" s="63" t="s">
        <v>446</v>
      </c>
      <c r="C2071" s="64" t="s">
        <v>18</v>
      </c>
      <c r="D2071" s="64" t="s">
        <v>37</v>
      </c>
      <c r="E2071" s="64" t="s">
        <v>1448</v>
      </c>
      <c r="F2071" s="64">
        <v>2</v>
      </c>
      <c r="G2071" s="72" t="s">
        <v>2797</v>
      </c>
      <c r="H2071" s="63" t="s">
        <v>3889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customHeight="1" x14ac:dyDescent="0.35">
      <c r="A2072" s="62">
        <v>46132</v>
      </c>
      <c r="B2072" s="63" t="s">
        <v>446</v>
      </c>
      <c r="C2072" s="64" t="s">
        <v>18</v>
      </c>
      <c r="D2072" s="64" t="s">
        <v>37</v>
      </c>
      <c r="E2072" s="64" t="s">
        <v>555</v>
      </c>
      <c r="F2072" s="64">
        <v>1</v>
      </c>
      <c r="G2072" s="72" t="s">
        <v>2865</v>
      </c>
      <c r="H2072" s="63" t="s">
        <v>3890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customHeight="1" x14ac:dyDescent="0.35">
      <c r="A2073" s="62">
        <v>46132</v>
      </c>
      <c r="B2073" s="63" t="s">
        <v>446</v>
      </c>
      <c r="C2073" s="64" t="s">
        <v>18</v>
      </c>
      <c r="D2073" s="64" t="s">
        <v>37</v>
      </c>
      <c r="E2073" s="64" t="s">
        <v>2681</v>
      </c>
      <c r="F2073" s="64">
        <v>1</v>
      </c>
      <c r="G2073" s="72" t="s">
        <v>2048</v>
      </c>
      <c r="H2073" s="63" t="s">
        <v>3891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customHeight="1" x14ac:dyDescent="0.35">
      <c r="A2074" s="62">
        <v>46132</v>
      </c>
      <c r="B2074" s="63" t="s">
        <v>446</v>
      </c>
      <c r="C2074" s="64" t="s">
        <v>18</v>
      </c>
      <c r="D2074" s="64" t="s">
        <v>37</v>
      </c>
      <c r="E2074" s="64" t="s">
        <v>3799</v>
      </c>
      <c r="F2074" s="64">
        <v>1</v>
      </c>
      <c r="G2074" s="72">
        <v>161026004</v>
      </c>
      <c r="H2074" s="63" t="s">
        <v>3892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customHeight="1" x14ac:dyDescent="0.35">
      <c r="A2075" s="62">
        <v>46132</v>
      </c>
      <c r="B2075" s="63" t="s">
        <v>446</v>
      </c>
      <c r="C2075" s="64" t="s">
        <v>17</v>
      </c>
      <c r="D2075" s="64" t="s">
        <v>37</v>
      </c>
      <c r="E2075" s="64" t="s">
        <v>3515</v>
      </c>
      <c r="F2075" s="64">
        <v>1</v>
      </c>
      <c r="G2075" s="72" t="s">
        <v>3893</v>
      </c>
      <c r="H2075" s="63" t="s">
        <v>3894</v>
      </c>
      <c r="I2075" s="64" t="s">
        <v>481</v>
      </c>
      <c r="J2075" s="63" t="s">
        <v>3895</v>
      </c>
      <c r="K2075" s="64" t="s">
        <v>273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4688</v>
      </c>
      <c r="W2075" s="63" t="s">
        <v>4689</v>
      </c>
      <c r="X2075" s="63" t="s">
        <v>549</v>
      </c>
      <c r="Y2075" s="63"/>
      <c r="Z2075" s="63"/>
      <c r="AA2075" s="63">
        <v>2026040062</v>
      </c>
    </row>
    <row r="2076" spans="1:27" s="71" customFormat="1" ht="23.5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3879</v>
      </c>
      <c r="F2076" s="64">
        <v>2</v>
      </c>
      <c r="G2076" s="72">
        <v>130514052</v>
      </c>
      <c r="H2076" s="63" t="s">
        <v>3896</v>
      </c>
      <c r="I2076" s="64" t="s">
        <v>491</v>
      </c>
      <c r="J2076" s="63" t="s">
        <v>3897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2154</v>
      </c>
      <c r="H2077" s="63" t="s">
        <v>3898</v>
      </c>
      <c r="I2077" s="64" t="s">
        <v>491</v>
      </c>
      <c r="J2077" s="63" t="s">
        <v>3899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1156</v>
      </c>
      <c r="F2078" s="64">
        <v>1</v>
      </c>
      <c r="G2078" s="72" t="s">
        <v>301</v>
      </c>
      <c r="H2078" s="63" t="s">
        <v>3900</v>
      </c>
      <c r="I2078" s="64" t="s">
        <v>491</v>
      </c>
      <c r="J2078" s="63" t="s">
        <v>1717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1156</v>
      </c>
      <c r="F2079" s="64">
        <v>1</v>
      </c>
      <c r="G2079" s="72" t="s">
        <v>301</v>
      </c>
      <c r="H2079" s="63" t="s">
        <v>3900</v>
      </c>
      <c r="I2079" s="64" t="s">
        <v>491</v>
      </c>
      <c r="J2079" s="63" t="s">
        <v>3901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1156</v>
      </c>
      <c r="F2080" s="64">
        <v>2</v>
      </c>
      <c r="G2080" s="72" t="s">
        <v>301</v>
      </c>
      <c r="H2080" s="63" t="s">
        <v>3900</v>
      </c>
      <c r="I2080" s="64" t="s">
        <v>491</v>
      </c>
      <c r="J2080" s="63" t="s">
        <v>1717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customHeight="1" x14ac:dyDescent="0.35">
      <c r="A2081" s="62">
        <v>46133</v>
      </c>
      <c r="B2081" s="63" t="s">
        <v>446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1885</v>
      </c>
      <c r="H2081" s="63" t="s">
        <v>3924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customHeight="1" x14ac:dyDescent="0.35">
      <c r="A2082" s="62">
        <v>46133</v>
      </c>
      <c r="B2082" s="63" t="s">
        <v>446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757</v>
      </c>
      <c r="H2082" s="63" t="s">
        <v>3925</v>
      </c>
      <c r="I2082" s="64" t="s">
        <v>494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548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customHeight="1" x14ac:dyDescent="0.35">
      <c r="A2083" s="62">
        <v>46133</v>
      </c>
      <c r="B2083" s="63" t="s">
        <v>446</v>
      </c>
      <c r="C2083" s="64" t="s">
        <v>17</v>
      </c>
      <c r="D2083" s="64" t="s">
        <v>37</v>
      </c>
      <c r="E2083" s="64" t="s">
        <v>902</v>
      </c>
      <c r="F2083" s="64">
        <v>2</v>
      </c>
      <c r="G2083" s="72" t="s">
        <v>3046</v>
      </c>
      <c r="H2083" s="63" t="s">
        <v>3926</v>
      </c>
      <c r="I2083" s="64" t="s">
        <v>494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548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customHeight="1" x14ac:dyDescent="0.35">
      <c r="A2084" s="62">
        <v>46133</v>
      </c>
      <c r="B2084" s="63" t="s">
        <v>446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3927</v>
      </c>
      <c r="I2084" s="64" t="s">
        <v>494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548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customHeight="1" x14ac:dyDescent="0.35">
      <c r="A2085" s="62">
        <v>46133</v>
      </c>
      <c r="B2085" s="63" t="s">
        <v>446</v>
      </c>
      <c r="C2085" s="64" t="s">
        <v>17</v>
      </c>
      <c r="D2085" s="64" t="s">
        <v>37</v>
      </c>
      <c r="E2085" s="64" t="s">
        <v>3044</v>
      </c>
      <c r="F2085" s="64">
        <v>2</v>
      </c>
      <c r="G2085" s="72" t="s">
        <v>3928</v>
      </c>
      <c r="H2085" s="63" t="s">
        <v>3929</v>
      </c>
      <c r="I2085" s="64" t="s">
        <v>494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548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customHeight="1" x14ac:dyDescent="0.35">
      <c r="A2086" s="62">
        <v>46133</v>
      </c>
      <c r="B2086" s="63" t="s">
        <v>446</v>
      </c>
      <c r="C2086" s="64" t="s">
        <v>17</v>
      </c>
      <c r="D2086" s="64" t="s">
        <v>37</v>
      </c>
      <c r="E2086" s="64" t="s">
        <v>3044</v>
      </c>
      <c r="F2086" s="64">
        <v>1</v>
      </c>
      <c r="G2086" s="72" t="s">
        <v>3411</v>
      </c>
      <c r="H2086" s="63" t="s">
        <v>3930</v>
      </c>
      <c r="I2086" s="64" t="s">
        <v>494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548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customHeight="1" x14ac:dyDescent="0.35">
      <c r="A2087" s="62">
        <v>46133</v>
      </c>
      <c r="B2087" s="63" t="s">
        <v>446</v>
      </c>
      <c r="C2087" s="64" t="s">
        <v>17</v>
      </c>
      <c r="D2087" s="64" t="s">
        <v>37</v>
      </c>
      <c r="E2087" s="64" t="s">
        <v>3044</v>
      </c>
      <c r="F2087" s="64">
        <v>2</v>
      </c>
      <c r="G2087" s="72" t="s">
        <v>3931</v>
      </c>
      <c r="H2087" s="63" t="s">
        <v>3932</v>
      </c>
      <c r="I2087" s="64" t="s">
        <v>494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548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998</v>
      </c>
      <c r="F2088" s="64">
        <v>1</v>
      </c>
      <c r="G2088" s="72">
        <v>130597181</v>
      </c>
      <c r="H2088" s="63" t="s">
        <v>3933</v>
      </c>
      <c r="I2088" s="64" t="s">
        <v>494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548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722</v>
      </c>
      <c r="F2089" s="64">
        <v>1</v>
      </c>
      <c r="G2089" s="72">
        <v>130649006</v>
      </c>
      <c r="H2089" s="63" t="s">
        <v>3934</v>
      </c>
      <c r="I2089" s="64" t="s">
        <v>494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548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722</v>
      </c>
      <c r="F2090" s="64">
        <v>2</v>
      </c>
      <c r="G2090" s="72">
        <v>130649013</v>
      </c>
      <c r="H2090" s="63" t="s">
        <v>3935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customHeight="1" x14ac:dyDescent="0.35">
      <c r="A2091" s="62">
        <v>46133</v>
      </c>
      <c r="B2091" s="63" t="s">
        <v>446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3936</v>
      </c>
      <c r="H2091" s="63" t="s">
        <v>3937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customHeight="1" x14ac:dyDescent="0.35">
      <c r="A2092" s="62">
        <v>46133</v>
      </c>
      <c r="B2092" s="63" t="s">
        <v>446</v>
      </c>
      <c r="C2092" s="64" t="s">
        <v>18</v>
      </c>
      <c r="D2092" s="64" t="s">
        <v>37</v>
      </c>
      <c r="E2092" s="64" t="s">
        <v>1058</v>
      </c>
      <c r="F2092" s="64">
        <v>2</v>
      </c>
      <c r="G2092" s="72" t="s">
        <v>247</v>
      </c>
      <c r="H2092" s="63" t="s">
        <v>3938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customHeight="1" x14ac:dyDescent="0.35">
      <c r="A2093" s="62">
        <v>46133</v>
      </c>
      <c r="B2093" s="63" t="s">
        <v>446</v>
      </c>
      <c r="C2093" s="64" t="s">
        <v>18</v>
      </c>
      <c r="D2093" s="64" t="s">
        <v>37</v>
      </c>
      <c r="E2093" s="64" t="s">
        <v>3473</v>
      </c>
      <c r="F2093" s="64">
        <v>2</v>
      </c>
      <c r="G2093" s="72" t="s">
        <v>3939</v>
      </c>
      <c r="H2093" s="63" t="s">
        <v>3940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customHeight="1" x14ac:dyDescent="0.35">
      <c r="A2094" s="62">
        <v>46133</v>
      </c>
      <c r="B2094" s="63" t="s">
        <v>446</v>
      </c>
      <c r="C2094" s="64" t="s">
        <v>18</v>
      </c>
      <c r="D2094" s="64" t="s">
        <v>37</v>
      </c>
      <c r="E2094" s="64" t="s">
        <v>820</v>
      </c>
      <c r="F2094" s="64">
        <v>1</v>
      </c>
      <c r="G2094" s="72" t="s">
        <v>2832</v>
      </c>
      <c r="H2094" s="63" t="s">
        <v>3941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customHeight="1" x14ac:dyDescent="0.35">
      <c r="A2095" s="62">
        <v>46133</v>
      </c>
      <c r="B2095" s="63" t="s">
        <v>446</v>
      </c>
      <c r="C2095" s="64" t="s">
        <v>18</v>
      </c>
      <c r="D2095" s="64" t="s">
        <v>37</v>
      </c>
      <c r="E2095" s="64" t="s">
        <v>555</v>
      </c>
      <c r="F2095" s="64">
        <v>1</v>
      </c>
      <c r="G2095" s="72" t="s">
        <v>3942</v>
      </c>
      <c r="H2095" s="63" t="s">
        <v>3943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customHeight="1" x14ac:dyDescent="0.35">
      <c r="A2096" s="62">
        <v>46133</v>
      </c>
      <c r="B2096" s="63" t="s">
        <v>446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2585</v>
      </c>
      <c r="H2096" s="63" t="s">
        <v>3944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customHeight="1" x14ac:dyDescent="0.35">
      <c r="A2097" s="62">
        <v>46133</v>
      </c>
      <c r="B2097" s="63" t="s">
        <v>446</v>
      </c>
      <c r="C2097" s="64" t="s">
        <v>18</v>
      </c>
      <c r="D2097" s="64" t="s">
        <v>37</v>
      </c>
      <c r="E2097" s="64" t="s">
        <v>1000</v>
      </c>
      <c r="F2097" s="64">
        <v>2</v>
      </c>
      <c r="G2097" s="72" t="s">
        <v>3945</v>
      </c>
      <c r="H2097" s="63" t="s">
        <v>3946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customHeight="1" x14ac:dyDescent="0.35">
      <c r="A2098" s="62">
        <v>46133</v>
      </c>
      <c r="B2098" s="63" t="s">
        <v>446</v>
      </c>
      <c r="C2098" s="64" t="s">
        <v>18</v>
      </c>
      <c r="D2098" s="64" t="s">
        <v>37</v>
      </c>
      <c r="E2098" s="64" t="s">
        <v>2573</v>
      </c>
      <c r="F2098" s="64">
        <v>1</v>
      </c>
      <c r="G2098" s="72" t="s">
        <v>2158</v>
      </c>
      <c r="H2098" s="63" t="s">
        <v>3947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customHeight="1" x14ac:dyDescent="0.35">
      <c r="A2099" s="62">
        <v>46133</v>
      </c>
      <c r="B2099" s="63" t="s">
        <v>446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3948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customHeight="1" x14ac:dyDescent="0.35">
      <c r="A2100" s="62">
        <v>46133</v>
      </c>
      <c r="B2100" s="63" t="s">
        <v>446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1019</v>
      </c>
      <c r="H2100" s="63" t="s">
        <v>3949</v>
      </c>
      <c r="I2100" s="64" t="s">
        <v>491</v>
      </c>
      <c r="J2100" s="63" t="s">
        <v>3242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customHeight="1" x14ac:dyDescent="0.35">
      <c r="A2101" s="62">
        <v>46133</v>
      </c>
      <c r="B2101" s="63" t="s">
        <v>446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3927</v>
      </c>
      <c r="I2101" s="64" t="s">
        <v>481</v>
      </c>
      <c r="J2101" s="63" t="s">
        <v>3950</v>
      </c>
      <c r="K2101" s="64" t="s">
        <v>273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5391</v>
      </c>
      <c r="X2101" s="63" t="s">
        <v>5392</v>
      </c>
      <c r="Y2101" s="63"/>
      <c r="Z2101" s="63"/>
      <c r="AA2101" s="63">
        <v>2026040071</v>
      </c>
    </row>
    <row r="2102" spans="1:27" s="71" customFormat="1" ht="23.5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615</v>
      </c>
      <c r="F2102" s="64">
        <v>2</v>
      </c>
      <c r="G2102" s="72">
        <v>130597185</v>
      </c>
      <c r="H2102" s="63" t="s">
        <v>3862</v>
      </c>
      <c r="I2102" s="64" t="s">
        <v>481</v>
      </c>
      <c r="J2102" s="63" t="s">
        <v>3951</v>
      </c>
      <c r="K2102" s="64" t="s">
        <v>273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4690</v>
      </c>
      <c r="Y2102" s="63"/>
      <c r="Z2102" s="63"/>
      <c r="AA2102" s="63">
        <v>2026040072</v>
      </c>
    </row>
    <row r="2103" spans="1:27" s="71" customFormat="1" ht="23.5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723</v>
      </c>
      <c r="F2103" s="64">
        <v>1</v>
      </c>
      <c r="G2103" s="72">
        <v>130878003</v>
      </c>
      <c r="H2103" s="63" t="s">
        <v>3815</v>
      </c>
      <c r="I2103" s="64" t="s">
        <v>491</v>
      </c>
      <c r="J2103" s="63" t="s">
        <v>3952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723</v>
      </c>
      <c r="F2104" s="64">
        <v>1</v>
      </c>
      <c r="G2104" s="72">
        <v>130878003</v>
      </c>
      <c r="H2104" s="63" t="s">
        <v>3815</v>
      </c>
      <c r="I2104" s="64" t="s">
        <v>491</v>
      </c>
      <c r="J2104" s="63" t="s">
        <v>3952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2573</v>
      </c>
      <c r="F2105" s="64">
        <v>1</v>
      </c>
      <c r="G2105" s="72" t="s">
        <v>2158</v>
      </c>
      <c r="H2105" s="63" t="s">
        <v>3947</v>
      </c>
      <c r="I2105" s="64" t="s">
        <v>491</v>
      </c>
      <c r="J2105" s="63" t="s">
        <v>2148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3953</v>
      </c>
      <c r="H2106" s="63" t="s">
        <v>3954</v>
      </c>
      <c r="I2106" s="64" t="s">
        <v>491</v>
      </c>
      <c r="J2106" s="63" t="s">
        <v>2148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customHeight="1" x14ac:dyDescent="0.35">
      <c r="A2107" s="62">
        <v>46134</v>
      </c>
      <c r="B2107" s="63" t="s">
        <v>446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1563</v>
      </c>
      <c r="H2107" s="63" t="s">
        <v>3961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customHeight="1" x14ac:dyDescent="0.35">
      <c r="A2108" s="62">
        <v>46134</v>
      </c>
      <c r="B2108" s="63" t="s">
        <v>446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3962</v>
      </c>
      <c r="H2108" s="63" t="s">
        <v>3963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customHeight="1" x14ac:dyDescent="0.35">
      <c r="A2109" s="62">
        <v>46134</v>
      </c>
      <c r="B2109" s="63" t="s">
        <v>446</v>
      </c>
      <c r="C2109" s="64" t="s">
        <v>17</v>
      </c>
      <c r="D2109" s="64" t="s">
        <v>37</v>
      </c>
      <c r="E2109" s="64" t="s">
        <v>902</v>
      </c>
      <c r="F2109" s="64">
        <v>2</v>
      </c>
      <c r="G2109" s="72" t="s">
        <v>3964</v>
      </c>
      <c r="H2109" s="63" t="s">
        <v>3965</v>
      </c>
      <c r="I2109" s="64" t="s">
        <v>494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548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722</v>
      </c>
      <c r="F2110" s="64">
        <v>2</v>
      </c>
      <c r="G2110" s="72">
        <v>130649001</v>
      </c>
      <c r="H2110" s="63" t="s">
        <v>3966</v>
      </c>
      <c r="I2110" s="64" t="s">
        <v>494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548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3967</v>
      </c>
      <c r="I2111" s="64" t="s">
        <v>494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548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3968</v>
      </c>
      <c r="I2112" s="64" t="s">
        <v>494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548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customHeight="1" x14ac:dyDescent="0.35">
      <c r="A2113" s="62">
        <v>46134</v>
      </c>
      <c r="B2113" s="63" t="s">
        <v>446</v>
      </c>
      <c r="C2113" s="64" t="s">
        <v>17</v>
      </c>
      <c r="D2113" s="64" t="s">
        <v>37</v>
      </c>
      <c r="E2113" s="64" t="s">
        <v>3045</v>
      </c>
      <c r="F2113" s="64">
        <v>1</v>
      </c>
      <c r="G2113" s="72" t="s">
        <v>3221</v>
      </c>
      <c r="H2113" s="63" t="s">
        <v>3969</v>
      </c>
      <c r="I2113" s="64" t="s">
        <v>494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548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customHeight="1" x14ac:dyDescent="0.35">
      <c r="A2114" s="62">
        <v>46134</v>
      </c>
      <c r="B2114" s="63" t="s">
        <v>446</v>
      </c>
      <c r="C2114" s="64" t="s">
        <v>17</v>
      </c>
      <c r="D2114" s="64" t="s">
        <v>37</v>
      </c>
      <c r="E2114" s="64" t="s">
        <v>3045</v>
      </c>
      <c r="F2114" s="64">
        <v>2</v>
      </c>
      <c r="G2114" s="72" t="s">
        <v>3970</v>
      </c>
      <c r="H2114" s="63" t="s">
        <v>3971</v>
      </c>
      <c r="I2114" s="64" t="s">
        <v>494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548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customHeight="1" x14ac:dyDescent="0.35">
      <c r="A2115" s="62">
        <v>46134</v>
      </c>
      <c r="B2115" s="63" t="s">
        <v>446</v>
      </c>
      <c r="C2115" s="64" t="s">
        <v>17</v>
      </c>
      <c r="D2115" s="64" t="s">
        <v>37</v>
      </c>
      <c r="E2115" s="64" t="s">
        <v>3045</v>
      </c>
      <c r="F2115" s="64">
        <v>1</v>
      </c>
      <c r="G2115" s="72" t="s">
        <v>3972</v>
      </c>
      <c r="H2115" s="63" t="s">
        <v>3973</v>
      </c>
      <c r="I2115" s="64" t="s">
        <v>494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548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customHeight="1" x14ac:dyDescent="0.35">
      <c r="A2116" s="62">
        <v>46134</v>
      </c>
      <c r="B2116" s="63" t="s">
        <v>446</v>
      </c>
      <c r="C2116" s="64" t="s">
        <v>17</v>
      </c>
      <c r="D2116" s="64" t="s">
        <v>37</v>
      </c>
      <c r="E2116" s="64" t="s">
        <v>3045</v>
      </c>
      <c r="F2116" s="64">
        <v>1</v>
      </c>
      <c r="G2116" s="72" t="s">
        <v>3974</v>
      </c>
      <c r="H2116" s="63" t="s">
        <v>3975</v>
      </c>
      <c r="I2116" s="64" t="s">
        <v>494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548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3045</v>
      </c>
      <c r="F2117" s="64">
        <v>1</v>
      </c>
      <c r="G2117" s="72" t="s">
        <v>3279</v>
      </c>
      <c r="H2117" s="63" t="s">
        <v>3976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customHeight="1" x14ac:dyDescent="0.35">
      <c r="A2118" s="62">
        <v>46134</v>
      </c>
      <c r="B2118" s="63" t="s">
        <v>446</v>
      </c>
      <c r="C2118" s="64" t="s">
        <v>18</v>
      </c>
      <c r="D2118" s="64" t="s">
        <v>37</v>
      </c>
      <c r="E2118" s="64" t="s">
        <v>904</v>
      </c>
      <c r="F2118" s="64">
        <v>1</v>
      </c>
      <c r="G2118" s="72" t="s">
        <v>3977</v>
      </c>
      <c r="H2118" s="63" t="s">
        <v>3978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customHeight="1" x14ac:dyDescent="0.35">
      <c r="A2119" s="62">
        <v>46134</v>
      </c>
      <c r="B2119" s="63" t="s">
        <v>446</v>
      </c>
      <c r="C2119" s="64" t="s">
        <v>18</v>
      </c>
      <c r="D2119" s="64" t="s">
        <v>37</v>
      </c>
      <c r="E2119" s="64" t="s">
        <v>3799</v>
      </c>
      <c r="F2119" s="64">
        <v>1</v>
      </c>
      <c r="G2119" s="72" t="s">
        <v>3979</v>
      </c>
      <c r="H2119" s="63" t="s">
        <v>3980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customHeight="1" x14ac:dyDescent="0.35">
      <c r="A2120" s="62">
        <v>46134</v>
      </c>
      <c r="B2120" s="63" t="s">
        <v>446</v>
      </c>
      <c r="C2120" s="64" t="s">
        <v>18</v>
      </c>
      <c r="D2120" s="64" t="s">
        <v>37</v>
      </c>
      <c r="E2120" s="64" t="s">
        <v>1431</v>
      </c>
      <c r="F2120" s="64">
        <v>2</v>
      </c>
      <c r="G2120" s="72" t="s">
        <v>2996</v>
      </c>
      <c r="H2120" s="63" t="s">
        <v>3981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customHeight="1" x14ac:dyDescent="0.35">
      <c r="A2121" s="62">
        <v>46134</v>
      </c>
      <c r="B2121" s="63" t="s">
        <v>446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3464</v>
      </c>
      <c r="H2121" s="63" t="s">
        <v>3982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customHeight="1" x14ac:dyDescent="0.35">
      <c r="A2122" s="62">
        <v>46134</v>
      </c>
      <c r="B2122" s="63" t="s">
        <v>446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3983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customHeight="1" x14ac:dyDescent="0.35">
      <c r="A2123" s="62">
        <v>46134</v>
      </c>
      <c r="B2123" s="63" t="s">
        <v>446</v>
      </c>
      <c r="C2123" s="64" t="s">
        <v>18</v>
      </c>
      <c r="D2123" s="64" t="s">
        <v>37</v>
      </c>
      <c r="E2123" s="64" t="s">
        <v>471</v>
      </c>
      <c r="F2123" s="64">
        <v>1</v>
      </c>
      <c r="G2123" s="72" t="s">
        <v>524</v>
      </c>
      <c r="H2123" s="63" t="s">
        <v>3984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customHeight="1" x14ac:dyDescent="0.35">
      <c r="A2124" s="62">
        <v>46134</v>
      </c>
      <c r="B2124" s="63" t="s">
        <v>446</v>
      </c>
      <c r="C2124" s="64" t="s">
        <v>18</v>
      </c>
      <c r="D2124" s="64" t="s">
        <v>37</v>
      </c>
      <c r="E2124" s="64" t="s">
        <v>871</v>
      </c>
      <c r="F2124" s="64">
        <v>1</v>
      </c>
      <c r="G2124" s="72">
        <v>159248011</v>
      </c>
      <c r="H2124" s="63" t="s">
        <v>3985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1563</v>
      </c>
      <c r="H2125" s="63" t="s">
        <v>3961</v>
      </c>
      <c r="I2125" s="64" t="s">
        <v>481</v>
      </c>
      <c r="J2125" s="63" t="s">
        <v>3986</v>
      </c>
      <c r="K2125" s="64" t="s">
        <v>273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4691</v>
      </c>
      <c r="Y2125" s="63"/>
      <c r="Z2125" s="63"/>
      <c r="AA2125" s="63">
        <v>2026040078</v>
      </c>
    </row>
    <row r="2126" spans="1:27" s="71" customFormat="1" ht="23.5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1563</v>
      </c>
      <c r="H2126" s="63" t="s">
        <v>3961</v>
      </c>
      <c r="I2126" s="64" t="s">
        <v>481</v>
      </c>
      <c r="J2126" s="63" t="s">
        <v>3986</v>
      </c>
      <c r="K2126" s="64" t="s">
        <v>273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4691</v>
      </c>
      <c r="Y2126" s="63"/>
      <c r="Z2126" s="63"/>
      <c r="AA2126" s="63">
        <v>2026040079</v>
      </c>
    </row>
    <row r="2127" spans="1:27" s="71" customFormat="1" ht="23.5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912</v>
      </c>
      <c r="H2127" s="63" t="s">
        <v>3987</v>
      </c>
      <c r="I2127" s="64" t="s">
        <v>481</v>
      </c>
      <c r="J2127" s="63" t="s">
        <v>3988</v>
      </c>
      <c r="K2127" s="64" t="s">
        <v>273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4692</v>
      </c>
      <c r="Y2127" s="63"/>
      <c r="Z2127" s="63"/>
      <c r="AA2127" s="63">
        <v>2026040080</v>
      </c>
    </row>
    <row r="2128" spans="1:27" s="71" customFormat="1" ht="23.5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754</v>
      </c>
      <c r="F2128" s="64">
        <v>2</v>
      </c>
      <c r="G2128" s="72">
        <v>130597049</v>
      </c>
      <c r="H2128" s="63" t="s">
        <v>3989</v>
      </c>
      <c r="I2128" s="64" t="s">
        <v>491</v>
      </c>
      <c r="J2128" s="63" t="s">
        <v>3990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754</v>
      </c>
      <c r="F2129" s="64">
        <v>2</v>
      </c>
      <c r="G2129" s="72">
        <v>130597049</v>
      </c>
      <c r="H2129" s="63" t="s">
        <v>3989</v>
      </c>
      <c r="I2129" s="64" t="s">
        <v>491</v>
      </c>
      <c r="J2129" s="63" t="s">
        <v>2062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723</v>
      </c>
      <c r="F2130" s="64">
        <v>1</v>
      </c>
      <c r="G2130" s="72">
        <v>130878003</v>
      </c>
      <c r="H2130" s="63" t="s">
        <v>3968</v>
      </c>
      <c r="I2130" s="64" t="s">
        <v>481</v>
      </c>
      <c r="J2130" s="63" t="s">
        <v>3991</v>
      </c>
      <c r="K2130" s="64" t="s">
        <v>273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3992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customHeight="1" x14ac:dyDescent="0.35">
      <c r="A2131" s="62">
        <v>46135</v>
      </c>
      <c r="B2131" s="63" t="s">
        <v>446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2328</v>
      </c>
      <c r="H2131" s="63" t="s">
        <v>4012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customHeight="1" x14ac:dyDescent="0.35">
      <c r="A2132" s="62">
        <v>46135</v>
      </c>
      <c r="B2132" s="63" t="s">
        <v>446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1850</v>
      </c>
      <c r="H2132" s="63" t="s">
        <v>4013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customHeight="1" x14ac:dyDescent="0.35">
      <c r="A2133" s="62">
        <v>46135</v>
      </c>
      <c r="B2133" s="63" t="s">
        <v>446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1973</v>
      </c>
      <c r="H2133" s="63" t="s">
        <v>4014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customHeight="1" x14ac:dyDescent="0.35">
      <c r="A2134" s="62">
        <v>46135</v>
      </c>
      <c r="B2134" s="63" t="s">
        <v>446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4015</v>
      </c>
      <c r="H2134" s="63" t="s">
        <v>4016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customHeight="1" x14ac:dyDescent="0.35">
      <c r="A2135" s="62">
        <v>46135</v>
      </c>
      <c r="B2135" s="63" t="s">
        <v>446</v>
      </c>
      <c r="C2135" s="64" t="s">
        <v>17</v>
      </c>
      <c r="D2135" s="64" t="s">
        <v>37</v>
      </c>
      <c r="E2135" s="64" t="s">
        <v>902</v>
      </c>
      <c r="F2135" s="64">
        <v>2</v>
      </c>
      <c r="G2135" s="72" t="s">
        <v>728</v>
      </c>
      <c r="H2135" s="63" t="s">
        <v>4017</v>
      </c>
      <c r="I2135" s="64" t="s">
        <v>494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548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customHeight="1" x14ac:dyDescent="0.35">
      <c r="A2136" s="62">
        <v>46135</v>
      </c>
      <c r="B2136" s="63" t="s">
        <v>446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1078</v>
      </c>
      <c r="H2136" s="63" t="s">
        <v>4018</v>
      </c>
      <c r="I2136" s="64" t="s">
        <v>494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548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customHeight="1" x14ac:dyDescent="0.35">
      <c r="A2137" s="62">
        <v>46135</v>
      </c>
      <c r="B2137" s="63" t="s">
        <v>446</v>
      </c>
      <c r="C2137" s="64" t="s">
        <v>18</v>
      </c>
      <c r="D2137" s="64" t="s">
        <v>37</v>
      </c>
      <c r="E2137" s="64" t="s">
        <v>641</v>
      </c>
      <c r="F2137" s="64">
        <v>1</v>
      </c>
      <c r="G2137" s="72" t="s">
        <v>2118</v>
      </c>
      <c r="H2137" s="63" t="s">
        <v>2906</v>
      </c>
      <c r="I2137" s="64" t="s">
        <v>494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548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customHeight="1" x14ac:dyDescent="0.35">
      <c r="A2138" s="62">
        <v>46135</v>
      </c>
      <c r="B2138" s="63" t="s">
        <v>446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4019</v>
      </c>
      <c r="I2138" s="64" t="s">
        <v>494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548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customHeight="1" x14ac:dyDescent="0.35">
      <c r="A2139" s="62">
        <v>46135</v>
      </c>
      <c r="B2139" s="63" t="s">
        <v>446</v>
      </c>
      <c r="C2139" s="64" t="s">
        <v>18</v>
      </c>
      <c r="D2139" s="64" t="s">
        <v>37</v>
      </c>
      <c r="E2139" s="64" t="s">
        <v>2072</v>
      </c>
      <c r="F2139" s="64">
        <v>2</v>
      </c>
      <c r="G2139" s="72">
        <v>159499003</v>
      </c>
      <c r="H2139" s="63" t="s">
        <v>4020</v>
      </c>
      <c r="I2139" s="64" t="s">
        <v>494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548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customHeight="1" x14ac:dyDescent="0.35">
      <c r="A2140" s="62">
        <v>46135</v>
      </c>
      <c r="B2140" s="63" t="s">
        <v>446</v>
      </c>
      <c r="C2140" s="64" t="s">
        <v>18</v>
      </c>
      <c r="D2140" s="64" t="s">
        <v>37</v>
      </c>
      <c r="E2140" s="64" t="s">
        <v>1155</v>
      </c>
      <c r="F2140" s="64">
        <v>2</v>
      </c>
      <c r="G2140" s="72">
        <v>230896003</v>
      </c>
      <c r="H2140" s="63" t="s">
        <v>4021</v>
      </c>
      <c r="I2140" s="64" t="s">
        <v>494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548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customHeight="1" x14ac:dyDescent="0.35">
      <c r="A2141" s="62">
        <v>46135</v>
      </c>
      <c r="B2141" s="63" t="s">
        <v>446</v>
      </c>
      <c r="C2141" s="64" t="s">
        <v>18</v>
      </c>
      <c r="D2141" s="64" t="s">
        <v>37</v>
      </c>
      <c r="E2141" s="64" t="s">
        <v>1002</v>
      </c>
      <c r="F2141" s="64">
        <v>2</v>
      </c>
      <c r="G2141" s="72">
        <v>292086004</v>
      </c>
      <c r="H2141" s="63" t="s">
        <v>4022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customHeight="1" x14ac:dyDescent="0.35">
      <c r="A2142" s="62">
        <v>46135</v>
      </c>
      <c r="B2142" s="63" t="s">
        <v>446</v>
      </c>
      <c r="C2142" s="64" t="s">
        <v>18</v>
      </c>
      <c r="D2142" s="64" t="s">
        <v>37</v>
      </c>
      <c r="E2142" s="64" t="s">
        <v>1155</v>
      </c>
      <c r="F2142" s="64">
        <v>2</v>
      </c>
      <c r="G2142" s="72">
        <v>305681015</v>
      </c>
      <c r="H2142" s="63" t="s">
        <v>4023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customHeight="1" x14ac:dyDescent="0.35">
      <c r="A2143" s="62">
        <v>46135</v>
      </c>
      <c r="B2143" s="63" t="s">
        <v>446</v>
      </c>
      <c r="C2143" s="64" t="s">
        <v>18</v>
      </c>
      <c r="D2143" s="64" t="s">
        <v>37</v>
      </c>
      <c r="E2143" s="64" t="s">
        <v>871</v>
      </c>
      <c r="F2143" s="64">
        <v>1</v>
      </c>
      <c r="G2143" s="72">
        <v>313113021</v>
      </c>
      <c r="H2143" s="63" t="s">
        <v>4024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customHeight="1" x14ac:dyDescent="0.35">
      <c r="A2144" s="62">
        <v>46135</v>
      </c>
      <c r="B2144" s="63" t="s">
        <v>446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4025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customHeight="1" x14ac:dyDescent="0.35">
      <c r="A2145" s="62">
        <v>46135</v>
      </c>
      <c r="B2145" s="63" t="s">
        <v>446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4026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customHeight="1" x14ac:dyDescent="0.35">
      <c r="A2146" s="62">
        <v>46135</v>
      </c>
      <c r="B2146" s="63" t="s">
        <v>446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4027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1657</v>
      </c>
      <c r="F2147" s="64">
        <v>2</v>
      </c>
      <c r="G2147" s="72">
        <v>317279003</v>
      </c>
      <c r="H2147" s="63" t="s">
        <v>4028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3799</v>
      </c>
      <c r="F2148" s="64">
        <v>1</v>
      </c>
      <c r="G2148" s="72" t="s">
        <v>3979</v>
      </c>
      <c r="H2148" s="63" t="s">
        <v>3980</v>
      </c>
      <c r="I2148" s="64" t="s">
        <v>491</v>
      </c>
      <c r="J2148" s="63" t="s">
        <v>4029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customHeight="1" x14ac:dyDescent="0.35">
      <c r="A2149" s="62">
        <v>46135</v>
      </c>
      <c r="B2149" s="63" t="s">
        <v>446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4015</v>
      </c>
      <c r="H2149" s="63" t="s">
        <v>4016</v>
      </c>
      <c r="I2149" s="64" t="s">
        <v>486</v>
      </c>
      <c r="J2149" s="63" t="s">
        <v>893</v>
      </c>
      <c r="K2149" s="64" t="s">
        <v>273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4693</v>
      </c>
      <c r="Y2149" s="63"/>
      <c r="Z2149" s="63"/>
      <c r="AA2149" s="63">
        <v>2026040084</v>
      </c>
    </row>
    <row r="2150" spans="1:27" s="71" customFormat="1" ht="23.5" customHeight="1" x14ac:dyDescent="0.35">
      <c r="A2150" s="62">
        <v>46135</v>
      </c>
      <c r="B2150" s="63" t="s">
        <v>446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4015</v>
      </c>
      <c r="H2150" s="63" t="s">
        <v>4016</v>
      </c>
      <c r="I2150" s="64" t="s">
        <v>486</v>
      </c>
      <c r="J2150" s="63" t="s">
        <v>893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4976</v>
      </c>
      <c r="V2150" s="63"/>
      <c r="W2150" s="63">
        <v>313438007</v>
      </c>
      <c r="X2150" s="63" t="s">
        <v>4693</v>
      </c>
      <c r="Y2150" s="63"/>
      <c r="Z2150" s="63"/>
      <c r="AA2150" s="63">
        <v>2026040084</v>
      </c>
    </row>
    <row r="2151" spans="1:27" s="71" customFormat="1" ht="23.5" customHeight="1" x14ac:dyDescent="0.35">
      <c r="A2151" s="62">
        <v>46136</v>
      </c>
      <c r="B2151" s="63" t="s">
        <v>446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1821</v>
      </c>
      <c r="H2151" s="63" t="s">
        <v>4044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customHeight="1" x14ac:dyDescent="0.35">
      <c r="A2152" s="62">
        <v>46136</v>
      </c>
      <c r="B2152" s="63" t="s">
        <v>446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888</v>
      </c>
      <c r="H2152" s="63" t="s">
        <v>4045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customHeight="1" x14ac:dyDescent="0.35">
      <c r="A2153" s="62">
        <v>46136</v>
      </c>
      <c r="B2153" s="63" t="s">
        <v>446</v>
      </c>
      <c r="C2153" s="64" t="s">
        <v>17</v>
      </c>
      <c r="D2153" s="64" t="s">
        <v>37</v>
      </c>
      <c r="E2153" s="64" t="s">
        <v>902</v>
      </c>
      <c r="F2153" s="64">
        <v>2</v>
      </c>
      <c r="G2153" s="72" t="s">
        <v>3244</v>
      </c>
      <c r="H2153" s="63" t="s">
        <v>4046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613</v>
      </c>
      <c r="F2154" s="64">
        <v>2</v>
      </c>
      <c r="G2154" s="72">
        <v>130597093</v>
      </c>
      <c r="H2154" s="63" t="s">
        <v>4047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615</v>
      </c>
      <c r="F2155" s="64">
        <v>1</v>
      </c>
      <c r="G2155" s="72">
        <v>130597180</v>
      </c>
      <c r="H2155" s="63" t="s">
        <v>4048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1072</v>
      </c>
      <c r="F2156" s="64">
        <v>2</v>
      </c>
      <c r="G2156" s="72" t="s">
        <v>2154</v>
      </c>
      <c r="H2156" s="63" t="s">
        <v>4049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723</v>
      </c>
      <c r="F2157" s="64">
        <v>2</v>
      </c>
      <c r="G2157" s="72">
        <v>130670008</v>
      </c>
      <c r="H2157" s="63" t="s">
        <v>4050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customHeight="1" x14ac:dyDescent="0.35">
      <c r="A2158" s="62">
        <v>46136</v>
      </c>
      <c r="B2158" s="63" t="s">
        <v>446</v>
      </c>
      <c r="C2158" s="64" t="s">
        <v>17</v>
      </c>
      <c r="D2158" s="64" t="s">
        <v>37</v>
      </c>
      <c r="E2158" s="64" t="s">
        <v>3044</v>
      </c>
      <c r="F2158" s="64">
        <v>1</v>
      </c>
      <c r="G2158" s="72" t="s">
        <v>3436</v>
      </c>
      <c r="H2158" s="63" t="s">
        <v>4051</v>
      </c>
      <c r="I2158" s="64" t="s">
        <v>494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548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customHeight="1" x14ac:dyDescent="0.35">
      <c r="A2159" s="62">
        <v>46136</v>
      </c>
      <c r="B2159" s="63" t="s">
        <v>446</v>
      </c>
      <c r="C2159" s="64" t="s">
        <v>18</v>
      </c>
      <c r="D2159" s="64" t="s">
        <v>37</v>
      </c>
      <c r="E2159" s="64" t="s">
        <v>871</v>
      </c>
      <c r="F2159" s="64">
        <v>1</v>
      </c>
      <c r="G2159" s="72" t="s">
        <v>4052</v>
      </c>
      <c r="H2159" s="63" t="s">
        <v>4053</v>
      </c>
      <c r="I2159" s="64" t="s">
        <v>494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548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customHeight="1" x14ac:dyDescent="0.35">
      <c r="A2160" s="62">
        <v>46136</v>
      </c>
      <c r="B2160" s="63" t="s">
        <v>446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4054</v>
      </c>
      <c r="H2160" s="63" t="s">
        <v>4055</v>
      </c>
      <c r="I2160" s="64" t="s">
        <v>494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548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customHeight="1" x14ac:dyDescent="0.35">
      <c r="A2161" s="62">
        <v>46136</v>
      </c>
      <c r="B2161" s="63" t="s">
        <v>446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4056</v>
      </c>
      <c r="H2161" s="63" t="s">
        <v>4057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customHeight="1" x14ac:dyDescent="0.35">
      <c r="A2162" s="62">
        <v>46136</v>
      </c>
      <c r="B2162" s="63" t="s">
        <v>446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4058</v>
      </c>
      <c r="H2162" s="63" t="s">
        <v>4059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customHeight="1" x14ac:dyDescent="0.35">
      <c r="A2163" s="62">
        <v>46136</v>
      </c>
      <c r="B2163" s="63" t="s">
        <v>446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4060</v>
      </c>
      <c r="H2163" s="63" t="s">
        <v>4061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customHeight="1" x14ac:dyDescent="0.35">
      <c r="A2164" s="62">
        <v>46136</v>
      </c>
      <c r="B2164" s="63" t="s">
        <v>446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2765</v>
      </c>
      <c r="H2164" s="63" t="s">
        <v>4062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customHeight="1" x14ac:dyDescent="0.35">
      <c r="A2165" s="62">
        <v>46136</v>
      </c>
      <c r="B2165" s="63" t="s">
        <v>446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3180</v>
      </c>
      <c r="H2165" s="63" t="s">
        <v>4063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customHeight="1" x14ac:dyDescent="0.35">
      <c r="A2166" s="62">
        <v>46136</v>
      </c>
      <c r="B2166" s="63" t="s">
        <v>446</v>
      </c>
      <c r="C2166" s="64" t="s">
        <v>18</v>
      </c>
      <c r="D2166" s="64" t="s">
        <v>37</v>
      </c>
      <c r="E2166" s="64" t="s">
        <v>555</v>
      </c>
      <c r="F2166" s="64">
        <v>1</v>
      </c>
      <c r="G2166" s="72" t="s">
        <v>3537</v>
      </c>
      <c r="H2166" s="63" t="s">
        <v>4064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customHeight="1" x14ac:dyDescent="0.35">
      <c r="A2167" s="62">
        <v>46136</v>
      </c>
      <c r="B2167" s="63" t="s">
        <v>446</v>
      </c>
      <c r="C2167" s="64" t="s">
        <v>18</v>
      </c>
      <c r="D2167" s="64" t="s">
        <v>37</v>
      </c>
      <c r="E2167" s="64" t="s">
        <v>640</v>
      </c>
      <c r="F2167" s="64">
        <v>1</v>
      </c>
      <c r="G2167" s="72">
        <v>230747003</v>
      </c>
      <c r="H2167" s="63" t="s">
        <v>4065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customHeight="1" x14ac:dyDescent="0.35">
      <c r="A2168" s="62">
        <v>46136</v>
      </c>
      <c r="B2168" s="63" t="s">
        <v>446</v>
      </c>
      <c r="C2168" s="64" t="s">
        <v>18</v>
      </c>
      <c r="D2168" s="64" t="s">
        <v>37</v>
      </c>
      <c r="E2168" s="64" t="s">
        <v>640</v>
      </c>
      <c r="F2168" s="64">
        <v>1</v>
      </c>
      <c r="G2168" s="72">
        <v>315630004</v>
      </c>
      <c r="H2168" s="63" t="s">
        <v>4066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customHeight="1" x14ac:dyDescent="0.35">
      <c r="A2169" s="62">
        <v>46136</v>
      </c>
      <c r="B2169" s="63" t="s">
        <v>446</v>
      </c>
      <c r="C2169" s="64" t="s">
        <v>17</v>
      </c>
      <c r="D2169" s="64" t="s">
        <v>37</v>
      </c>
      <c r="E2169" s="64" t="s">
        <v>902</v>
      </c>
      <c r="F2169" s="64">
        <v>1</v>
      </c>
      <c r="G2169" s="72" t="s">
        <v>728</v>
      </c>
      <c r="H2169" s="63" t="s">
        <v>4067</v>
      </c>
      <c r="I2169" s="64" t="s">
        <v>491</v>
      </c>
      <c r="J2169" s="63" t="s">
        <v>4068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2154</v>
      </c>
      <c r="H2170" s="63" t="s">
        <v>4069</v>
      </c>
      <c r="I2170" s="64" t="s">
        <v>491</v>
      </c>
      <c r="J2170" s="63" t="s">
        <v>4070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1156</v>
      </c>
      <c r="F2171" s="64">
        <v>2</v>
      </c>
      <c r="G2171" s="72" t="s">
        <v>301</v>
      </c>
      <c r="H2171" s="63" t="s">
        <v>4071</v>
      </c>
      <c r="I2171" s="64" t="s">
        <v>491</v>
      </c>
      <c r="J2171" s="63" t="s">
        <v>1717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4060</v>
      </c>
      <c r="H2172" s="63" t="s">
        <v>4061</v>
      </c>
      <c r="I2172" s="64" t="s">
        <v>491</v>
      </c>
      <c r="J2172" s="63" t="s">
        <v>3242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customHeight="1" x14ac:dyDescent="0.35">
      <c r="A2173" s="62">
        <v>46137</v>
      </c>
      <c r="B2173" s="63" t="s">
        <v>446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1076</v>
      </c>
      <c r="H2173" s="63" t="s">
        <v>4077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customHeight="1" x14ac:dyDescent="0.35">
      <c r="A2174" s="62">
        <v>46137</v>
      </c>
      <c r="B2174" s="63" t="s">
        <v>446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1080</v>
      </c>
      <c r="H2174" s="63" t="s">
        <v>4078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customHeight="1" x14ac:dyDescent="0.35">
      <c r="A2175" s="62">
        <v>46137</v>
      </c>
      <c r="B2175" s="63" t="s">
        <v>446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4079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customHeight="1" x14ac:dyDescent="0.35">
      <c r="A2176" s="62">
        <v>46137</v>
      </c>
      <c r="B2176" s="63" t="s">
        <v>446</v>
      </c>
      <c r="C2176" s="64" t="s">
        <v>17</v>
      </c>
      <c r="D2176" s="64" t="s">
        <v>37</v>
      </c>
      <c r="E2176" s="64" t="s">
        <v>3044</v>
      </c>
      <c r="F2176" s="64">
        <v>1</v>
      </c>
      <c r="G2176" s="72" t="s">
        <v>4080</v>
      </c>
      <c r="H2176" s="63" t="s">
        <v>4081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customHeight="1" x14ac:dyDescent="0.35">
      <c r="A2177" s="62">
        <v>46137</v>
      </c>
      <c r="B2177" s="63" t="s">
        <v>446</v>
      </c>
      <c r="C2177" s="64" t="s">
        <v>17</v>
      </c>
      <c r="D2177" s="64" t="s">
        <v>37</v>
      </c>
      <c r="E2177" s="64" t="s">
        <v>3044</v>
      </c>
      <c r="F2177" s="64">
        <v>1</v>
      </c>
      <c r="G2177" s="72" t="s">
        <v>3322</v>
      </c>
      <c r="H2177" s="63" t="s">
        <v>4082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customHeight="1" x14ac:dyDescent="0.35">
      <c r="A2178" s="62">
        <v>46137</v>
      </c>
      <c r="B2178" s="63" t="s">
        <v>446</v>
      </c>
      <c r="C2178" s="64" t="s">
        <v>17</v>
      </c>
      <c r="D2178" s="64" t="s">
        <v>37</v>
      </c>
      <c r="E2178" s="64" t="s">
        <v>3045</v>
      </c>
      <c r="F2178" s="64">
        <v>2</v>
      </c>
      <c r="G2178" s="72" t="s">
        <v>3221</v>
      </c>
      <c r="H2178" s="63" t="s">
        <v>4083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customHeight="1" x14ac:dyDescent="0.35">
      <c r="A2179" s="62">
        <v>46137</v>
      </c>
      <c r="B2179" s="63" t="s">
        <v>446</v>
      </c>
      <c r="C2179" s="64" t="s">
        <v>18</v>
      </c>
      <c r="D2179" s="64" t="s">
        <v>37</v>
      </c>
      <c r="E2179" s="64" t="s">
        <v>871</v>
      </c>
      <c r="F2179" s="64">
        <v>1</v>
      </c>
      <c r="G2179" s="72" t="s">
        <v>2337</v>
      </c>
      <c r="H2179" s="63" t="s">
        <v>3740</v>
      </c>
      <c r="I2179" s="64" t="s">
        <v>494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548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customHeight="1" x14ac:dyDescent="0.35">
      <c r="A2180" s="62">
        <v>46137</v>
      </c>
      <c r="B2180" s="63" t="s">
        <v>446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3364</v>
      </c>
      <c r="H2180" s="63" t="s">
        <v>4084</v>
      </c>
      <c r="I2180" s="64" t="s">
        <v>494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548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customHeight="1" x14ac:dyDescent="0.35">
      <c r="A2181" s="62">
        <v>46137</v>
      </c>
      <c r="B2181" s="63" t="s">
        <v>446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4085</v>
      </c>
      <c r="I2181" s="64" t="s">
        <v>494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548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customHeight="1" x14ac:dyDescent="0.35">
      <c r="A2182" s="62">
        <v>46137</v>
      </c>
      <c r="B2182" s="63" t="s">
        <v>446</v>
      </c>
      <c r="C2182" s="64" t="s">
        <v>18</v>
      </c>
      <c r="D2182" s="64" t="s">
        <v>37</v>
      </c>
      <c r="E2182" s="64" t="s">
        <v>2573</v>
      </c>
      <c r="F2182" s="64">
        <v>1</v>
      </c>
      <c r="G2182" s="72" t="s">
        <v>1941</v>
      </c>
      <c r="H2182" s="63" t="s">
        <v>4086</v>
      </c>
      <c r="I2182" s="64" t="s">
        <v>494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548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customHeight="1" x14ac:dyDescent="0.35">
      <c r="A2183" s="62">
        <v>46137</v>
      </c>
      <c r="B2183" s="63" t="s">
        <v>446</v>
      </c>
      <c r="C2183" s="64" t="s">
        <v>18</v>
      </c>
      <c r="D2183" s="64" t="s">
        <v>37</v>
      </c>
      <c r="E2183" s="64" t="s">
        <v>2573</v>
      </c>
      <c r="F2183" s="64">
        <v>1</v>
      </c>
      <c r="G2183" s="72" t="s">
        <v>1705</v>
      </c>
      <c r="H2183" s="63" t="s">
        <v>3844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customHeight="1" x14ac:dyDescent="0.35">
      <c r="A2184" s="62">
        <v>46137</v>
      </c>
      <c r="B2184" s="63" t="s">
        <v>446</v>
      </c>
      <c r="C2184" s="64" t="s">
        <v>18</v>
      </c>
      <c r="D2184" s="64" t="s">
        <v>37</v>
      </c>
      <c r="E2184" s="64" t="s">
        <v>991</v>
      </c>
      <c r="F2184" s="64">
        <v>2</v>
      </c>
      <c r="G2184" s="72" t="s">
        <v>1227</v>
      </c>
      <c r="H2184" s="63" t="s">
        <v>4087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customHeight="1" x14ac:dyDescent="0.35">
      <c r="A2185" s="62">
        <v>46137</v>
      </c>
      <c r="B2185" s="63" t="s">
        <v>446</v>
      </c>
      <c r="C2185" s="64" t="s">
        <v>18</v>
      </c>
      <c r="D2185" s="64" t="s">
        <v>37</v>
      </c>
      <c r="E2185" s="64" t="s">
        <v>640</v>
      </c>
      <c r="F2185" s="64">
        <v>1</v>
      </c>
      <c r="G2185" s="72">
        <v>312980004</v>
      </c>
      <c r="H2185" s="63" t="s">
        <v>4088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customHeight="1" x14ac:dyDescent="0.35">
      <c r="A2186" s="62">
        <v>46137</v>
      </c>
      <c r="B2186" s="63" t="s">
        <v>446</v>
      </c>
      <c r="C2186" s="64" t="s">
        <v>18</v>
      </c>
      <c r="D2186" s="64" t="s">
        <v>37</v>
      </c>
      <c r="E2186" s="64" t="s">
        <v>616</v>
      </c>
      <c r="F2186" s="64">
        <v>1</v>
      </c>
      <c r="G2186" s="72">
        <v>316292007</v>
      </c>
      <c r="H2186" s="63" t="s">
        <v>4089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customHeight="1" x14ac:dyDescent="0.35">
      <c r="A2187" s="62">
        <v>46137</v>
      </c>
      <c r="B2187" s="63" t="s">
        <v>446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4090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customHeight="1" x14ac:dyDescent="0.35">
      <c r="A2188" s="62">
        <v>46137</v>
      </c>
      <c r="B2188" s="63" t="s">
        <v>446</v>
      </c>
      <c r="C2188" s="64" t="s">
        <v>18</v>
      </c>
      <c r="D2188" s="64" t="s">
        <v>37</v>
      </c>
      <c r="E2188" s="64" t="s">
        <v>616</v>
      </c>
      <c r="F2188" s="64">
        <v>1</v>
      </c>
      <c r="G2188" s="72">
        <v>319158002</v>
      </c>
      <c r="H2188" s="63" t="s">
        <v>4091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722</v>
      </c>
      <c r="F2189" s="64">
        <v>1</v>
      </c>
      <c r="G2189" s="72">
        <v>130649001</v>
      </c>
      <c r="H2189" s="63" t="s">
        <v>4094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4095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2154</v>
      </c>
      <c r="H2191" s="63" t="s">
        <v>4096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2959</v>
      </c>
      <c r="H2192" s="63" t="s">
        <v>4097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4098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customHeight="1" x14ac:dyDescent="0.35">
      <c r="A2194" s="62">
        <v>46140</v>
      </c>
      <c r="B2194" s="63" t="s">
        <v>446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3479</v>
      </c>
      <c r="H2194" s="63" t="s">
        <v>4099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customHeight="1" x14ac:dyDescent="0.35">
      <c r="A2195" s="62">
        <v>46140</v>
      </c>
      <c r="B2195" s="63" t="s">
        <v>446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2812</v>
      </c>
      <c r="H2195" s="63" t="s">
        <v>4100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544</v>
      </c>
      <c r="F2196" s="64">
        <v>2</v>
      </c>
      <c r="G2196" s="72" t="s">
        <v>1011</v>
      </c>
      <c r="H2196" s="63" t="s">
        <v>4101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customHeight="1" x14ac:dyDescent="0.35">
      <c r="A2197" s="62">
        <v>46140</v>
      </c>
      <c r="B2197" s="63" t="s">
        <v>446</v>
      </c>
      <c r="C2197" s="64" t="s">
        <v>17</v>
      </c>
      <c r="D2197" s="64" t="s">
        <v>37</v>
      </c>
      <c r="E2197" s="64" t="s">
        <v>3045</v>
      </c>
      <c r="F2197" s="64">
        <v>1</v>
      </c>
      <c r="G2197" s="72" t="s">
        <v>4102</v>
      </c>
      <c r="H2197" s="63" t="s">
        <v>4103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customHeight="1" x14ac:dyDescent="0.35">
      <c r="A2198" s="62">
        <v>46140</v>
      </c>
      <c r="B2198" s="63" t="s">
        <v>446</v>
      </c>
      <c r="C2198" s="64" t="s">
        <v>18</v>
      </c>
      <c r="D2198" s="64" t="s">
        <v>37</v>
      </c>
      <c r="E2198" s="64" t="s">
        <v>1542</v>
      </c>
      <c r="F2198" s="64">
        <v>1</v>
      </c>
      <c r="G2198" s="72" t="s">
        <v>4104</v>
      </c>
      <c r="H2198" s="63" t="s">
        <v>4105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customHeight="1" x14ac:dyDescent="0.35">
      <c r="A2199" s="62">
        <v>46140</v>
      </c>
      <c r="B2199" s="63" t="s">
        <v>446</v>
      </c>
      <c r="C2199" s="64" t="s">
        <v>18</v>
      </c>
      <c r="D2199" s="64" t="s">
        <v>37</v>
      </c>
      <c r="E2199" s="64" t="s">
        <v>2681</v>
      </c>
      <c r="F2199" s="64">
        <v>1</v>
      </c>
      <c r="G2199" s="72" t="s">
        <v>4106</v>
      </c>
      <c r="H2199" s="63" t="s">
        <v>4107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customHeight="1" x14ac:dyDescent="0.35">
      <c r="A2200" s="62">
        <v>46140</v>
      </c>
      <c r="B2200" s="63" t="s">
        <v>446</v>
      </c>
      <c r="C2200" s="64" t="s">
        <v>18</v>
      </c>
      <c r="D2200" s="64" t="s">
        <v>37</v>
      </c>
      <c r="E2200" s="64" t="s">
        <v>2111</v>
      </c>
      <c r="F2200" s="64">
        <v>1</v>
      </c>
      <c r="G2200" s="72" t="s">
        <v>383</v>
      </c>
      <c r="H2200" s="63" t="s">
        <v>4108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793</v>
      </c>
      <c r="F2201" s="64">
        <v>1</v>
      </c>
      <c r="G2201" s="72">
        <v>130597197</v>
      </c>
      <c r="H2201" s="63" t="s">
        <v>4109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548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544</v>
      </c>
      <c r="F2202" s="64">
        <v>1</v>
      </c>
      <c r="G2202" s="72" t="s">
        <v>1011</v>
      </c>
      <c r="H2202" s="63" t="s">
        <v>4101</v>
      </c>
      <c r="I2202" s="64" t="s">
        <v>481</v>
      </c>
      <c r="J2202" s="63" t="s">
        <v>4118</v>
      </c>
      <c r="K2202" s="64" t="s">
        <v>273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4119</v>
      </c>
      <c r="Y2202" s="63"/>
      <c r="Z2202" s="63"/>
      <c r="AA2202" s="63">
        <v>2026040089</v>
      </c>
    </row>
    <row r="2203" spans="1:27" s="71" customFormat="1" ht="23.5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4116</v>
      </c>
      <c r="F2203" s="64">
        <v>1</v>
      </c>
      <c r="G2203" s="72">
        <v>130606145</v>
      </c>
      <c r="H2203" s="63" t="s">
        <v>4117</v>
      </c>
      <c r="I2203" s="64" t="s">
        <v>481</v>
      </c>
      <c r="J2203" s="63" t="s">
        <v>4797</v>
      </c>
      <c r="K2203" s="64" t="s">
        <v>273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4120</v>
      </c>
      <c r="Y2203" s="63"/>
      <c r="Z2203" s="63"/>
      <c r="AA2203" s="63">
        <v>2026040090</v>
      </c>
    </row>
    <row r="2204" spans="1:27" s="71" customFormat="1" ht="23.5" customHeight="1" x14ac:dyDescent="0.35">
      <c r="A2204" s="62">
        <v>46141</v>
      </c>
      <c r="B2204" s="63" t="s">
        <v>446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1825</v>
      </c>
      <c r="H2204" s="63" t="s">
        <v>4127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customHeight="1" x14ac:dyDescent="0.35">
      <c r="A2205" s="62">
        <v>46141</v>
      </c>
      <c r="B2205" s="63" t="s">
        <v>446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2395</v>
      </c>
      <c r="H2205" s="63" t="s">
        <v>4128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customHeight="1" x14ac:dyDescent="0.35">
      <c r="A2206" s="62">
        <v>46141</v>
      </c>
      <c r="B2206" s="63" t="s">
        <v>446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3090</v>
      </c>
      <c r="H2206" s="63" t="s">
        <v>4129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customHeight="1" x14ac:dyDescent="0.35">
      <c r="A2207" s="62">
        <v>46141</v>
      </c>
      <c r="B2207" s="63" t="s">
        <v>446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2361</v>
      </c>
      <c r="H2207" s="63" t="s">
        <v>4130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customHeight="1" x14ac:dyDescent="0.35">
      <c r="A2208" s="62">
        <v>46141</v>
      </c>
      <c r="B2208" s="63" t="s">
        <v>446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2287</v>
      </c>
      <c r="H2208" s="63" t="s">
        <v>4131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customHeight="1" x14ac:dyDescent="0.35">
      <c r="A2209" s="62">
        <v>46141</v>
      </c>
      <c r="B2209" s="63" t="s">
        <v>446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947</v>
      </c>
      <c r="H2209" s="63" t="s">
        <v>4132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999</v>
      </c>
      <c r="F2210" s="64">
        <v>2</v>
      </c>
      <c r="G2210" s="72" t="s">
        <v>765</v>
      </c>
      <c r="H2210" s="63" t="s">
        <v>4133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723</v>
      </c>
      <c r="F2211" s="64">
        <v>2</v>
      </c>
      <c r="G2211" s="72">
        <v>130878003</v>
      </c>
      <c r="H2211" s="63" t="s">
        <v>4134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548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754</v>
      </c>
      <c r="F2212" s="64">
        <v>1</v>
      </c>
      <c r="G2212" s="72">
        <v>130597184</v>
      </c>
      <c r="H2212" s="63" t="s">
        <v>4135</v>
      </c>
      <c r="I2212" s="64" t="s">
        <v>494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548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2176</v>
      </c>
      <c r="F2213" s="64">
        <v>2</v>
      </c>
      <c r="G2213" s="72" t="s">
        <v>4136</v>
      </c>
      <c r="H2213" s="63" t="s">
        <v>4137</v>
      </c>
      <c r="I2213" s="64" t="s">
        <v>494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548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customHeight="1" x14ac:dyDescent="0.35">
      <c r="A2214" s="62">
        <v>46141</v>
      </c>
      <c r="B2214" s="63" t="s">
        <v>446</v>
      </c>
      <c r="C2214" s="64" t="s">
        <v>18</v>
      </c>
      <c r="D2214" s="64" t="s">
        <v>37</v>
      </c>
      <c r="E2214" s="64" t="s">
        <v>1539</v>
      </c>
      <c r="F2214" s="64">
        <v>1</v>
      </c>
      <c r="G2214" s="72" t="s">
        <v>4138</v>
      </c>
      <c r="H2214" s="63" t="s">
        <v>4139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customHeight="1" x14ac:dyDescent="0.35">
      <c r="A2215" s="62">
        <v>46141</v>
      </c>
      <c r="B2215" s="63" t="s">
        <v>446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2783</v>
      </c>
      <c r="H2215" s="63" t="s">
        <v>4140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customHeight="1" x14ac:dyDescent="0.35">
      <c r="A2216" s="62">
        <v>46141</v>
      </c>
      <c r="B2216" s="63" t="s">
        <v>446</v>
      </c>
      <c r="C2216" s="64" t="s">
        <v>18</v>
      </c>
      <c r="D2216" s="64" t="s">
        <v>37</v>
      </c>
      <c r="E2216" s="64" t="s">
        <v>545</v>
      </c>
      <c r="F2216" s="64">
        <v>1</v>
      </c>
      <c r="G2216" s="72" t="s">
        <v>3284</v>
      </c>
      <c r="H2216" s="63" t="s">
        <v>4141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customHeight="1" x14ac:dyDescent="0.35">
      <c r="A2217" s="62">
        <v>46141</v>
      </c>
      <c r="B2217" s="63" t="s">
        <v>446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4142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customHeight="1" x14ac:dyDescent="0.35">
      <c r="A2218" s="62">
        <v>46141</v>
      </c>
      <c r="B2218" s="63" t="s">
        <v>446</v>
      </c>
      <c r="C2218" s="64" t="s">
        <v>18</v>
      </c>
      <c r="D2218" s="64" t="s">
        <v>37</v>
      </c>
      <c r="E2218" s="64" t="s">
        <v>640</v>
      </c>
      <c r="F2218" s="64">
        <v>1</v>
      </c>
      <c r="G2218" s="72">
        <v>307386014</v>
      </c>
      <c r="H2218" s="63" t="s">
        <v>4143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customHeight="1" x14ac:dyDescent="0.35">
      <c r="A2219" s="62">
        <v>46141</v>
      </c>
      <c r="B2219" s="63" t="s">
        <v>446</v>
      </c>
      <c r="C2219" s="64" t="s">
        <v>18</v>
      </c>
      <c r="D2219" s="64" t="s">
        <v>37</v>
      </c>
      <c r="E2219" s="64" t="s">
        <v>2681</v>
      </c>
      <c r="F2219" s="64">
        <v>1</v>
      </c>
      <c r="G2219" s="72" t="s">
        <v>4144</v>
      </c>
      <c r="H2219" s="63" t="s">
        <v>4145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1156</v>
      </c>
      <c r="F2220" s="64">
        <v>1</v>
      </c>
      <c r="G2220" s="72" t="s">
        <v>301</v>
      </c>
      <c r="H2220" s="63" t="s">
        <v>4146</v>
      </c>
      <c r="I2220" s="64" t="s">
        <v>491</v>
      </c>
      <c r="J2220" s="63" t="s">
        <v>4147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customHeight="1" x14ac:dyDescent="0.35">
      <c r="A2221" s="62">
        <v>46141</v>
      </c>
      <c r="B2221" s="63" t="s">
        <v>446</v>
      </c>
      <c r="C2221" s="64" t="s">
        <v>18</v>
      </c>
      <c r="D2221" s="64" t="s">
        <v>37</v>
      </c>
      <c r="E2221" s="64" t="s">
        <v>545</v>
      </c>
      <c r="F2221" s="64">
        <v>1</v>
      </c>
      <c r="G2221" s="72" t="s">
        <v>3284</v>
      </c>
      <c r="H2221" s="63" t="s">
        <v>4141</v>
      </c>
      <c r="I2221" s="64" t="s">
        <v>481</v>
      </c>
      <c r="J2221" s="63" t="s">
        <v>4148</v>
      </c>
      <c r="K2221" s="64" t="s">
        <v>273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4694</v>
      </c>
      <c r="Y2221" s="63"/>
      <c r="Z2221" s="63"/>
      <c r="AA2221" s="63">
        <v>2026050002</v>
      </c>
    </row>
    <row r="2222" spans="1:27" s="71" customFormat="1" ht="23.5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838</v>
      </c>
      <c r="F2222" s="64">
        <v>1</v>
      </c>
      <c r="G2222" s="72">
        <v>130597401</v>
      </c>
      <c r="H2222" s="63" t="s">
        <v>4149</v>
      </c>
      <c r="I2222" s="64" t="s">
        <v>491</v>
      </c>
      <c r="J2222" s="63" t="s">
        <v>4150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767</v>
      </c>
      <c r="H2223" s="63" t="s">
        <v>4154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customHeight="1" x14ac:dyDescent="0.35">
      <c r="A2224" s="62">
        <v>46144</v>
      </c>
      <c r="B2224" s="63" t="s">
        <v>446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1019</v>
      </c>
      <c r="H2224" s="63" t="s">
        <v>4155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customHeight="1" x14ac:dyDescent="0.35">
      <c r="A2225" s="62">
        <v>46144</v>
      </c>
      <c r="B2225" s="63" t="s">
        <v>446</v>
      </c>
      <c r="C2225" s="64" t="s">
        <v>17</v>
      </c>
      <c r="D2225" s="64" t="s">
        <v>37</v>
      </c>
      <c r="E2225" s="64" t="s">
        <v>3043</v>
      </c>
      <c r="F2225" s="64">
        <v>2</v>
      </c>
      <c r="G2225" s="72" t="s">
        <v>3324</v>
      </c>
      <c r="H2225" s="63" t="s">
        <v>4156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customHeight="1" x14ac:dyDescent="0.35">
      <c r="A2226" s="62">
        <v>46144</v>
      </c>
      <c r="B2226" s="63" t="s">
        <v>446</v>
      </c>
      <c r="C2226" s="64" t="s">
        <v>17</v>
      </c>
      <c r="D2226" s="64" t="s">
        <v>37</v>
      </c>
      <c r="E2226" s="64" t="s">
        <v>3043</v>
      </c>
      <c r="F2226" s="64">
        <v>2</v>
      </c>
      <c r="G2226" s="72" t="s">
        <v>3440</v>
      </c>
      <c r="H2226" s="63" t="s">
        <v>4157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customHeight="1" x14ac:dyDescent="0.35">
      <c r="A2227" s="62">
        <v>46144</v>
      </c>
      <c r="B2227" s="63" t="s">
        <v>446</v>
      </c>
      <c r="C2227" s="64" t="s">
        <v>18</v>
      </c>
      <c r="D2227" s="64" t="s">
        <v>37</v>
      </c>
      <c r="E2227" s="64" t="s">
        <v>1539</v>
      </c>
      <c r="F2227" s="64">
        <v>1</v>
      </c>
      <c r="G2227" s="72" t="s">
        <v>4138</v>
      </c>
      <c r="H2227" s="63" t="s">
        <v>4139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customHeight="1" x14ac:dyDescent="0.35">
      <c r="A2228" s="62">
        <v>46144</v>
      </c>
      <c r="B2228" s="63" t="s">
        <v>446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4158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customHeight="1" x14ac:dyDescent="0.35">
      <c r="A2229" s="62">
        <v>46144</v>
      </c>
      <c r="B2229" s="63" t="s">
        <v>446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4159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customHeight="1" x14ac:dyDescent="0.35">
      <c r="A2230" s="62">
        <v>46144</v>
      </c>
      <c r="B2230" s="63" t="s">
        <v>446</v>
      </c>
      <c r="C2230" s="64" t="s">
        <v>18</v>
      </c>
      <c r="D2230" s="64" t="s">
        <v>37</v>
      </c>
      <c r="E2230" s="64" t="s">
        <v>1657</v>
      </c>
      <c r="F2230" s="64">
        <v>2</v>
      </c>
      <c r="G2230" s="72">
        <v>313157003</v>
      </c>
      <c r="H2230" s="63" t="s">
        <v>4160</v>
      </c>
      <c r="I2230" s="64" t="s">
        <v>494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548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customHeight="1" x14ac:dyDescent="0.35">
      <c r="A2231" s="62">
        <v>46144</v>
      </c>
      <c r="B2231" s="63" t="s">
        <v>446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4161</v>
      </c>
      <c r="I2231" s="64" t="s">
        <v>494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548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1156</v>
      </c>
      <c r="F2232" s="64">
        <v>1</v>
      </c>
      <c r="G2232" s="72" t="s">
        <v>301</v>
      </c>
      <c r="H2232" s="63" t="s">
        <v>4146</v>
      </c>
      <c r="I2232" s="64" t="s">
        <v>488</v>
      </c>
      <c r="J2232" s="63" t="s">
        <v>4162</v>
      </c>
      <c r="K2232" s="64" t="s">
        <v>704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489</v>
      </c>
      <c r="U2232" s="69" t="s">
        <v>489</v>
      </c>
      <c r="V2232" s="63"/>
      <c r="W2232" s="63"/>
      <c r="X2232" s="63"/>
      <c r="Y2232" s="63"/>
      <c r="Z2232" s="63"/>
      <c r="AA2232" s="63"/>
    </row>
    <row r="2233" spans="1:27" s="71" customFormat="1" ht="23.5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1072</v>
      </c>
      <c r="F2233" s="64">
        <v>1</v>
      </c>
      <c r="G2233" s="72" t="s">
        <v>301</v>
      </c>
      <c r="H2233" s="63" t="s">
        <v>4163</v>
      </c>
      <c r="I2233" s="64" t="s">
        <v>488</v>
      </c>
      <c r="J2233" s="63" t="s">
        <v>4162</v>
      </c>
      <c r="K2233" s="64" t="s">
        <v>704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489</v>
      </c>
      <c r="U2233" s="69" t="s">
        <v>489</v>
      </c>
      <c r="V2233" s="63"/>
      <c r="W2233" s="63"/>
      <c r="X2233" s="63"/>
      <c r="Y2233" s="63"/>
      <c r="Z2233" s="63"/>
      <c r="AA2233" s="63"/>
    </row>
    <row r="2234" spans="1:27" s="71" customFormat="1" ht="23.5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2154</v>
      </c>
      <c r="H2234" s="63" t="s">
        <v>4164</v>
      </c>
      <c r="I2234" s="64" t="s">
        <v>488</v>
      </c>
      <c r="J2234" s="63" t="s">
        <v>4162</v>
      </c>
      <c r="K2234" s="64" t="s">
        <v>704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489</v>
      </c>
      <c r="U2234" s="69" t="s">
        <v>489</v>
      </c>
      <c r="V2234" s="63"/>
      <c r="W2234" s="63"/>
      <c r="X2234" s="63"/>
      <c r="Y2234" s="63"/>
      <c r="Z2234" s="63"/>
      <c r="AA2234" s="63"/>
    </row>
    <row r="2235" spans="1:27" s="71" customFormat="1" ht="23.5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999</v>
      </c>
      <c r="F2235" s="64">
        <v>1</v>
      </c>
      <c r="G2235" s="72" t="s">
        <v>4165</v>
      </c>
      <c r="H2235" s="63" t="s">
        <v>4166</v>
      </c>
      <c r="I2235" s="64" t="s">
        <v>488</v>
      </c>
      <c r="J2235" s="63" t="s">
        <v>4162</v>
      </c>
      <c r="K2235" s="64" t="s">
        <v>704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489</v>
      </c>
      <c r="U2235" s="69" t="s">
        <v>489</v>
      </c>
      <c r="V2235" s="63"/>
      <c r="W2235" s="63"/>
      <c r="X2235" s="63"/>
      <c r="Y2235" s="63"/>
      <c r="Z2235" s="63"/>
      <c r="AA2235" s="63"/>
    </row>
    <row r="2236" spans="1:27" s="71" customFormat="1" ht="23.5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2154</v>
      </c>
      <c r="H2236" s="63" t="s">
        <v>4167</v>
      </c>
      <c r="I2236" s="64" t="s">
        <v>488</v>
      </c>
      <c r="J2236" s="63" t="s">
        <v>4162</v>
      </c>
      <c r="K2236" s="64" t="s">
        <v>704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489</v>
      </c>
      <c r="U2236" s="69" t="s">
        <v>489</v>
      </c>
      <c r="V2236" s="63"/>
      <c r="W2236" s="63"/>
      <c r="X2236" s="63"/>
      <c r="Y2236" s="63"/>
      <c r="Z2236" s="63"/>
      <c r="AA2236" s="63"/>
    </row>
    <row r="2237" spans="1:27" s="71" customFormat="1" ht="23.5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754</v>
      </c>
      <c r="F2237" s="64">
        <v>1</v>
      </c>
      <c r="G2237" s="72">
        <v>130597049</v>
      </c>
      <c r="H2237" s="63" t="s">
        <v>4183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548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999</v>
      </c>
      <c r="F2238" s="64">
        <v>2</v>
      </c>
      <c r="G2238" s="72" t="s">
        <v>734</v>
      </c>
      <c r="H2238" s="63" t="s">
        <v>4184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548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customHeight="1" x14ac:dyDescent="0.35">
      <c r="A2239" s="62">
        <v>46146</v>
      </c>
      <c r="B2239" s="63" t="s">
        <v>446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4185</v>
      </c>
      <c r="H2239" s="63" t="s">
        <v>4186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548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customHeight="1" x14ac:dyDescent="0.35">
      <c r="A2240" s="62">
        <v>46146</v>
      </c>
      <c r="B2240" s="63" t="s">
        <v>446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1579</v>
      </c>
      <c r="H2240" s="63" t="s">
        <v>4187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548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customHeight="1" x14ac:dyDescent="0.35">
      <c r="A2241" s="62">
        <v>46146</v>
      </c>
      <c r="B2241" s="63" t="s">
        <v>446</v>
      </c>
      <c r="C2241" s="64" t="s">
        <v>17</v>
      </c>
      <c r="D2241" s="64" t="s">
        <v>37</v>
      </c>
      <c r="E2241" s="64" t="s">
        <v>3044</v>
      </c>
      <c r="F2241" s="64">
        <v>2</v>
      </c>
      <c r="G2241" s="72" t="s">
        <v>4188</v>
      </c>
      <c r="H2241" s="63" t="s">
        <v>4189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548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customHeight="1" x14ac:dyDescent="0.35">
      <c r="A2242" s="62">
        <v>46146</v>
      </c>
      <c r="B2242" s="63" t="s">
        <v>446</v>
      </c>
      <c r="C2242" s="64" t="s">
        <v>18</v>
      </c>
      <c r="D2242" s="64" t="s">
        <v>37</v>
      </c>
      <c r="E2242" s="64" t="s">
        <v>2071</v>
      </c>
      <c r="F2242" s="64">
        <v>2</v>
      </c>
      <c r="G2242" s="72" t="s">
        <v>4190</v>
      </c>
      <c r="H2242" s="63" t="s">
        <v>4191</v>
      </c>
      <c r="I2242" s="64" t="s">
        <v>494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548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customHeight="1" x14ac:dyDescent="0.35">
      <c r="A2243" s="62">
        <v>46146</v>
      </c>
      <c r="B2243" s="63" t="s">
        <v>446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1941</v>
      </c>
      <c r="H2243" s="63" t="s">
        <v>4192</v>
      </c>
      <c r="I2243" s="64" t="s">
        <v>494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548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customHeight="1" x14ac:dyDescent="0.35">
      <c r="A2244" s="62">
        <v>46146</v>
      </c>
      <c r="B2244" s="63" t="s">
        <v>446</v>
      </c>
      <c r="C2244" s="64" t="s">
        <v>18</v>
      </c>
      <c r="D2244" s="64" t="s">
        <v>37</v>
      </c>
      <c r="E2244" s="64" t="s">
        <v>1548</v>
      </c>
      <c r="F2244" s="64">
        <v>1</v>
      </c>
      <c r="G2244" s="72" t="s">
        <v>4193</v>
      </c>
      <c r="H2244" s="63" t="s">
        <v>4194</v>
      </c>
      <c r="I2244" s="64" t="s">
        <v>491</v>
      </c>
      <c r="J2244" s="63" t="s">
        <v>4195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1557</v>
      </c>
      <c r="F2245" s="64">
        <v>1</v>
      </c>
      <c r="G2245" s="72">
        <v>130597289</v>
      </c>
      <c r="H2245" s="63" t="s">
        <v>4196</v>
      </c>
      <c r="I2245" s="64" t="s">
        <v>491</v>
      </c>
      <c r="J2245" s="63" t="s">
        <v>4197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1547</v>
      </c>
      <c r="F2246" s="64">
        <v>1</v>
      </c>
      <c r="G2246" s="72">
        <v>130606148</v>
      </c>
      <c r="H2246" s="63" t="s">
        <v>4200</v>
      </c>
      <c r="I2246" s="64" t="s">
        <v>481</v>
      </c>
      <c r="J2246" s="63" t="s">
        <v>4797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4120</v>
      </c>
      <c r="Y2246" s="63"/>
      <c r="Z2246" s="63"/>
      <c r="AA2246" s="63">
        <v>2026050006</v>
      </c>
    </row>
    <row r="2247" spans="1:27" s="71" customFormat="1" ht="23.5" customHeight="1" x14ac:dyDescent="0.35">
      <c r="A2247" s="62">
        <v>46147</v>
      </c>
      <c r="B2247" s="63" t="s">
        <v>446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2453</v>
      </c>
      <c r="H2247" s="63" t="s">
        <v>4215</v>
      </c>
      <c r="I2247" s="64" t="s">
        <v>494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548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customHeight="1" x14ac:dyDescent="0.35">
      <c r="A2248" s="62">
        <v>46147</v>
      </c>
      <c r="B2248" s="63" t="s">
        <v>446</v>
      </c>
      <c r="C2248" s="64" t="s">
        <v>17</v>
      </c>
      <c r="D2248" s="64" t="s">
        <v>37</v>
      </c>
      <c r="E2248" s="64" t="s">
        <v>902</v>
      </c>
      <c r="F2248" s="64">
        <v>2</v>
      </c>
      <c r="G2248" s="72" t="s">
        <v>509</v>
      </c>
      <c r="H2248" s="63" t="s">
        <v>4216</v>
      </c>
      <c r="I2248" s="64" t="s">
        <v>494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548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customHeight="1" x14ac:dyDescent="0.35">
      <c r="A2249" s="62">
        <v>46147</v>
      </c>
      <c r="B2249" s="63" t="s">
        <v>446</v>
      </c>
      <c r="C2249" s="64" t="s">
        <v>17</v>
      </c>
      <c r="D2249" s="64" t="s">
        <v>37</v>
      </c>
      <c r="E2249" s="64" t="s">
        <v>902</v>
      </c>
      <c r="F2249" s="64">
        <v>2</v>
      </c>
      <c r="G2249" s="72" t="s">
        <v>908</v>
      </c>
      <c r="H2249" s="63" t="s">
        <v>4217</v>
      </c>
      <c r="I2249" s="64" t="s">
        <v>494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548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613</v>
      </c>
      <c r="F2250" s="64">
        <v>1</v>
      </c>
      <c r="G2250" s="72" t="s">
        <v>4218</v>
      </c>
      <c r="H2250" s="63" t="s">
        <v>4219</v>
      </c>
      <c r="I2250" s="64" t="s">
        <v>494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548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613</v>
      </c>
      <c r="F2251" s="64">
        <v>1</v>
      </c>
      <c r="G2251" s="72">
        <v>130597100</v>
      </c>
      <c r="H2251" s="63" t="s">
        <v>4220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4221</v>
      </c>
      <c r="H2252" s="63" t="s">
        <v>4222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2959</v>
      </c>
      <c r="H2253" s="63" t="s">
        <v>4223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4221</v>
      </c>
      <c r="H2254" s="63" t="s">
        <v>4222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999</v>
      </c>
      <c r="F2255" s="64">
        <v>1</v>
      </c>
      <c r="G2255" s="72" t="s">
        <v>4165</v>
      </c>
      <c r="H2255" s="63" t="s">
        <v>4224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customHeight="1" x14ac:dyDescent="0.35">
      <c r="A2256" s="62">
        <v>46147</v>
      </c>
      <c r="B2256" s="63" t="s">
        <v>446</v>
      </c>
      <c r="C2256" s="64" t="s">
        <v>17</v>
      </c>
      <c r="D2256" s="64" t="s">
        <v>37</v>
      </c>
      <c r="E2256" s="64" t="s">
        <v>3044</v>
      </c>
      <c r="F2256" s="64">
        <v>2</v>
      </c>
      <c r="G2256" s="72" t="s">
        <v>4225</v>
      </c>
      <c r="H2256" s="63" t="s">
        <v>4226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customHeight="1" x14ac:dyDescent="0.35">
      <c r="A2257" s="62">
        <v>46147</v>
      </c>
      <c r="B2257" s="63" t="s">
        <v>446</v>
      </c>
      <c r="C2257" s="64" t="s">
        <v>17</v>
      </c>
      <c r="D2257" s="64" t="s">
        <v>37</v>
      </c>
      <c r="E2257" s="64" t="s">
        <v>3044</v>
      </c>
      <c r="F2257" s="64">
        <v>2</v>
      </c>
      <c r="G2257" s="72" t="s">
        <v>4227</v>
      </c>
      <c r="H2257" s="63" t="s">
        <v>4228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customHeight="1" x14ac:dyDescent="0.35">
      <c r="A2258" s="62">
        <v>46147</v>
      </c>
      <c r="B2258" s="63" t="s">
        <v>446</v>
      </c>
      <c r="C2258" s="64" t="s">
        <v>17</v>
      </c>
      <c r="D2258" s="64" t="s">
        <v>37</v>
      </c>
      <c r="E2258" s="64" t="s">
        <v>3044</v>
      </c>
      <c r="F2258" s="64">
        <v>2</v>
      </c>
      <c r="G2258" s="72" t="s">
        <v>3444</v>
      </c>
      <c r="H2258" s="63" t="s">
        <v>4229</v>
      </c>
      <c r="I2258" s="64" t="s">
        <v>494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548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customHeight="1" x14ac:dyDescent="0.35">
      <c r="A2259" s="62">
        <v>46147</v>
      </c>
      <c r="B2259" s="63" t="s">
        <v>446</v>
      </c>
      <c r="C2259" s="64" t="s">
        <v>17</v>
      </c>
      <c r="D2259" s="64" t="s">
        <v>37</v>
      </c>
      <c r="E2259" s="64" t="s">
        <v>3044</v>
      </c>
      <c r="F2259" s="64">
        <v>2</v>
      </c>
      <c r="G2259" s="72" t="s">
        <v>4188</v>
      </c>
      <c r="H2259" s="63" t="s">
        <v>4189</v>
      </c>
      <c r="I2259" s="64" t="s">
        <v>494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548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customHeight="1" x14ac:dyDescent="0.35">
      <c r="A2260" s="62">
        <v>46147</v>
      </c>
      <c r="B2260" s="63" t="s">
        <v>446</v>
      </c>
      <c r="C2260" s="64" t="s">
        <v>17</v>
      </c>
      <c r="D2260" s="64" t="s">
        <v>37</v>
      </c>
      <c r="E2260" s="64" t="s">
        <v>3045</v>
      </c>
      <c r="F2260" s="64">
        <v>1</v>
      </c>
      <c r="G2260" s="72" t="s">
        <v>3972</v>
      </c>
      <c r="H2260" s="63" t="s">
        <v>4230</v>
      </c>
      <c r="I2260" s="64" t="s">
        <v>494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548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customHeight="1" x14ac:dyDescent="0.35">
      <c r="A2261" s="62">
        <v>46147</v>
      </c>
      <c r="B2261" s="63" t="s">
        <v>446</v>
      </c>
      <c r="C2261" s="64" t="s">
        <v>18</v>
      </c>
      <c r="D2261" s="64" t="s">
        <v>37</v>
      </c>
      <c r="E2261" s="64" t="s">
        <v>844</v>
      </c>
      <c r="F2261" s="64">
        <v>1</v>
      </c>
      <c r="G2261" s="72" t="s">
        <v>247</v>
      </c>
      <c r="H2261" s="63" t="s">
        <v>4231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customHeight="1" x14ac:dyDescent="0.35">
      <c r="A2262" s="62">
        <v>46147</v>
      </c>
      <c r="B2262" s="63" t="s">
        <v>446</v>
      </c>
      <c r="C2262" s="64" t="s">
        <v>18</v>
      </c>
      <c r="D2262" s="64" t="s">
        <v>37</v>
      </c>
      <c r="E2262" s="64" t="s">
        <v>3799</v>
      </c>
      <c r="F2262" s="64">
        <v>1</v>
      </c>
      <c r="G2262" s="72" t="s">
        <v>3979</v>
      </c>
      <c r="H2262" s="63" t="s">
        <v>3980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customHeight="1" x14ac:dyDescent="0.35">
      <c r="A2263" s="62">
        <v>46147</v>
      </c>
      <c r="B2263" s="63" t="s">
        <v>446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832</v>
      </c>
      <c r="H2263" s="63" t="s">
        <v>4232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customHeight="1" x14ac:dyDescent="0.35">
      <c r="A2264" s="62">
        <v>46147</v>
      </c>
      <c r="B2264" s="63" t="s">
        <v>446</v>
      </c>
      <c r="C2264" s="64" t="s">
        <v>18</v>
      </c>
      <c r="D2264" s="64" t="s">
        <v>37</v>
      </c>
      <c r="E2264" s="64" t="s">
        <v>554</v>
      </c>
      <c r="F2264" s="64">
        <v>1</v>
      </c>
      <c r="G2264" s="72" t="s">
        <v>743</v>
      </c>
      <c r="H2264" s="63" t="s">
        <v>4233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customHeight="1" x14ac:dyDescent="0.35">
      <c r="A2265" s="62">
        <v>46147</v>
      </c>
      <c r="B2265" s="63" t="s">
        <v>446</v>
      </c>
      <c r="C2265" s="64" t="s">
        <v>18</v>
      </c>
      <c r="D2265" s="64" t="s">
        <v>37</v>
      </c>
      <c r="E2265" s="64" t="s">
        <v>2111</v>
      </c>
      <c r="F2265" s="64">
        <v>1</v>
      </c>
      <c r="G2265" s="72" t="s">
        <v>924</v>
      </c>
      <c r="H2265" s="63" t="s">
        <v>4234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customHeight="1" x14ac:dyDescent="0.35">
      <c r="A2266" s="62">
        <v>46147</v>
      </c>
      <c r="B2266" s="63" t="s">
        <v>446</v>
      </c>
      <c r="C2266" s="64" t="s">
        <v>18</v>
      </c>
      <c r="D2266" s="64" t="s">
        <v>37</v>
      </c>
      <c r="E2266" s="64" t="s">
        <v>1544</v>
      </c>
      <c r="F2266" s="64">
        <v>1</v>
      </c>
      <c r="G2266" s="72" t="s">
        <v>2908</v>
      </c>
      <c r="H2266" s="63" t="s">
        <v>4235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customHeight="1" x14ac:dyDescent="0.35">
      <c r="A2267" s="62">
        <v>46147</v>
      </c>
      <c r="B2267" s="63" t="s">
        <v>446</v>
      </c>
      <c r="C2267" s="64" t="s">
        <v>18</v>
      </c>
      <c r="D2267" s="64" t="s">
        <v>37</v>
      </c>
      <c r="E2267" s="64" t="s">
        <v>2110</v>
      </c>
      <c r="F2267" s="64">
        <v>2</v>
      </c>
      <c r="G2267" s="72">
        <v>159356005</v>
      </c>
      <c r="H2267" s="63" t="s">
        <v>4236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customHeight="1" x14ac:dyDescent="0.35">
      <c r="A2268" s="62">
        <v>46147</v>
      </c>
      <c r="B2268" s="63" t="s">
        <v>446</v>
      </c>
      <c r="C2268" s="64" t="s">
        <v>18</v>
      </c>
      <c r="D2268" s="64" t="s">
        <v>37</v>
      </c>
      <c r="E2268" s="64" t="s">
        <v>608</v>
      </c>
      <c r="F2268" s="64">
        <v>1</v>
      </c>
      <c r="G2268" s="72">
        <v>204420020</v>
      </c>
      <c r="H2268" s="63" t="s">
        <v>4237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customHeight="1" x14ac:dyDescent="0.35">
      <c r="A2269" s="62">
        <v>46147</v>
      </c>
      <c r="B2269" s="63" t="s">
        <v>446</v>
      </c>
      <c r="C2269" s="64" t="s">
        <v>18</v>
      </c>
      <c r="D2269" s="64" t="s">
        <v>37</v>
      </c>
      <c r="E2269" s="64" t="s">
        <v>608</v>
      </c>
      <c r="F2269" s="64">
        <v>1</v>
      </c>
      <c r="G2269" s="72">
        <v>204580029</v>
      </c>
      <c r="H2269" s="63" t="s">
        <v>4238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customHeight="1" x14ac:dyDescent="0.35">
      <c r="A2270" s="62">
        <v>46147</v>
      </c>
      <c r="B2270" s="63" t="s">
        <v>446</v>
      </c>
      <c r="C2270" s="64" t="s">
        <v>18</v>
      </c>
      <c r="D2270" s="64" t="s">
        <v>37</v>
      </c>
      <c r="E2270" s="64" t="s">
        <v>819</v>
      </c>
      <c r="F2270" s="64">
        <v>1</v>
      </c>
      <c r="G2270" s="72">
        <v>305681015</v>
      </c>
      <c r="H2270" s="63" t="s">
        <v>4239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customHeight="1" x14ac:dyDescent="0.35">
      <c r="A2271" s="62">
        <v>46147</v>
      </c>
      <c r="B2271" s="63" t="s">
        <v>446</v>
      </c>
      <c r="C2271" s="64" t="s">
        <v>18</v>
      </c>
      <c r="D2271" s="64" t="s">
        <v>37</v>
      </c>
      <c r="E2271" s="64" t="s">
        <v>554</v>
      </c>
      <c r="F2271" s="64">
        <v>1</v>
      </c>
      <c r="G2271" s="72" t="s">
        <v>743</v>
      </c>
      <c r="H2271" s="63" t="s">
        <v>4233</v>
      </c>
      <c r="I2271" s="64" t="s">
        <v>491</v>
      </c>
      <c r="J2271" s="63" t="s">
        <v>2148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1557</v>
      </c>
      <c r="F2272" s="64">
        <v>1</v>
      </c>
      <c r="G2272" s="72">
        <v>130597289</v>
      </c>
      <c r="H2272" s="63" t="s">
        <v>4240</v>
      </c>
      <c r="I2272" s="64" t="s">
        <v>491</v>
      </c>
      <c r="J2272" s="63" t="s">
        <v>4197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customHeight="1" x14ac:dyDescent="0.35">
      <c r="A2273" s="62">
        <v>46147</v>
      </c>
      <c r="B2273" s="63" t="s">
        <v>446</v>
      </c>
      <c r="C2273" s="64" t="s">
        <v>18</v>
      </c>
      <c r="D2273" s="64" t="s">
        <v>37</v>
      </c>
      <c r="E2273" s="64" t="s">
        <v>637</v>
      </c>
      <c r="F2273" s="64">
        <v>1</v>
      </c>
      <c r="G2273" s="72" t="s">
        <v>1985</v>
      </c>
      <c r="H2273" s="63" t="s">
        <v>4244</v>
      </c>
      <c r="I2273" s="64" t="s">
        <v>481</v>
      </c>
      <c r="J2273" s="63" t="s">
        <v>4245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4271</v>
      </c>
      <c r="Y2273" s="63"/>
      <c r="Z2273" s="63"/>
      <c r="AA2273" s="63">
        <v>2026050009</v>
      </c>
    </row>
    <row r="2274" spans="1:27" s="71" customFormat="1" ht="23.5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723</v>
      </c>
      <c r="F2274" s="64">
        <v>2</v>
      </c>
      <c r="G2274" s="72">
        <v>130878003</v>
      </c>
      <c r="H2274" s="63" t="s">
        <v>4134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customHeight="1" x14ac:dyDescent="0.35">
      <c r="A2275" s="62">
        <v>46148</v>
      </c>
      <c r="B2275" s="63" t="s">
        <v>446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2855</v>
      </c>
      <c r="H2275" s="63" t="s">
        <v>4246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customHeight="1" x14ac:dyDescent="0.35">
      <c r="A2276" s="62">
        <v>46148</v>
      </c>
      <c r="B2276" s="63" t="s">
        <v>446</v>
      </c>
      <c r="C2276" s="64" t="s">
        <v>17</v>
      </c>
      <c r="D2276" s="64" t="s">
        <v>37</v>
      </c>
      <c r="E2276" s="64" t="s">
        <v>902</v>
      </c>
      <c r="F2276" s="64">
        <v>1</v>
      </c>
      <c r="G2276" s="72" t="s">
        <v>761</v>
      </c>
      <c r="H2276" s="63" t="s">
        <v>4247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customHeight="1" x14ac:dyDescent="0.35">
      <c r="A2277" s="62">
        <v>46148</v>
      </c>
      <c r="B2277" s="63" t="s">
        <v>446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4248</v>
      </c>
      <c r="H2277" s="63" t="s">
        <v>4249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customHeight="1" x14ac:dyDescent="0.35">
      <c r="A2278" s="62">
        <v>46148</v>
      </c>
      <c r="B2278" s="63" t="s">
        <v>446</v>
      </c>
      <c r="C2278" s="64" t="s">
        <v>17</v>
      </c>
      <c r="D2278" s="64" t="s">
        <v>37</v>
      </c>
      <c r="E2278" s="64" t="s">
        <v>3043</v>
      </c>
      <c r="F2278" s="64">
        <v>2</v>
      </c>
      <c r="G2278" s="72" t="s">
        <v>4250</v>
      </c>
      <c r="H2278" s="63" t="s">
        <v>4251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customHeight="1" x14ac:dyDescent="0.35">
      <c r="A2279" s="62">
        <v>46148</v>
      </c>
      <c r="B2279" s="63" t="s">
        <v>446</v>
      </c>
      <c r="C2279" s="64" t="s">
        <v>17</v>
      </c>
      <c r="D2279" s="64" t="s">
        <v>37</v>
      </c>
      <c r="E2279" s="64" t="s">
        <v>3044</v>
      </c>
      <c r="F2279" s="64">
        <v>1</v>
      </c>
      <c r="G2279" s="72" t="s">
        <v>3322</v>
      </c>
      <c r="H2279" s="63" t="s">
        <v>4252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customHeight="1" x14ac:dyDescent="0.35">
      <c r="A2280" s="62">
        <v>46148</v>
      </c>
      <c r="B2280" s="63" t="s">
        <v>446</v>
      </c>
      <c r="C2280" s="64" t="s">
        <v>18</v>
      </c>
      <c r="D2280" s="64" t="s">
        <v>37</v>
      </c>
      <c r="E2280" s="64" t="s">
        <v>871</v>
      </c>
      <c r="F2280" s="64">
        <v>1</v>
      </c>
      <c r="G2280" s="72" t="s">
        <v>2692</v>
      </c>
      <c r="H2280" s="63" t="s">
        <v>4253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customHeight="1" x14ac:dyDescent="0.35">
      <c r="A2281" s="62">
        <v>46148</v>
      </c>
      <c r="B2281" s="63" t="s">
        <v>446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2765</v>
      </c>
      <c r="H2281" s="63" t="s">
        <v>4254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customHeight="1" x14ac:dyDescent="0.35">
      <c r="A2282" s="62">
        <v>46148</v>
      </c>
      <c r="B2282" s="63" t="s">
        <v>446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3595</v>
      </c>
      <c r="H2282" s="63" t="s">
        <v>4255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customHeight="1" x14ac:dyDescent="0.35">
      <c r="A2283" s="62">
        <v>46148</v>
      </c>
      <c r="B2283" s="63" t="s">
        <v>446</v>
      </c>
      <c r="C2283" s="64" t="s">
        <v>18</v>
      </c>
      <c r="D2283" s="64" t="s">
        <v>37</v>
      </c>
      <c r="E2283" s="64" t="s">
        <v>1697</v>
      </c>
      <c r="F2283" s="64">
        <v>2</v>
      </c>
      <c r="G2283" s="72" t="s">
        <v>2559</v>
      </c>
      <c r="H2283" s="63" t="s">
        <v>4256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customHeight="1" x14ac:dyDescent="0.35">
      <c r="A2284" s="62">
        <v>46148</v>
      </c>
      <c r="B2284" s="63" t="s">
        <v>446</v>
      </c>
      <c r="C2284" s="64" t="s">
        <v>18</v>
      </c>
      <c r="D2284" s="64" t="s">
        <v>37</v>
      </c>
      <c r="E2284" s="64" t="s">
        <v>1779</v>
      </c>
      <c r="F2284" s="64">
        <v>2</v>
      </c>
      <c r="G2284" s="72" t="s">
        <v>390</v>
      </c>
      <c r="H2284" s="63" t="s">
        <v>3496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customHeight="1" x14ac:dyDescent="0.35">
      <c r="A2285" s="62">
        <v>46148</v>
      </c>
      <c r="B2285" s="63" t="s">
        <v>446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4257</v>
      </c>
      <c r="I2285" s="64" t="s">
        <v>494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548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customHeight="1" x14ac:dyDescent="0.35">
      <c r="A2286" s="62">
        <v>46148</v>
      </c>
      <c r="B2286" s="63" t="s">
        <v>446</v>
      </c>
      <c r="C2286" s="64" t="s">
        <v>18</v>
      </c>
      <c r="D2286" s="64" t="s">
        <v>37</v>
      </c>
      <c r="E2286" s="64" t="s">
        <v>2111</v>
      </c>
      <c r="F2286" s="64">
        <v>1</v>
      </c>
      <c r="G2286" s="72" t="s">
        <v>2999</v>
      </c>
      <c r="H2286" s="63" t="s">
        <v>4258</v>
      </c>
      <c r="I2286" s="64" t="s">
        <v>494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548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customHeight="1" x14ac:dyDescent="0.35">
      <c r="A2287" s="62">
        <v>46148</v>
      </c>
      <c r="B2287" s="63" t="s">
        <v>446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4259</v>
      </c>
      <c r="I2287" s="64" t="s">
        <v>494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548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customHeight="1" x14ac:dyDescent="0.35">
      <c r="A2288" s="62">
        <v>46148</v>
      </c>
      <c r="B2288" s="63" t="s">
        <v>446</v>
      </c>
      <c r="C2288" s="64" t="s">
        <v>18</v>
      </c>
      <c r="D2288" s="64" t="s">
        <v>37</v>
      </c>
      <c r="E2288" s="64" t="s">
        <v>608</v>
      </c>
      <c r="F2288" s="64">
        <v>1</v>
      </c>
      <c r="G2288" s="72">
        <v>204335087</v>
      </c>
      <c r="H2288" s="63" t="s">
        <v>4260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customHeight="1" x14ac:dyDescent="0.35">
      <c r="A2289" s="62">
        <v>46148</v>
      </c>
      <c r="B2289" s="63" t="s">
        <v>446</v>
      </c>
      <c r="C2289" s="64" t="s">
        <v>18</v>
      </c>
      <c r="D2289" s="64" t="s">
        <v>37</v>
      </c>
      <c r="E2289" s="64" t="s">
        <v>608</v>
      </c>
      <c r="F2289" s="64">
        <v>1</v>
      </c>
      <c r="G2289" s="72">
        <v>206306008</v>
      </c>
      <c r="H2289" s="63" t="s">
        <v>4261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customHeight="1" x14ac:dyDescent="0.35">
      <c r="A2290" s="62">
        <v>46148</v>
      </c>
      <c r="B2290" s="63" t="s">
        <v>446</v>
      </c>
      <c r="C2290" s="64" t="s">
        <v>18</v>
      </c>
      <c r="D2290" s="64" t="s">
        <v>37</v>
      </c>
      <c r="E2290" s="64" t="s">
        <v>640</v>
      </c>
      <c r="F2290" s="64">
        <v>1</v>
      </c>
      <c r="G2290" s="72">
        <v>306527007</v>
      </c>
      <c r="H2290" s="63" t="s">
        <v>4262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4263</v>
      </c>
      <c r="I2291" s="64" t="s">
        <v>491</v>
      </c>
      <c r="J2291" s="63" t="s">
        <v>2062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customHeight="1" x14ac:dyDescent="0.35">
      <c r="A2292" s="62">
        <v>46148</v>
      </c>
      <c r="B2292" s="63" t="s">
        <v>446</v>
      </c>
      <c r="C2292" s="64" t="s">
        <v>18</v>
      </c>
      <c r="D2292" s="64" t="s">
        <v>37</v>
      </c>
      <c r="E2292" s="64" t="s">
        <v>871</v>
      </c>
      <c r="F2292" s="64">
        <v>1</v>
      </c>
      <c r="G2292" s="72" t="s">
        <v>2692</v>
      </c>
      <c r="H2292" s="63" t="s">
        <v>4253</v>
      </c>
      <c r="I2292" s="64" t="s">
        <v>491</v>
      </c>
      <c r="J2292" s="63" t="s">
        <v>3242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customHeight="1" x14ac:dyDescent="0.35">
      <c r="A2293" s="62">
        <v>46148</v>
      </c>
      <c r="B2293" s="63" t="s">
        <v>446</v>
      </c>
      <c r="C2293" s="64" t="s">
        <v>18</v>
      </c>
      <c r="D2293" s="64" t="s">
        <v>37</v>
      </c>
      <c r="E2293" s="64" t="s">
        <v>1727</v>
      </c>
      <c r="F2293" s="64">
        <v>2</v>
      </c>
      <c r="G2293" s="72" t="s">
        <v>3098</v>
      </c>
      <c r="H2293" s="63" t="s">
        <v>4264</v>
      </c>
      <c r="I2293" s="64" t="s">
        <v>481</v>
      </c>
      <c r="J2293" s="63" t="s">
        <v>4265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4270</v>
      </c>
      <c r="Y2293" s="63"/>
      <c r="Z2293" s="63"/>
      <c r="AA2293" s="63">
        <v>2026050012</v>
      </c>
    </row>
    <row r="2294" spans="1:27" s="71" customFormat="1" ht="23.5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545</v>
      </c>
      <c r="F2294" s="64">
        <v>1</v>
      </c>
      <c r="G2294" s="72">
        <v>159356005</v>
      </c>
      <c r="H2294" s="63" t="s">
        <v>4266</v>
      </c>
      <c r="I2294" s="64" t="s">
        <v>491</v>
      </c>
      <c r="J2294" s="63" t="s">
        <v>3242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customHeight="1" x14ac:dyDescent="0.35">
      <c r="A2295" s="62">
        <v>46148</v>
      </c>
      <c r="B2295" s="63" t="s">
        <v>446</v>
      </c>
      <c r="C2295" s="64" t="s">
        <v>17</v>
      </c>
      <c r="D2295" s="64" t="s">
        <v>37</v>
      </c>
      <c r="E2295" s="64" t="s">
        <v>902</v>
      </c>
      <c r="F2295" s="64">
        <v>1</v>
      </c>
      <c r="G2295" s="72" t="s">
        <v>761</v>
      </c>
      <c r="H2295" s="63" t="s">
        <v>4247</v>
      </c>
      <c r="I2295" s="64" t="s">
        <v>491</v>
      </c>
      <c r="J2295" s="63" t="s">
        <v>4267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1156</v>
      </c>
      <c r="F2296" s="64">
        <v>1</v>
      </c>
      <c r="G2296" s="72" t="s">
        <v>375</v>
      </c>
      <c r="H2296" s="63" t="s">
        <v>4280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615</v>
      </c>
      <c r="F2297" s="64">
        <v>1</v>
      </c>
      <c r="G2297" s="72">
        <v>130597184</v>
      </c>
      <c r="H2297" s="63" t="s">
        <v>4281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1156</v>
      </c>
      <c r="F2298" s="64">
        <v>2</v>
      </c>
      <c r="G2298" s="72" t="s">
        <v>301</v>
      </c>
      <c r="H2298" s="63" t="s">
        <v>4282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999</v>
      </c>
      <c r="F2299" s="64">
        <v>2</v>
      </c>
      <c r="G2299" s="72" t="s">
        <v>301</v>
      </c>
      <c r="H2299" s="63" t="s">
        <v>4283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customHeight="1" x14ac:dyDescent="0.35">
      <c r="A2300" s="62">
        <v>46149</v>
      </c>
      <c r="B2300" s="63" t="s">
        <v>446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4284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customHeight="1" x14ac:dyDescent="0.35">
      <c r="A2301" s="62">
        <v>46149</v>
      </c>
      <c r="B2301" s="63" t="s">
        <v>446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3648</v>
      </c>
      <c r="H2301" s="63" t="s">
        <v>4285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customHeight="1" x14ac:dyDescent="0.35">
      <c r="A2302" s="62">
        <v>46149</v>
      </c>
      <c r="B2302" s="63" t="s">
        <v>446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1596</v>
      </c>
      <c r="H2302" s="63" t="s">
        <v>4286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customHeight="1" x14ac:dyDescent="0.35">
      <c r="A2303" s="62">
        <v>46149</v>
      </c>
      <c r="B2303" s="63" t="s">
        <v>446</v>
      </c>
      <c r="C2303" s="64" t="s">
        <v>17</v>
      </c>
      <c r="D2303" s="64" t="s">
        <v>37</v>
      </c>
      <c r="E2303" s="64" t="s">
        <v>418</v>
      </c>
      <c r="F2303" s="64">
        <v>2</v>
      </c>
      <c r="G2303" s="72" t="s">
        <v>728</v>
      </c>
      <c r="H2303" s="63" t="s">
        <v>4067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customHeight="1" x14ac:dyDescent="0.35">
      <c r="A2304" s="62">
        <v>46149</v>
      </c>
      <c r="B2304" s="63" t="s">
        <v>446</v>
      </c>
      <c r="C2304" s="64" t="s">
        <v>17</v>
      </c>
      <c r="D2304" s="64" t="s">
        <v>37</v>
      </c>
      <c r="E2304" s="64" t="s">
        <v>418</v>
      </c>
      <c r="F2304" s="64">
        <v>2</v>
      </c>
      <c r="G2304" s="72" t="s">
        <v>1885</v>
      </c>
      <c r="H2304" s="63" t="s">
        <v>4287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customHeight="1" x14ac:dyDescent="0.35">
      <c r="A2305" s="62">
        <v>46149</v>
      </c>
      <c r="B2305" s="63" t="s">
        <v>446</v>
      </c>
      <c r="C2305" s="64" t="s">
        <v>17</v>
      </c>
      <c r="D2305" s="64" t="s">
        <v>37</v>
      </c>
      <c r="E2305" s="64" t="s">
        <v>902</v>
      </c>
      <c r="F2305" s="64">
        <v>1</v>
      </c>
      <c r="G2305" s="72" t="s">
        <v>1830</v>
      </c>
      <c r="H2305" s="63" t="s">
        <v>4288</v>
      </c>
      <c r="I2305" s="64" t="s">
        <v>494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548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customHeight="1" x14ac:dyDescent="0.35">
      <c r="A2306" s="62">
        <v>46149</v>
      </c>
      <c r="B2306" s="63" t="s">
        <v>446</v>
      </c>
      <c r="C2306" s="64" t="s">
        <v>17</v>
      </c>
      <c r="D2306" s="64" t="s">
        <v>37</v>
      </c>
      <c r="E2306" s="64" t="s">
        <v>3043</v>
      </c>
      <c r="F2306" s="64">
        <v>2</v>
      </c>
      <c r="G2306" s="72" t="s">
        <v>3486</v>
      </c>
      <c r="H2306" s="63" t="s">
        <v>4289</v>
      </c>
      <c r="I2306" s="64" t="s">
        <v>494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548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customHeight="1" x14ac:dyDescent="0.35">
      <c r="A2307" s="62">
        <v>46149</v>
      </c>
      <c r="B2307" s="63" t="s">
        <v>446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4290</v>
      </c>
      <c r="H2307" s="63" t="s">
        <v>4291</v>
      </c>
      <c r="I2307" s="64" t="s">
        <v>494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548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customHeight="1" x14ac:dyDescent="0.35">
      <c r="A2308" s="62">
        <v>46149</v>
      </c>
      <c r="B2308" s="63" t="s">
        <v>446</v>
      </c>
      <c r="C2308" s="64" t="s">
        <v>18</v>
      </c>
      <c r="D2308" s="64" t="s">
        <v>37</v>
      </c>
      <c r="E2308" s="64" t="s">
        <v>2110</v>
      </c>
      <c r="F2308" s="64">
        <v>2</v>
      </c>
      <c r="G2308" s="72" t="s">
        <v>3936</v>
      </c>
      <c r="H2308" s="63" t="s">
        <v>4292</v>
      </c>
      <c r="I2308" s="64" t="s">
        <v>494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548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customHeight="1" x14ac:dyDescent="0.35">
      <c r="A2309" s="62">
        <v>46149</v>
      </c>
      <c r="B2309" s="63" t="s">
        <v>446</v>
      </c>
      <c r="C2309" s="64" t="s">
        <v>18</v>
      </c>
      <c r="D2309" s="64" t="s">
        <v>37</v>
      </c>
      <c r="E2309" s="64" t="s">
        <v>1548</v>
      </c>
      <c r="F2309" s="64">
        <v>1</v>
      </c>
      <c r="G2309" s="72" t="s">
        <v>879</v>
      </c>
      <c r="H2309" s="63" t="s">
        <v>4293</v>
      </c>
      <c r="I2309" s="64" t="s">
        <v>494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548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customHeight="1" x14ac:dyDescent="0.35">
      <c r="A2310" s="62">
        <v>46149</v>
      </c>
      <c r="B2310" s="63" t="s">
        <v>446</v>
      </c>
      <c r="C2310" s="64" t="s">
        <v>18</v>
      </c>
      <c r="D2310" s="64" t="s">
        <v>37</v>
      </c>
      <c r="E2310" s="64" t="s">
        <v>1548</v>
      </c>
      <c r="F2310" s="64">
        <v>1</v>
      </c>
      <c r="G2310" s="72" t="s">
        <v>4052</v>
      </c>
      <c r="H2310" s="63" t="s">
        <v>4294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customHeight="1" x14ac:dyDescent="0.35">
      <c r="A2311" s="62">
        <v>46149</v>
      </c>
      <c r="B2311" s="63" t="s">
        <v>446</v>
      </c>
      <c r="C2311" s="64" t="s">
        <v>18</v>
      </c>
      <c r="D2311" s="64" t="s">
        <v>37</v>
      </c>
      <c r="E2311" s="64" t="s">
        <v>844</v>
      </c>
      <c r="F2311" s="64">
        <v>1</v>
      </c>
      <c r="G2311" s="72" t="s">
        <v>3979</v>
      </c>
      <c r="H2311" s="63" t="s">
        <v>4295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customHeight="1" x14ac:dyDescent="0.35">
      <c r="A2312" s="62">
        <v>46149</v>
      </c>
      <c r="B2312" s="63" t="s">
        <v>446</v>
      </c>
      <c r="C2312" s="64" t="s">
        <v>18</v>
      </c>
      <c r="D2312" s="64" t="s">
        <v>37</v>
      </c>
      <c r="E2312" s="64" t="s">
        <v>2071</v>
      </c>
      <c r="F2312" s="64">
        <v>2</v>
      </c>
      <c r="G2312" s="72" t="s">
        <v>2044</v>
      </c>
      <c r="H2312" s="63" t="s">
        <v>4296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customHeight="1" x14ac:dyDescent="0.35">
      <c r="A2313" s="62">
        <v>46149</v>
      </c>
      <c r="B2313" s="63" t="s">
        <v>446</v>
      </c>
      <c r="C2313" s="64" t="s">
        <v>18</v>
      </c>
      <c r="D2313" s="64" t="s">
        <v>37</v>
      </c>
      <c r="E2313" s="64" t="s">
        <v>1543</v>
      </c>
      <c r="F2313" s="64">
        <v>1</v>
      </c>
      <c r="G2313" s="72" t="s">
        <v>4297</v>
      </c>
      <c r="H2313" s="63" t="s">
        <v>4298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customHeight="1" x14ac:dyDescent="0.35">
      <c r="A2314" s="62">
        <v>46149</v>
      </c>
      <c r="B2314" s="63" t="s">
        <v>446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2411</v>
      </c>
      <c r="H2314" s="63" t="s">
        <v>4299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customHeight="1" x14ac:dyDescent="0.35">
      <c r="A2315" s="62">
        <v>46149</v>
      </c>
      <c r="B2315" s="63" t="s">
        <v>446</v>
      </c>
      <c r="C2315" s="64" t="s">
        <v>18</v>
      </c>
      <c r="D2315" s="64" t="s">
        <v>37</v>
      </c>
      <c r="E2315" s="64" t="s">
        <v>1542</v>
      </c>
      <c r="F2315" s="64">
        <v>1</v>
      </c>
      <c r="G2315" s="72" t="s">
        <v>4300</v>
      </c>
      <c r="H2315" s="63" t="s">
        <v>4301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customHeight="1" x14ac:dyDescent="0.35">
      <c r="A2316" s="62">
        <v>46149</v>
      </c>
      <c r="B2316" s="63" t="s">
        <v>446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4302</v>
      </c>
      <c r="H2316" s="63" t="s">
        <v>4303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customHeight="1" x14ac:dyDescent="0.35">
      <c r="A2317" s="62">
        <v>46149</v>
      </c>
      <c r="B2317" s="63" t="s">
        <v>446</v>
      </c>
      <c r="C2317" s="64" t="s">
        <v>18</v>
      </c>
      <c r="D2317" s="64" t="s">
        <v>37</v>
      </c>
      <c r="E2317" s="64" t="s">
        <v>1544</v>
      </c>
      <c r="F2317" s="64">
        <v>1</v>
      </c>
      <c r="G2317" s="72">
        <v>159283005</v>
      </c>
      <c r="H2317" s="63" t="s">
        <v>4304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customHeight="1" x14ac:dyDescent="0.35">
      <c r="A2318" s="62">
        <v>46149</v>
      </c>
      <c r="B2318" s="63" t="s">
        <v>446</v>
      </c>
      <c r="C2318" s="64" t="s">
        <v>18</v>
      </c>
      <c r="D2318" s="64" t="s">
        <v>37</v>
      </c>
      <c r="E2318" s="64" t="s">
        <v>608</v>
      </c>
      <c r="F2318" s="64">
        <v>1</v>
      </c>
      <c r="G2318" s="72">
        <v>204192018</v>
      </c>
      <c r="H2318" s="63" t="s">
        <v>4305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customHeight="1" x14ac:dyDescent="0.35">
      <c r="A2319" s="62">
        <v>46149</v>
      </c>
      <c r="B2319" s="63" t="s">
        <v>446</v>
      </c>
      <c r="C2319" s="64" t="s">
        <v>18</v>
      </c>
      <c r="D2319" s="64" t="s">
        <v>37</v>
      </c>
      <c r="E2319" s="64" t="s">
        <v>608</v>
      </c>
      <c r="F2319" s="64">
        <v>1</v>
      </c>
      <c r="G2319" s="72">
        <v>204343003</v>
      </c>
      <c r="H2319" s="63" t="s">
        <v>4306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customHeight="1" x14ac:dyDescent="0.35">
      <c r="A2320" s="62">
        <v>46149</v>
      </c>
      <c r="B2320" s="63" t="s">
        <v>446</v>
      </c>
      <c r="C2320" s="64" t="s">
        <v>18</v>
      </c>
      <c r="D2320" s="64" t="s">
        <v>37</v>
      </c>
      <c r="E2320" s="64" t="s">
        <v>608</v>
      </c>
      <c r="F2320" s="64">
        <v>1</v>
      </c>
      <c r="G2320" s="72">
        <v>206163004</v>
      </c>
      <c r="H2320" s="63" t="s">
        <v>4307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608</v>
      </c>
      <c r="F2321" s="64">
        <v>1</v>
      </c>
      <c r="G2321" s="72">
        <v>206232003</v>
      </c>
      <c r="H2321" s="63" t="s">
        <v>4308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903</v>
      </c>
      <c r="F2322" s="64">
        <v>1</v>
      </c>
      <c r="G2322" s="72">
        <v>290061296</v>
      </c>
      <c r="H2322" s="63" t="s">
        <v>4309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903</v>
      </c>
      <c r="F2323" s="64">
        <v>1</v>
      </c>
      <c r="G2323" s="72">
        <v>291102003</v>
      </c>
      <c r="H2323" s="63" t="s">
        <v>4310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903</v>
      </c>
      <c r="F2324" s="64">
        <v>1</v>
      </c>
      <c r="G2324" s="72">
        <v>292086005</v>
      </c>
      <c r="H2324" s="63" t="s">
        <v>4311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customHeight="1" x14ac:dyDescent="0.35">
      <c r="A2325" s="62">
        <v>46149</v>
      </c>
      <c r="B2325" s="63" t="s">
        <v>446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4284</v>
      </c>
      <c r="I2325" s="64" t="s">
        <v>491</v>
      </c>
      <c r="J2325" s="63" t="s">
        <v>4312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446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3648</v>
      </c>
      <c r="H2326" s="63" t="s">
        <v>4285</v>
      </c>
      <c r="I2326" s="64" t="s">
        <v>486</v>
      </c>
      <c r="J2326" s="63" t="s">
        <v>4313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customHeight="1" x14ac:dyDescent="0.35">
      <c r="A2327" s="62">
        <v>46149</v>
      </c>
      <c r="B2327" s="63" t="s">
        <v>446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3648</v>
      </c>
      <c r="H2327" s="63" t="s">
        <v>4285</v>
      </c>
      <c r="I2327" s="64" t="s">
        <v>491</v>
      </c>
      <c r="J2327" s="63" t="s">
        <v>2148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customHeight="1" x14ac:dyDescent="0.35">
      <c r="A2328" s="62">
        <v>46149</v>
      </c>
      <c r="B2328" s="63" t="s">
        <v>446</v>
      </c>
      <c r="C2328" s="64" t="s">
        <v>17</v>
      </c>
      <c r="D2328" s="64" t="s">
        <v>37</v>
      </c>
      <c r="E2328" s="64" t="s">
        <v>902</v>
      </c>
      <c r="F2328" s="64">
        <v>2</v>
      </c>
      <c r="G2328" s="72" t="s">
        <v>1830</v>
      </c>
      <c r="H2328" s="63" t="s">
        <v>4288</v>
      </c>
      <c r="I2328" s="64" t="s">
        <v>481</v>
      </c>
      <c r="J2328" s="63" t="s">
        <v>4314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4694</v>
      </c>
      <c r="Y2328" s="63"/>
      <c r="Z2328" s="63"/>
      <c r="AA2328" s="63">
        <v>2026050018</v>
      </c>
    </row>
    <row r="2329" spans="1:27" s="71" customFormat="1" ht="23.5" customHeight="1" x14ac:dyDescent="0.35">
      <c r="A2329" s="62">
        <v>46149</v>
      </c>
      <c r="B2329" s="63" t="s">
        <v>446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1830</v>
      </c>
      <c r="H2329" s="63" t="s">
        <v>4315</v>
      </c>
      <c r="I2329" s="64" t="s">
        <v>481</v>
      </c>
      <c r="J2329" s="63" t="s">
        <v>4314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4694</v>
      </c>
      <c r="Y2329" s="63"/>
      <c r="Z2329" s="63"/>
      <c r="AA2329" s="63">
        <v>2026050019</v>
      </c>
    </row>
    <row r="2330" spans="1:27" s="71" customFormat="1" ht="23.5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2411</v>
      </c>
      <c r="H2330" s="63" t="s">
        <v>4299</v>
      </c>
      <c r="I2330" s="64" t="s">
        <v>491</v>
      </c>
      <c r="J2330" s="63" t="s">
        <v>2144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4302</v>
      </c>
      <c r="H2331" s="63" t="s">
        <v>4303</v>
      </c>
      <c r="I2331" s="64" t="s">
        <v>481</v>
      </c>
      <c r="J2331" s="63" t="s">
        <v>4316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1308</v>
      </c>
      <c r="F2332" s="64">
        <v>2</v>
      </c>
      <c r="G2332" s="72" t="s">
        <v>1017</v>
      </c>
      <c r="H2332" s="63" t="s">
        <v>4317</v>
      </c>
      <c r="I2332" s="64" t="s">
        <v>491</v>
      </c>
      <c r="J2332" s="63" t="s">
        <v>4068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600</v>
      </c>
      <c r="F2333" s="64">
        <v>1</v>
      </c>
      <c r="G2333" s="72" t="s">
        <v>832</v>
      </c>
      <c r="H2333" s="63" t="s">
        <v>4232</v>
      </c>
      <c r="I2333" s="64" t="s">
        <v>491</v>
      </c>
      <c r="J2333" s="63" t="s">
        <v>4318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613</v>
      </c>
      <c r="F2334" s="64">
        <v>2</v>
      </c>
      <c r="G2334" s="72">
        <v>130597093</v>
      </c>
      <c r="H2334" s="63" t="s">
        <v>4331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4332</v>
      </c>
      <c r="H2335" s="63" t="s">
        <v>4333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customHeight="1" x14ac:dyDescent="0.35">
      <c r="A2336" s="62">
        <v>46150</v>
      </c>
      <c r="B2336" s="63" t="s">
        <v>446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1076</v>
      </c>
      <c r="H2336" s="63" t="s">
        <v>4334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customHeight="1" x14ac:dyDescent="0.35">
      <c r="A2337" s="62">
        <v>46150</v>
      </c>
      <c r="B2337" s="63" t="s">
        <v>446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4335</v>
      </c>
      <c r="H2337" s="63" t="s">
        <v>4336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customHeight="1" x14ac:dyDescent="0.35">
      <c r="A2338" s="62">
        <v>46150</v>
      </c>
      <c r="B2338" s="63" t="s">
        <v>446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3409</v>
      </c>
      <c r="H2338" s="63" t="s">
        <v>4337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customHeight="1" x14ac:dyDescent="0.35">
      <c r="A2339" s="62">
        <v>46150</v>
      </c>
      <c r="B2339" s="63" t="s">
        <v>446</v>
      </c>
      <c r="C2339" s="64" t="s">
        <v>17</v>
      </c>
      <c r="D2339" s="64" t="s">
        <v>37</v>
      </c>
      <c r="E2339" s="64" t="s">
        <v>902</v>
      </c>
      <c r="F2339" s="64">
        <v>1</v>
      </c>
      <c r="G2339" s="72" t="s">
        <v>3729</v>
      </c>
      <c r="H2339" s="63" t="s">
        <v>4338</v>
      </c>
      <c r="I2339" s="64" t="s">
        <v>494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548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customHeight="1" x14ac:dyDescent="0.35">
      <c r="A2340" s="62">
        <v>46150</v>
      </c>
      <c r="B2340" s="63" t="s">
        <v>446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949</v>
      </c>
      <c r="H2340" s="63" t="s">
        <v>4339</v>
      </c>
      <c r="I2340" s="64" t="s">
        <v>494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548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customHeight="1" x14ac:dyDescent="0.35">
      <c r="A2341" s="62">
        <v>46150</v>
      </c>
      <c r="B2341" s="63" t="s">
        <v>446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786</v>
      </c>
      <c r="H2341" s="63" t="s">
        <v>4340</v>
      </c>
      <c r="I2341" s="64" t="s">
        <v>494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548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customHeight="1" x14ac:dyDescent="0.35">
      <c r="A2342" s="62">
        <v>46150</v>
      </c>
      <c r="B2342" s="63" t="s">
        <v>446</v>
      </c>
      <c r="C2342" s="64" t="s">
        <v>18</v>
      </c>
      <c r="D2342" s="64" t="s">
        <v>37</v>
      </c>
      <c r="E2342" s="64" t="s">
        <v>1727</v>
      </c>
      <c r="F2342" s="64">
        <v>2</v>
      </c>
      <c r="G2342" s="72" t="s">
        <v>2963</v>
      </c>
      <c r="H2342" s="63" t="s">
        <v>4341</v>
      </c>
      <c r="I2342" s="64" t="s">
        <v>494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548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customHeight="1" x14ac:dyDescent="0.35">
      <c r="A2343" s="62">
        <v>46150</v>
      </c>
      <c r="B2343" s="63" t="s">
        <v>446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2797</v>
      </c>
      <c r="H2343" s="63" t="s">
        <v>4342</v>
      </c>
      <c r="I2343" s="64" t="s">
        <v>494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548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customHeight="1" x14ac:dyDescent="0.35">
      <c r="A2344" s="62">
        <v>46150</v>
      </c>
      <c r="B2344" s="63" t="s">
        <v>446</v>
      </c>
      <c r="C2344" s="64" t="s">
        <v>18</v>
      </c>
      <c r="D2344" s="64" t="s">
        <v>37</v>
      </c>
      <c r="E2344" s="64" t="s">
        <v>1545</v>
      </c>
      <c r="F2344" s="64">
        <v>1</v>
      </c>
      <c r="G2344" s="72" t="s">
        <v>4343</v>
      </c>
      <c r="H2344" s="63" t="s">
        <v>4344</v>
      </c>
      <c r="I2344" s="64" t="s">
        <v>494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548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customHeight="1" x14ac:dyDescent="0.35">
      <c r="A2345" s="62">
        <v>46150</v>
      </c>
      <c r="B2345" s="63" t="s">
        <v>446</v>
      </c>
      <c r="C2345" s="64" t="s">
        <v>18</v>
      </c>
      <c r="D2345" s="64" t="s">
        <v>37</v>
      </c>
      <c r="E2345" s="64" t="s">
        <v>1548</v>
      </c>
      <c r="F2345" s="64">
        <v>1</v>
      </c>
      <c r="G2345" s="72" t="s">
        <v>1515</v>
      </c>
      <c r="H2345" s="63" t="s">
        <v>4345</v>
      </c>
      <c r="I2345" s="64" t="s">
        <v>494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548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customHeight="1" x14ac:dyDescent="0.35">
      <c r="A2346" s="62">
        <v>46150</v>
      </c>
      <c r="B2346" s="63" t="s">
        <v>446</v>
      </c>
      <c r="C2346" s="64" t="s">
        <v>18</v>
      </c>
      <c r="D2346" s="64" t="s">
        <v>37</v>
      </c>
      <c r="E2346" s="64" t="s">
        <v>1544</v>
      </c>
      <c r="F2346" s="64">
        <v>1</v>
      </c>
      <c r="G2346" s="72" t="s">
        <v>3454</v>
      </c>
      <c r="H2346" s="63" t="s">
        <v>4346</v>
      </c>
      <c r="I2346" s="64" t="s">
        <v>494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548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customHeight="1" x14ac:dyDescent="0.35">
      <c r="A2347" s="62">
        <v>46150</v>
      </c>
      <c r="B2347" s="63" t="s">
        <v>446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472</v>
      </c>
      <c r="H2347" s="63" t="s">
        <v>4347</v>
      </c>
      <c r="I2347" s="64" t="s">
        <v>494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548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customHeight="1" x14ac:dyDescent="0.35">
      <c r="A2348" s="62">
        <v>46150</v>
      </c>
      <c r="B2348" s="63" t="s">
        <v>446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1472</v>
      </c>
      <c r="H2348" s="63" t="s">
        <v>4348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customHeight="1" x14ac:dyDescent="0.35">
      <c r="A2349" s="62">
        <v>46150</v>
      </c>
      <c r="B2349" s="63" t="s">
        <v>446</v>
      </c>
      <c r="C2349" s="64" t="s">
        <v>18</v>
      </c>
      <c r="D2349" s="64" t="s">
        <v>37</v>
      </c>
      <c r="E2349" s="64" t="s">
        <v>2111</v>
      </c>
      <c r="F2349" s="64">
        <v>1</v>
      </c>
      <c r="G2349" s="72" t="s">
        <v>392</v>
      </c>
      <c r="H2349" s="63" t="s">
        <v>4349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customHeight="1" x14ac:dyDescent="0.35">
      <c r="A2350" s="62">
        <v>46150</v>
      </c>
      <c r="B2350" s="63" t="s">
        <v>446</v>
      </c>
      <c r="C2350" s="64" t="s">
        <v>18</v>
      </c>
      <c r="D2350" s="64" t="s">
        <v>37</v>
      </c>
      <c r="E2350" s="64" t="s">
        <v>2828</v>
      </c>
      <c r="F2350" s="64">
        <v>1</v>
      </c>
      <c r="G2350" s="72" t="s">
        <v>1915</v>
      </c>
      <c r="H2350" s="63" t="s">
        <v>4350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customHeight="1" x14ac:dyDescent="0.35">
      <c r="A2351" s="62">
        <v>46150</v>
      </c>
      <c r="B2351" s="63" t="s">
        <v>446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4351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customHeight="1" x14ac:dyDescent="0.35">
      <c r="A2352" s="62">
        <v>46150</v>
      </c>
      <c r="B2352" s="63" t="s">
        <v>446</v>
      </c>
      <c r="C2352" s="64" t="s">
        <v>18</v>
      </c>
      <c r="D2352" s="64" t="s">
        <v>37</v>
      </c>
      <c r="E2352" s="64" t="s">
        <v>608</v>
      </c>
      <c r="F2352" s="64">
        <v>1</v>
      </c>
      <c r="G2352" s="72">
        <v>204328012</v>
      </c>
      <c r="H2352" s="63" t="s">
        <v>4352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customHeight="1" x14ac:dyDescent="0.35">
      <c r="A2353" s="62">
        <v>46150</v>
      </c>
      <c r="B2353" s="63" t="s">
        <v>446</v>
      </c>
      <c r="C2353" s="64" t="s">
        <v>18</v>
      </c>
      <c r="D2353" s="64" t="s">
        <v>37</v>
      </c>
      <c r="E2353" s="64" t="s">
        <v>608</v>
      </c>
      <c r="F2353" s="64">
        <v>1</v>
      </c>
      <c r="G2353" s="72">
        <v>204928023</v>
      </c>
      <c r="H2353" s="63" t="s">
        <v>4353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customHeight="1" x14ac:dyDescent="0.35">
      <c r="A2354" s="62">
        <v>46150</v>
      </c>
      <c r="B2354" s="63" t="s">
        <v>446</v>
      </c>
      <c r="C2354" s="64" t="s">
        <v>18</v>
      </c>
      <c r="D2354" s="64" t="s">
        <v>37</v>
      </c>
      <c r="E2354" s="64" t="s">
        <v>903</v>
      </c>
      <c r="F2354" s="64">
        <v>1</v>
      </c>
      <c r="G2354" s="72">
        <v>230075028</v>
      </c>
      <c r="H2354" s="63" t="s">
        <v>4354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1554</v>
      </c>
      <c r="F2355" s="64">
        <v>1</v>
      </c>
      <c r="G2355" s="72">
        <v>130597250</v>
      </c>
      <c r="H2355" s="63" t="s">
        <v>4355</v>
      </c>
      <c r="I2355" s="64" t="s">
        <v>491</v>
      </c>
      <c r="J2355" s="63" t="s">
        <v>4356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customHeight="1" x14ac:dyDescent="0.35">
      <c r="A2356" s="62">
        <v>46150</v>
      </c>
      <c r="B2356" s="63" t="s">
        <v>446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3893</v>
      </c>
      <c r="H2356" s="63" t="s">
        <v>3894</v>
      </c>
      <c r="I2356" s="64" t="s">
        <v>491</v>
      </c>
      <c r="J2356" s="63" t="s">
        <v>4357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customHeight="1" x14ac:dyDescent="0.35">
      <c r="A2357" s="62">
        <v>46150</v>
      </c>
      <c r="B2357" s="63" t="s">
        <v>446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3893</v>
      </c>
      <c r="H2357" s="63" t="s">
        <v>3894</v>
      </c>
      <c r="I2357" s="64" t="s">
        <v>491</v>
      </c>
      <c r="J2357" s="63" t="s">
        <v>2148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customHeight="1" x14ac:dyDescent="0.35">
      <c r="A2358" s="62">
        <v>46150</v>
      </c>
      <c r="B2358" s="63" t="s">
        <v>446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786</v>
      </c>
      <c r="H2358" s="63" t="s">
        <v>4358</v>
      </c>
      <c r="I2358" s="64" t="s">
        <v>491</v>
      </c>
      <c r="J2358" s="63" t="s">
        <v>4359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customHeight="1" x14ac:dyDescent="0.35">
      <c r="A2359" s="62">
        <v>46150</v>
      </c>
      <c r="B2359" s="63" t="s">
        <v>446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3893</v>
      </c>
      <c r="H2359" s="63" t="s">
        <v>4360</v>
      </c>
      <c r="I2359" s="64" t="s">
        <v>481</v>
      </c>
      <c r="J2359" s="63" t="s">
        <v>4361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4363</v>
      </c>
      <c r="X2359" s="63" t="s">
        <v>549</v>
      </c>
      <c r="Y2359" s="63"/>
      <c r="Z2359" s="63"/>
      <c r="AA2359" s="63">
        <v>2026050029</v>
      </c>
    </row>
    <row r="2360" spans="1:27" s="71" customFormat="1" ht="23.5" customHeight="1" x14ac:dyDescent="0.35">
      <c r="A2360" s="62">
        <v>46150</v>
      </c>
      <c r="B2360" s="63" t="s">
        <v>446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4335</v>
      </c>
      <c r="H2360" s="63" t="s">
        <v>4336</v>
      </c>
      <c r="I2360" s="64" t="s">
        <v>481</v>
      </c>
      <c r="J2360" s="63" t="s">
        <v>4362</v>
      </c>
      <c r="K2360" s="64" t="s">
        <v>704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4364</v>
      </c>
      <c r="X2360" s="63" t="s">
        <v>6374</v>
      </c>
      <c r="Y2360" s="63"/>
      <c r="Z2360" s="63"/>
      <c r="AA2360" s="63">
        <v>2026050030</v>
      </c>
    </row>
    <row r="2361" spans="1:27" s="71" customFormat="1" ht="23.5" customHeight="1" x14ac:dyDescent="0.35">
      <c r="A2361" s="62">
        <v>46151</v>
      </c>
      <c r="B2361" s="63" t="s">
        <v>446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816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customHeight="1" x14ac:dyDescent="0.35">
      <c r="A2362" s="62">
        <v>46151</v>
      </c>
      <c r="B2362" s="63" t="s">
        <v>446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947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customHeight="1" x14ac:dyDescent="0.35">
      <c r="A2363" s="62">
        <v>46151</v>
      </c>
      <c r="B2363" s="63" t="s">
        <v>446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customHeight="1" x14ac:dyDescent="0.35">
      <c r="A2364" s="62">
        <v>46151</v>
      </c>
      <c r="B2364" s="63" t="s">
        <v>446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757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customHeight="1" x14ac:dyDescent="0.35">
      <c r="A2365" s="62">
        <v>46151</v>
      </c>
      <c r="B2365" s="63" t="s">
        <v>446</v>
      </c>
      <c r="C2365" s="64" t="s">
        <v>17</v>
      </c>
      <c r="D2365" s="64" t="s">
        <v>37</v>
      </c>
      <c r="E2365" s="64" t="s">
        <v>902</v>
      </c>
      <c r="F2365" s="64">
        <v>1</v>
      </c>
      <c r="G2365" s="72" t="s">
        <v>3092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customHeight="1" x14ac:dyDescent="0.35">
      <c r="A2366" s="62">
        <v>46151</v>
      </c>
      <c r="B2366" s="63" t="s">
        <v>446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2075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customHeight="1" x14ac:dyDescent="0.35">
      <c r="A2367" s="62">
        <v>46151</v>
      </c>
      <c r="B2367" s="63" t="s">
        <v>446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1806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customHeight="1" x14ac:dyDescent="0.35">
      <c r="A2368" s="62">
        <v>46151</v>
      </c>
      <c r="B2368" s="63" t="s">
        <v>446</v>
      </c>
      <c r="C2368" s="64" t="s">
        <v>17</v>
      </c>
      <c r="D2368" s="64" t="s">
        <v>37</v>
      </c>
      <c r="E2368" s="64" t="s">
        <v>3044</v>
      </c>
      <c r="F2368" s="64">
        <v>2</v>
      </c>
      <c r="G2368" s="72" t="s">
        <v>4388</v>
      </c>
      <c r="H2368" s="63" t="s">
        <v>4389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customHeight="1" x14ac:dyDescent="0.35">
      <c r="A2369" s="62">
        <v>46151</v>
      </c>
      <c r="B2369" s="63" t="s">
        <v>446</v>
      </c>
      <c r="C2369" s="64" t="s">
        <v>18</v>
      </c>
      <c r="D2369" s="64" t="s">
        <v>37</v>
      </c>
      <c r="E2369" s="64" t="s">
        <v>1544</v>
      </c>
      <c r="F2369" s="64">
        <v>1</v>
      </c>
      <c r="G2369" s="72" t="s">
        <v>4390</v>
      </c>
      <c r="H2369" s="63" t="s">
        <v>4391</v>
      </c>
      <c r="I2369" s="64" t="s">
        <v>494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548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customHeight="1" x14ac:dyDescent="0.35">
      <c r="A2370" s="62">
        <v>46151</v>
      </c>
      <c r="B2370" s="63" t="s">
        <v>446</v>
      </c>
      <c r="C2370" s="64" t="s">
        <v>18</v>
      </c>
      <c r="D2370" s="64" t="s">
        <v>37</v>
      </c>
      <c r="E2370" s="64" t="s">
        <v>871</v>
      </c>
      <c r="F2370" s="64">
        <v>1</v>
      </c>
      <c r="G2370" s="72" t="s">
        <v>520</v>
      </c>
      <c r="H2370" s="63" t="s">
        <v>4392</v>
      </c>
      <c r="I2370" s="64" t="s">
        <v>494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548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customHeight="1" x14ac:dyDescent="0.35">
      <c r="A2371" s="62">
        <v>46151</v>
      </c>
      <c r="B2371" s="63" t="s">
        <v>446</v>
      </c>
      <c r="C2371" s="64" t="s">
        <v>18</v>
      </c>
      <c r="D2371" s="64" t="s">
        <v>37</v>
      </c>
      <c r="E2371" s="64" t="s">
        <v>600</v>
      </c>
      <c r="F2371" s="64">
        <v>1</v>
      </c>
      <c r="G2371" s="72" t="s">
        <v>256</v>
      </c>
      <c r="H2371" s="63" t="s">
        <v>4393</v>
      </c>
      <c r="I2371" s="64" t="s">
        <v>494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548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customHeight="1" x14ac:dyDescent="0.35">
      <c r="A2372" s="62">
        <v>46151</v>
      </c>
      <c r="B2372" s="63" t="s">
        <v>446</v>
      </c>
      <c r="C2372" s="64" t="s">
        <v>18</v>
      </c>
      <c r="D2372" s="64" t="s">
        <v>37</v>
      </c>
      <c r="E2372" s="64" t="s">
        <v>1308</v>
      </c>
      <c r="F2372" s="64">
        <v>2</v>
      </c>
      <c r="G2372" s="72" t="s">
        <v>324</v>
      </c>
      <c r="H2372" s="63" t="s">
        <v>4394</v>
      </c>
      <c r="I2372" s="64" t="s">
        <v>494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548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customHeight="1" x14ac:dyDescent="0.35">
      <c r="A2373" s="62">
        <v>46151</v>
      </c>
      <c r="B2373" s="63" t="s">
        <v>446</v>
      </c>
      <c r="C2373" s="64" t="s">
        <v>18</v>
      </c>
      <c r="D2373" s="64" t="s">
        <v>37</v>
      </c>
      <c r="E2373" s="64" t="s">
        <v>1058</v>
      </c>
      <c r="F2373" s="64">
        <v>2</v>
      </c>
      <c r="G2373" s="72" t="s">
        <v>3712</v>
      </c>
      <c r="H2373" s="63" t="s">
        <v>4395</v>
      </c>
      <c r="I2373" s="64" t="s">
        <v>494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548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customHeight="1" x14ac:dyDescent="0.35">
      <c r="A2374" s="62">
        <v>46151</v>
      </c>
      <c r="B2374" s="63" t="s">
        <v>446</v>
      </c>
      <c r="C2374" s="64" t="s">
        <v>18</v>
      </c>
      <c r="D2374" s="64" t="s">
        <v>37</v>
      </c>
      <c r="E2374" s="64" t="s">
        <v>2232</v>
      </c>
      <c r="F2374" s="64">
        <v>2</v>
      </c>
      <c r="G2374" s="72" t="s">
        <v>329</v>
      </c>
      <c r="H2374" s="63" t="s">
        <v>4396</v>
      </c>
      <c r="I2374" s="64" t="s">
        <v>494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548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902</v>
      </c>
      <c r="F2375" s="64">
        <v>2</v>
      </c>
      <c r="G2375" s="72" t="s">
        <v>1029</v>
      </c>
      <c r="H2375" s="63" t="s">
        <v>4397</v>
      </c>
      <c r="I2375" s="64" t="s">
        <v>491</v>
      </c>
      <c r="J2375" s="63" t="s">
        <v>2148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4398</v>
      </c>
      <c r="I2376" s="64" t="s">
        <v>481</v>
      </c>
      <c r="J2376" s="63" t="s">
        <v>4399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customHeight="1" x14ac:dyDescent="0.35">
      <c r="A2377" s="62">
        <v>46151</v>
      </c>
      <c r="B2377" s="63" t="s">
        <v>446</v>
      </c>
      <c r="C2377" s="64" t="s">
        <v>18</v>
      </c>
      <c r="D2377" s="64" t="s">
        <v>37</v>
      </c>
      <c r="E2377" s="64" t="s">
        <v>1820</v>
      </c>
      <c r="F2377" s="64">
        <v>2</v>
      </c>
      <c r="G2377" s="72" t="s">
        <v>3866</v>
      </c>
      <c r="H2377" s="63" t="s">
        <v>4400</v>
      </c>
      <c r="I2377" s="64" t="s">
        <v>491</v>
      </c>
      <c r="J2377" s="63" t="s">
        <v>4401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757</v>
      </c>
      <c r="H2378" s="63" t="s">
        <v>4402</v>
      </c>
      <c r="I2378" s="64" t="s">
        <v>488</v>
      </c>
      <c r="J2378" s="63" t="s">
        <v>4403</v>
      </c>
      <c r="K2378" s="64" t="s">
        <v>704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489</v>
      </c>
      <c r="U2378" s="69" t="s">
        <v>489</v>
      </c>
      <c r="V2378" s="63"/>
      <c r="W2378" s="63"/>
      <c r="X2378" s="63"/>
      <c r="Y2378" s="63"/>
      <c r="Z2378" s="63"/>
      <c r="AA2378" s="63"/>
    </row>
    <row r="2379" spans="1:27" s="71" customFormat="1" ht="23.5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726</v>
      </c>
      <c r="H2379" s="63" t="s">
        <v>4404</v>
      </c>
      <c r="I2379" s="64" t="s">
        <v>488</v>
      </c>
      <c r="J2379" s="63" t="s">
        <v>4403</v>
      </c>
      <c r="K2379" s="64" t="s">
        <v>704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489</v>
      </c>
      <c r="U2379" s="69" t="s">
        <v>489</v>
      </c>
      <c r="V2379" s="63"/>
      <c r="W2379" s="63"/>
      <c r="X2379" s="63"/>
      <c r="Y2379" s="63"/>
      <c r="Z2379" s="63"/>
      <c r="AA2379" s="63"/>
    </row>
    <row r="2380" spans="1:27" s="71" customFormat="1" ht="23.5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2361</v>
      </c>
      <c r="H2380" s="63" t="s">
        <v>4405</v>
      </c>
      <c r="I2380" s="64" t="s">
        <v>488</v>
      </c>
      <c r="J2380" s="63" t="s">
        <v>4403</v>
      </c>
      <c r="K2380" s="64" t="s">
        <v>704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489</v>
      </c>
      <c r="U2380" s="69" t="s">
        <v>489</v>
      </c>
      <c r="V2380" s="63"/>
      <c r="W2380" s="63"/>
      <c r="X2380" s="63"/>
      <c r="Y2380" s="63"/>
      <c r="Z2380" s="63"/>
      <c r="AA2380" s="63"/>
    </row>
    <row r="2381" spans="1:27" s="71" customFormat="1" ht="23.5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3648</v>
      </c>
      <c r="H2381" s="63" t="s">
        <v>4285</v>
      </c>
      <c r="I2381" s="64" t="s">
        <v>488</v>
      </c>
      <c r="J2381" s="63" t="s">
        <v>4403</v>
      </c>
      <c r="K2381" s="64" t="s">
        <v>704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489</v>
      </c>
      <c r="U2381" s="69" t="s">
        <v>489</v>
      </c>
      <c r="V2381" s="63"/>
      <c r="W2381" s="63"/>
      <c r="X2381" s="63"/>
      <c r="Y2381" s="63"/>
      <c r="Z2381" s="63"/>
      <c r="AA2381" s="63"/>
    </row>
    <row r="2382" spans="1:27" s="71" customFormat="1" ht="23.5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4375</v>
      </c>
      <c r="F2382" s="64">
        <v>1</v>
      </c>
      <c r="G2382" s="72" t="s">
        <v>3324</v>
      </c>
      <c r="H2382" s="63" t="s">
        <v>4406</v>
      </c>
      <c r="I2382" s="64" t="s">
        <v>488</v>
      </c>
      <c r="J2382" s="63" t="s">
        <v>4403</v>
      </c>
      <c r="K2382" s="64" t="s">
        <v>704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489</v>
      </c>
      <c r="U2382" s="69" t="s">
        <v>489</v>
      </c>
      <c r="V2382" s="63"/>
      <c r="W2382" s="63"/>
      <c r="X2382" s="63"/>
      <c r="Y2382" s="63"/>
      <c r="Z2382" s="63"/>
      <c r="AA2382" s="63"/>
    </row>
    <row r="2383" spans="1:27" s="71" customFormat="1" ht="23.5" customHeight="1" x14ac:dyDescent="0.35">
      <c r="A2383" s="62">
        <v>46151</v>
      </c>
      <c r="B2383" s="63" t="s">
        <v>446</v>
      </c>
      <c r="C2383" s="64" t="s">
        <v>17</v>
      </c>
      <c r="D2383" s="64" t="s">
        <v>37</v>
      </c>
      <c r="E2383" s="64" t="s">
        <v>4376</v>
      </c>
      <c r="F2383" s="64">
        <v>1</v>
      </c>
      <c r="G2383" s="72" t="s">
        <v>3324</v>
      </c>
      <c r="H2383" s="63" t="s">
        <v>4407</v>
      </c>
      <c r="I2383" s="64" t="s">
        <v>488</v>
      </c>
      <c r="J2383" s="63" t="s">
        <v>4403</v>
      </c>
      <c r="K2383" s="64" t="s">
        <v>704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489</v>
      </c>
      <c r="U2383" s="69" t="s">
        <v>489</v>
      </c>
      <c r="V2383" s="63"/>
      <c r="W2383" s="63"/>
      <c r="X2383" s="63"/>
      <c r="Y2383" s="63"/>
      <c r="Z2383" s="63"/>
      <c r="AA2383" s="63"/>
    </row>
    <row r="2384" spans="1:27" s="71" customFormat="1" ht="23.5" customHeight="1" x14ac:dyDescent="0.35">
      <c r="A2384" s="62">
        <v>46151</v>
      </c>
      <c r="B2384" s="63" t="s">
        <v>446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4398</v>
      </c>
      <c r="I2384" s="64" t="s">
        <v>488</v>
      </c>
      <c r="J2384" s="63" t="s">
        <v>4403</v>
      </c>
      <c r="K2384" s="64" t="s">
        <v>704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489</v>
      </c>
      <c r="U2384" s="69" t="s">
        <v>489</v>
      </c>
      <c r="V2384" s="63"/>
      <c r="W2384" s="63"/>
      <c r="X2384" s="63"/>
      <c r="Y2384" s="63"/>
      <c r="Z2384" s="63"/>
      <c r="AA2384" s="63"/>
    </row>
    <row r="2385" spans="1:27" s="71" customFormat="1" ht="23.5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613</v>
      </c>
      <c r="F2385" s="64">
        <v>1</v>
      </c>
      <c r="G2385" s="72">
        <v>130597182</v>
      </c>
      <c r="H2385" s="63" t="s">
        <v>4408</v>
      </c>
      <c r="I2385" s="64" t="s">
        <v>488</v>
      </c>
      <c r="J2385" s="63" t="s">
        <v>4403</v>
      </c>
      <c r="K2385" s="64" t="s">
        <v>704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489</v>
      </c>
      <c r="U2385" s="69" t="s">
        <v>489</v>
      </c>
      <c r="V2385" s="63"/>
      <c r="W2385" s="63"/>
      <c r="X2385" s="63"/>
      <c r="Y2385" s="63"/>
      <c r="Z2385" s="63"/>
      <c r="AA2385" s="63"/>
    </row>
    <row r="2386" spans="1:27" s="71" customFormat="1" ht="23.5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4221</v>
      </c>
      <c r="H2386" s="63" t="s">
        <v>4409</v>
      </c>
      <c r="I2386" s="64" t="s">
        <v>488</v>
      </c>
      <c r="J2386" s="63" t="s">
        <v>4403</v>
      </c>
      <c r="K2386" s="64" t="s">
        <v>704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489</v>
      </c>
      <c r="U2386" s="69" t="s">
        <v>489</v>
      </c>
      <c r="V2386" s="63"/>
      <c r="W2386" s="63"/>
      <c r="X2386" s="63"/>
      <c r="Y2386" s="63"/>
      <c r="Z2386" s="63"/>
      <c r="AA2386" s="63"/>
    </row>
    <row r="2387" spans="1:27" s="71" customFormat="1" ht="23.5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4332</v>
      </c>
      <c r="H2387" s="63" t="s">
        <v>4333</v>
      </c>
      <c r="I2387" s="64" t="s">
        <v>488</v>
      </c>
      <c r="J2387" s="63" t="s">
        <v>4403</v>
      </c>
      <c r="K2387" s="64" t="s">
        <v>704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489</v>
      </c>
      <c r="U2387" s="69" t="s">
        <v>489</v>
      </c>
      <c r="V2387" s="63"/>
      <c r="W2387" s="63"/>
      <c r="X2387" s="63"/>
      <c r="Y2387" s="63"/>
      <c r="Z2387" s="63"/>
      <c r="AA2387" s="63"/>
    </row>
    <row r="2388" spans="1:27" s="71" customFormat="1" ht="23.5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999</v>
      </c>
      <c r="F2388" s="64">
        <v>1</v>
      </c>
      <c r="G2388" s="72" t="s">
        <v>301</v>
      </c>
      <c r="H2388" s="63" t="s">
        <v>4410</v>
      </c>
      <c r="I2388" s="64" t="s">
        <v>488</v>
      </c>
      <c r="J2388" s="63" t="s">
        <v>4403</v>
      </c>
      <c r="K2388" s="64" t="s">
        <v>704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489</v>
      </c>
      <c r="U2388" s="69" t="s">
        <v>489</v>
      </c>
      <c r="V2388" s="63"/>
      <c r="W2388" s="63"/>
      <c r="X2388" s="63"/>
      <c r="Y2388" s="63"/>
      <c r="Z2388" s="63"/>
      <c r="AA2388" s="63"/>
    </row>
    <row r="2389" spans="1:27" s="71" customFormat="1" ht="23.5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1072</v>
      </c>
      <c r="F2389" s="64">
        <v>1</v>
      </c>
      <c r="G2389" s="72" t="s">
        <v>301</v>
      </c>
      <c r="H2389" s="63" t="s">
        <v>4411</v>
      </c>
      <c r="I2389" s="64" t="s">
        <v>488</v>
      </c>
      <c r="J2389" s="63" t="s">
        <v>4403</v>
      </c>
      <c r="K2389" s="64" t="s">
        <v>704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489</v>
      </c>
      <c r="U2389" s="69" t="s">
        <v>489</v>
      </c>
      <c r="V2389" s="63"/>
      <c r="W2389" s="63"/>
      <c r="X2389" s="63"/>
      <c r="Y2389" s="63"/>
      <c r="Z2389" s="63"/>
      <c r="AA2389" s="63"/>
    </row>
    <row r="2390" spans="1:27" s="71" customFormat="1" ht="23.5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944</v>
      </c>
      <c r="F2390" s="64">
        <v>1</v>
      </c>
      <c r="G2390" s="72" t="s">
        <v>1582</v>
      </c>
      <c r="H2390" s="63" t="s">
        <v>4412</v>
      </c>
      <c r="I2390" s="64" t="s">
        <v>488</v>
      </c>
      <c r="J2390" s="63" t="s">
        <v>4403</v>
      </c>
      <c r="K2390" s="64" t="s">
        <v>704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489</v>
      </c>
      <c r="U2390" s="69" t="s">
        <v>489</v>
      </c>
      <c r="V2390" s="63"/>
      <c r="W2390" s="63"/>
      <c r="X2390" s="63"/>
      <c r="Y2390" s="63"/>
      <c r="Z2390" s="63"/>
      <c r="AA2390" s="63"/>
    </row>
    <row r="2391" spans="1:27" s="71" customFormat="1" ht="23.5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1156</v>
      </c>
      <c r="F2391" s="64">
        <v>1</v>
      </c>
      <c r="G2391" s="72" t="s">
        <v>301</v>
      </c>
      <c r="H2391" s="63" t="s">
        <v>4282</v>
      </c>
      <c r="I2391" s="64" t="s">
        <v>488</v>
      </c>
      <c r="J2391" s="63" t="s">
        <v>4403</v>
      </c>
      <c r="K2391" s="64" t="s">
        <v>704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489</v>
      </c>
      <c r="U2391" s="69" t="s">
        <v>489</v>
      </c>
      <c r="V2391" s="63"/>
      <c r="W2391" s="63"/>
      <c r="X2391" s="63"/>
      <c r="Y2391" s="63"/>
      <c r="Z2391" s="63"/>
      <c r="AA2391" s="63"/>
    </row>
    <row r="2392" spans="1:27" s="71" customFormat="1" ht="23.5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4377</v>
      </c>
      <c r="F2392" s="64">
        <v>1</v>
      </c>
      <c r="G2392" s="72">
        <v>108930826</v>
      </c>
      <c r="H2392" s="63" t="s">
        <v>4413</v>
      </c>
      <c r="I2392" s="64" t="s">
        <v>488</v>
      </c>
      <c r="J2392" s="63" t="s">
        <v>4403</v>
      </c>
      <c r="K2392" s="64" t="s">
        <v>704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</row>
    <row r="2393" spans="1:27" s="71" customFormat="1" ht="23.5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4378</v>
      </c>
      <c r="F2393" s="64">
        <v>1</v>
      </c>
      <c r="G2393" s="72" t="s">
        <v>4414</v>
      </c>
      <c r="H2393" s="63" t="s">
        <v>4415</v>
      </c>
      <c r="I2393" s="64" t="s">
        <v>488</v>
      </c>
      <c r="J2393" s="63" t="s">
        <v>4403</v>
      </c>
      <c r="K2393" s="64" t="s">
        <v>704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</row>
    <row r="2394" spans="1:27" s="71" customFormat="1" ht="23.5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3044</v>
      </c>
      <c r="F2394" s="64">
        <v>1</v>
      </c>
      <c r="G2394" s="72" t="s">
        <v>4388</v>
      </c>
      <c r="H2394" s="63" t="s">
        <v>4416</v>
      </c>
      <c r="I2394" s="64" t="s">
        <v>488</v>
      </c>
      <c r="J2394" s="63" t="s">
        <v>4403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</row>
    <row r="2395" spans="1:27" s="71" customFormat="1" ht="23.5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3045</v>
      </c>
      <c r="F2395" s="64">
        <v>1</v>
      </c>
      <c r="G2395" s="72" t="s">
        <v>4417</v>
      </c>
      <c r="H2395" s="63" t="s">
        <v>4418</v>
      </c>
      <c r="I2395" s="64" t="s">
        <v>488</v>
      </c>
      <c r="J2395" s="63" t="s">
        <v>4403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</row>
    <row r="2396" spans="1:27" s="71" customFormat="1" ht="23.5" customHeight="1" x14ac:dyDescent="0.35">
      <c r="A2396" s="62">
        <v>46151</v>
      </c>
      <c r="B2396" s="63" t="s">
        <v>446</v>
      </c>
      <c r="C2396" s="64" t="s">
        <v>18</v>
      </c>
      <c r="D2396" s="64" t="s">
        <v>37</v>
      </c>
      <c r="E2396" s="64" t="s">
        <v>555</v>
      </c>
      <c r="F2396" s="64">
        <v>1</v>
      </c>
      <c r="G2396" s="72" t="s">
        <v>4419</v>
      </c>
      <c r="H2396" s="63" t="s">
        <v>4420</v>
      </c>
      <c r="I2396" s="64" t="s">
        <v>488</v>
      </c>
      <c r="J2396" s="63" t="s">
        <v>4403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</row>
    <row r="2397" spans="1:27" s="71" customFormat="1" ht="23.5" customHeight="1" x14ac:dyDescent="0.35">
      <c r="A2397" s="62">
        <v>46151</v>
      </c>
      <c r="B2397" s="63" t="s">
        <v>446</v>
      </c>
      <c r="C2397" s="64" t="s">
        <v>18</v>
      </c>
      <c r="D2397" s="64" t="s">
        <v>37</v>
      </c>
      <c r="E2397" s="64" t="s">
        <v>545</v>
      </c>
      <c r="F2397" s="64">
        <v>1</v>
      </c>
      <c r="G2397" s="72" t="s">
        <v>3936</v>
      </c>
      <c r="H2397" s="63" t="s">
        <v>4421</v>
      </c>
      <c r="I2397" s="64" t="s">
        <v>488</v>
      </c>
      <c r="J2397" s="63" t="s">
        <v>4403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</row>
    <row r="2398" spans="1:27" s="71" customFormat="1" ht="23.5" customHeight="1" x14ac:dyDescent="0.35">
      <c r="A2398" s="62">
        <v>46151</v>
      </c>
      <c r="B2398" s="63" t="s">
        <v>446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2797</v>
      </c>
      <c r="H2398" s="63" t="s">
        <v>4342</v>
      </c>
      <c r="I2398" s="64" t="s">
        <v>488</v>
      </c>
      <c r="J2398" s="63" t="s">
        <v>4403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</row>
    <row r="2399" spans="1:27" s="71" customFormat="1" ht="23.5" customHeight="1" x14ac:dyDescent="0.35">
      <c r="A2399" s="62">
        <v>46151</v>
      </c>
      <c r="B2399" s="63" t="s">
        <v>446</v>
      </c>
      <c r="C2399" s="64" t="s">
        <v>18</v>
      </c>
      <c r="D2399" s="64" t="s">
        <v>37</v>
      </c>
      <c r="E2399" s="64" t="s">
        <v>2681</v>
      </c>
      <c r="F2399" s="64">
        <v>1</v>
      </c>
      <c r="G2399" s="72" t="s">
        <v>4422</v>
      </c>
      <c r="H2399" s="63" t="s">
        <v>4423</v>
      </c>
      <c r="I2399" s="64" t="s">
        <v>488</v>
      </c>
      <c r="J2399" s="63" t="s">
        <v>4403</v>
      </c>
      <c r="K2399" s="64" t="s">
        <v>704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</row>
    <row r="2400" spans="1:27" s="71" customFormat="1" ht="23.5" customHeight="1" x14ac:dyDescent="0.35">
      <c r="A2400" s="62">
        <v>46151</v>
      </c>
      <c r="B2400" s="63" t="s">
        <v>446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3781</v>
      </c>
      <c r="H2400" s="63" t="s">
        <v>4424</v>
      </c>
      <c r="I2400" s="64" t="s">
        <v>488</v>
      </c>
      <c r="J2400" s="63" t="s">
        <v>4403</v>
      </c>
      <c r="K2400" s="64" t="s">
        <v>704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</row>
    <row r="2401" spans="1:27" s="71" customFormat="1" ht="23.5" customHeight="1" x14ac:dyDescent="0.35">
      <c r="A2401" s="62">
        <v>46151</v>
      </c>
      <c r="B2401" s="63" t="s">
        <v>446</v>
      </c>
      <c r="C2401" s="64" t="s">
        <v>18</v>
      </c>
      <c r="D2401" s="64" t="s">
        <v>37</v>
      </c>
      <c r="E2401" s="64" t="s">
        <v>872</v>
      </c>
      <c r="F2401" s="64">
        <v>1</v>
      </c>
      <c r="G2401" s="72" t="s">
        <v>3098</v>
      </c>
      <c r="H2401" s="63" t="s">
        <v>4425</v>
      </c>
      <c r="I2401" s="64" t="s">
        <v>488</v>
      </c>
      <c r="J2401" s="63" t="s">
        <v>4403</v>
      </c>
      <c r="K2401" s="64" t="s">
        <v>704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</row>
    <row r="2402" spans="1:27" s="71" customFormat="1" ht="23.5" customHeight="1" x14ac:dyDescent="0.35">
      <c r="A2402" s="62">
        <v>46151</v>
      </c>
      <c r="B2402" s="63" t="s">
        <v>446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3493</v>
      </c>
      <c r="H2402" s="63" t="s">
        <v>4426</v>
      </c>
      <c r="I2402" s="64" t="s">
        <v>488</v>
      </c>
      <c r="J2402" s="63" t="s">
        <v>4403</v>
      </c>
      <c r="K2402" s="64" t="s">
        <v>704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</row>
    <row r="2403" spans="1:27" s="71" customFormat="1" ht="23.5" customHeight="1" x14ac:dyDescent="0.35">
      <c r="A2403" s="62">
        <v>46151</v>
      </c>
      <c r="B2403" s="63" t="s">
        <v>446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3979</v>
      </c>
      <c r="H2403" s="63" t="s">
        <v>4295</v>
      </c>
      <c r="I2403" s="64" t="s">
        <v>488</v>
      </c>
      <c r="J2403" s="63" t="s">
        <v>4403</v>
      </c>
      <c r="K2403" s="64" t="s">
        <v>704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</row>
    <row r="2404" spans="1:27" s="71" customFormat="1" ht="23.5" customHeight="1" x14ac:dyDescent="0.35">
      <c r="A2404" s="62">
        <v>46151</v>
      </c>
      <c r="B2404" s="63" t="s">
        <v>446</v>
      </c>
      <c r="C2404" s="64" t="s">
        <v>18</v>
      </c>
      <c r="D2404" s="64" t="s">
        <v>37</v>
      </c>
      <c r="E2404" s="64" t="s">
        <v>1543</v>
      </c>
      <c r="F2404" s="64">
        <v>1</v>
      </c>
      <c r="G2404" s="72" t="s">
        <v>2996</v>
      </c>
      <c r="H2404" s="63" t="s">
        <v>4427</v>
      </c>
      <c r="I2404" s="64" t="s">
        <v>488</v>
      </c>
      <c r="J2404" s="63" t="s">
        <v>4403</v>
      </c>
      <c r="K2404" s="64" t="s">
        <v>704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</row>
    <row r="2405" spans="1:27" s="71" customFormat="1" ht="23.5" customHeight="1" x14ac:dyDescent="0.35">
      <c r="A2405" s="62">
        <v>46151</v>
      </c>
      <c r="B2405" s="63" t="s">
        <v>446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4193</v>
      </c>
      <c r="H2405" s="63" t="s">
        <v>4428</v>
      </c>
      <c r="I2405" s="64" t="s">
        <v>488</v>
      </c>
      <c r="J2405" s="63" t="s">
        <v>4403</v>
      </c>
      <c r="K2405" s="64" t="s">
        <v>704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</row>
    <row r="2406" spans="1:27" s="71" customFormat="1" ht="23.5" customHeight="1" x14ac:dyDescent="0.35">
      <c r="A2406" s="62">
        <v>46151</v>
      </c>
      <c r="B2406" s="63" t="s">
        <v>446</v>
      </c>
      <c r="C2406" s="64" t="s">
        <v>18</v>
      </c>
      <c r="D2406" s="64" t="s">
        <v>37</v>
      </c>
      <c r="E2406" s="64" t="s">
        <v>1544</v>
      </c>
      <c r="F2406" s="64">
        <v>1</v>
      </c>
      <c r="G2406" s="72" t="s">
        <v>4390</v>
      </c>
      <c r="H2406" s="63" t="s">
        <v>4391</v>
      </c>
      <c r="I2406" s="64" t="s">
        <v>488</v>
      </c>
      <c r="J2406" s="63" t="s">
        <v>4403</v>
      </c>
      <c r="K2406" s="64" t="s">
        <v>704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</row>
    <row r="2407" spans="1:27" s="71" customFormat="1" ht="23.5" customHeight="1" x14ac:dyDescent="0.35">
      <c r="A2407" s="62">
        <v>46151</v>
      </c>
      <c r="B2407" s="63" t="s">
        <v>446</v>
      </c>
      <c r="C2407" s="64" t="s">
        <v>18</v>
      </c>
      <c r="D2407" s="64" t="s">
        <v>37</v>
      </c>
      <c r="E2407" s="64" t="s">
        <v>1548</v>
      </c>
      <c r="F2407" s="64">
        <v>1</v>
      </c>
      <c r="G2407" s="72" t="s">
        <v>1515</v>
      </c>
      <c r="H2407" s="63" t="s">
        <v>4345</v>
      </c>
      <c r="I2407" s="64" t="s">
        <v>488</v>
      </c>
      <c r="J2407" s="63" t="s">
        <v>4403</v>
      </c>
      <c r="K2407" s="64" t="s">
        <v>704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</row>
    <row r="2408" spans="1:27" s="71" customFormat="1" ht="23.5" customHeight="1" x14ac:dyDescent="0.35">
      <c r="A2408" s="62">
        <v>46151</v>
      </c>
      <c r="B2408" s="63" t="s">
        <v>446</v>
      </c>
      <c r="C2408" s="64" t="s">
        <v>18</v>
      </c>
      <c r="D2408" s="64" t="s">
        <v>37</v>
      </c>
      <c r="E2408" s="64" t="s">
        <v>871</v>
      </c>
      <c r="F2408" s="64">
        <v>1</v>
      </c>
      <c r="G2408" s="72" t="s">
        <v>520</v>
      </c>
      <c r="H2408" s="63" t="s">
        <v>4392</v>
      </c>
      <c r="I2408" s="64" t="s">
        <v>488</v>
      </c>
      <c r="J2408" s="63" t="s">
        <v>4403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</row>
    <row r="2409" spans="1:27" s="71" customFormat="1" ht="23.5" customHeight="1" x14ac:dyDescent="0.35">
      <c r="A2409" s="62">
        <v>46151</v>
      </c>
      <c r="B2409" s="63" t="s">
        <v>446</v>
      </c>
      <c r="C2409" s="64" t="s">
        <v>18</v>
      </c>
      <c r="D2409" s="64" t="s">
        <v>37</v>
      </c>
      <c r="E2409" s="64" t="s">
        <v>1542</v>
      </c>
      <c r="F2409" s="64">
        <v>1</v>
      </c>
      <c r="G2409" s="72" t="s">
        <v>4429</v>
      </c>
      <c r="H2409" s="63" t="s">
        <v>4430</v>
      </c>
      <c r="I2409" s="64" t="s">
        <v>488</v>
      </c>
      <c r="J2409" s="63" t="s">
        <v>4403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</row>
    <row r="2410" spans="1:27" s="71" customFormat="1" ht="23.5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2111</v>
      </c>
      <c r="F2410" s="64">
        <v>1</v>
      </c>
      <c r="G2410" s="72" t="s">
        <v>4431</v>
      </c>
      <c r="H2410" s="63" t="s">
        <v>4432</v>
      </c>
      <c r="I2410" s="64" t="s">
        <v>488</v>
      </c>
      <c r="J2410" s="63" t="s">
        <v>4403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</row>
    <row r="2411" spans="1:27" s="71" customFormat="1" ht="23.5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600</v>
      </c>
      <c r="F2411" s="64">
        <v>1</v>
      </c>
      <c r="G2411" s="72" t="s">
        <v>256</v>
      </c>
      <c r="H2411" s="63" t="s">
        <v>4393</v>
      </c>
      <c r="I2411" s="64" t="s">
        <v>488</v>
      </c>
      <c r="J2411" s="63" t="s">
        <v>4403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</row>
    <row r="2412" spans="1:27" s="71" customFormat="1" ht="23.5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471</v>
      </c>
      <c r="F2412" s="64">
        <v>1</v>
      </c>
      <c r="G2412" s="72" t="s">
        <v>1472</v>
      </c>
      <c r="H2412" s="63" t="s">
        <v>4348</v>
      </c>
      <c r="I2412" s="64" t="s">
        <v>488</v>
      </c>
      <c r="J2412" s="63" t="s">
        <v>4403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</row>
    <row r="2413" spans="1:27" s="71" customFormat="1" ht="23.5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743</v>
      </c>
      <c r="H2413" s="63" t="s">
        <v>4433</v>
      </c>
      <c r="I2413" s="64" t="s">
        <v>488</v>
      </c>
      <c r="J2413" s="63" t="s">
        <v>4403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</row>
    <row r="2414" spans="1:27" s="71" customFormat="1" ht="23.5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2573</v>
      </c>
      <c r="F2414" s="64">
        <v>1</v>
      </c>
      <c r="G2414" s="72" t="s">
        <v>1017</v>
      </c>
      <c r="H2414" s="63" t="s">
        <v>4317</v>
      </c>
      <c r="I2414" s="64" t="s">
        <v>488</v>
      </c>
      <c r="J2414" s="63" t="s">
        <v>4403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</row>
    <row r="2415" spans="1:27" s="71" customFormat="1" ht="23.5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1539</v>
      </c>
      <c r="F2415" s="64">
        <v>1</v>
      </c>
      <c r="G2415" s="72" t="s">
        <v>4434</v>
      </c>
      <c r="H2415" s="63" t="s">
        <v>4435</v>
      </c>
      <c r="I2415" s="64" t="s">
        <v>488</v>
      </c>
      <c r="J2415" s="63" t="s">
        <v>4403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</row>
    <row r="2416" spans="1:27" s="71" customFormat="1" ht="23.5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820</v>
      </c>
      <c r="F2416" s="64">
        <v>1</v>
      </c>
      <c r="G2416" s="72">
        <v>159499003</v>
      </c>
      <c r="H2416" s="63" t="s">
        <v>4436</v>
      </c>
      <c r="I2416" s="64" t="s">
        <v>488</v>
      </c>
      <c r="J2416" s="63" t="s">
        <v>4403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</row>
    <row r="2417" spans="1:27" s="71" customFormat="1" ht="23.5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1310</v>
      </c>
      <c r="F2417" s="64">
        <v>1</v>
      </c>
      <c r="G2417" s="72">
        <v>130540070</v>
      </c>
      <c r="H2417" s="63" t="s">
        <v>4437</v>
      </c>
      <c r="I2417" s="64" t="s">
        <v>488</v>
      </c>
      <c r="J2417" s="63" t="s">
        <v>4403</v>
      </c>
      <c r="K2417" s="64" t="s">
        <v>704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</row>
    <row r="2418" spans="1:27" s="71" customFormat="1" ht="23.5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793</v>
      </c>
      <c r="F2418" s="64">
        <v>1</v>
      </c>
      <c r="G2418" s="72">
        <v>130597197</v>
      </c>
      <c r="H2418" s="63" t="s">
        <v>4438</v>
      </c>
      <c r="I2418" s="64" t="s">
        <v>488</v>
      </c>
      <c r="J2418" s="63" t="s">
        <v>4403</v>
      </c>
      <c r="K2418" s="64" t="s">
        <v>704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</row>
    <row r="2419" spans="1:27" s="71" customFormat="1" ht="23.5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1559</v>
      </c>
      <c r="F2419" s="64">
        <v>1</v>
      </c>
      <c r="G2419" s="72">
        <v>130597243</v>
      </c>
      <c r="H2419" s="63" t="s">
        <v>4439</v>
      </c>
      <c r="I2419" s="64" t="s">
        <v>488</v>
      </c>
      <c r="J2419" s="63" t="s">
        <v>4403</v>
      </c>
      <c r="K2419" s="64" t="s">
        <v>704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</row>
    <row r="2420" spans="1:27" s="71" customFormat="1" ht="23.5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4379</v>
      </c>
      <c r="F2420" s="64">
        <v>1</v>
      </c>
      <c r="G2420" s="72">
        <v>130597245</v>
      </c>
      <c r="H2420" s="63" t="s">
        <v>4440</v>
      </c>
      <c r="I2420" s="64" t="s">
        <v>488</v>
      </c>
      <c r="J2420" s="63" t="s">
        <v>4403</v>
      </c>
      <c r="K2420" s="64" t="s">
        <v>704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</row>
    <row r="2421" spans="1:27" s="71" customFormat="1" ht="23.5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1554</v>
      </c>
      <c r="F2421" s="64">
        <v>1</v>
      </c>
      <c r="G2421" s="72">
        <v>130597250</v>
      </c>
      <c r="H2421" s="63" t="s">
        <v>4355</v>
      </c>
      <c r="I2421" s="64" t="s">
        <v>488</v>
      </c>
      <c r="J2421" s="63" t="s">
        <v>4403</v>
      </c>
      <c r="K2421" s="64" t="s">
        <v>704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</row>
    <row r="2422" spans="1:27" s="71" customFormat="1" ht="23.5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1075</v>
      </c>
      <c r="F2422" s="64">
        <v>1</v>
      </c>
      <c r="G2422" s="72">
        <v>130597283</v>
      </c>
      <c r="H2422" s="63" t="s">
        <v>4441</v>
      </c>
      <c r="I2422" s="64" t="s">
        <v>488</v>
      </c>
      <c r="J2422" s="63" t="s">
        <v>4403</v>
      </c>
      <c r="K2422" s="64" t="s">
        <v>704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</row>
    <row r="2423" spans="1:27" s="71" customFormat="1" ht="23.5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1549</v>
      </c>
      <c r="F2423" s="64">
        <v>1</v>
      </c>
      <c r="G2423" s="72">
        <v>130597284</v>
      </c>
      <c r="H2423" s="63" t="s">
        <v>4442</v>
      </c>
      <c r="I2423" s="64" t="s">
        <v>488</v>
      </c>
      <c r="J2423" s="63" t="s">
        <v>4403</v>
      </c>
      <c r="K2423" s="64" t="s">
        <v>704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</row>
    <row r="2424" spans="1:27" s="71" customFormat="1" ht="23.5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1557</v>
      </c>
      <c r="F2424" s="64">
        <v>1</v>
      </c>
      <c r="G2424" s="72">
        <v>130597289</v>
      </c>
      <c r="H2424" s="63" t="s">
        <v>4443</v>
      </c>
      <c r="I2424" s="64" t="s">
        <v>488</v>
      </c>
      <c r="J2424" s="63" t="s">
        <v>4403</v>
      </c>
      <c r="K2424" s="64" t="s">
        <v>704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</row>
    <row r="2425" spans="1:27" s="71" customFormat="1" ht="23.5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4444</v>
      </c>
      <c r="I2425" s="64" t="s">
        <v>488</v>
      </c>
      <c r="J2425" s="63" t="s">
        <v>4403</v>
      </c>
      <c r="K2425" s="64" t="s">
        <v>704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</row>
    <row r="2426" spans="1:27" s="71" customFormat="1" ht="23.5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1552</v>
      </c>
      <c r="F2426" s="64">
        <v>1</v>
      </c>
      <c r="G2426" s="72">
        <v>130597291</v>
      </c>
      <c r="H2426" s="63" t="s">
        <v>4445</v>
      </c>
      <c r="I2426" s="64" t="s">
        <v>488</v>
      </c>
      <c r="J2426" s="63" t="s">
        <v>4403</v>
      </c>
      <c r="K2426" s="64" t="s">
        <v>704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</row>
    <row r="2427" spans="1:27" s="71" customFormat="1" ht="23.5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437</v>
      </c>
      <c r="F2427" s="64">
        <v>1</v>
      </c>
      <c r="G2427" s="72">
        <v>130597297</v>
      </c>
      <c r="H2427" s="63" t="s">
        <v>4446</v>
      </c>
      <c r="I2427" s="64" t="s">
        <v>488</v>
      </c>
      <c r="J2427" s="63" t="s">
        <v>4403</v>
      </c>
      <c r="K2427" s="64" t="s">
        <v>704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</row>
    <row r="2428" spans="1:27" s="71" customFormat="1" ht="23.5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4447</v>
      </c>
      <c r="I2428" s="64" t="s">
        <v>488</v>
      </c>
      <c r="J2428" s="63" t="s">
        <v>4403</v>
      </c>
      <c r="K2428" s="64" t="s">
        <v>704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</row>
    <row r="2429" spans="1:27" s="71" customFormat="1" ht="23.5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838</v>
      </c>
      <c r="F2429" s="64">
        <v>1</v>
      </c>
      <c r="G2429" s="72">
        <v>130597401</v>
      </c>
      <c r="H2429" s="63" t="s">
        <v>4448</v>
      </c>
      <c r="I2429" s="64" t="s">
        <v>488</v>
      </c>
      <c r="J2429" s="63" t="s">
        <v>4403</v>
      </c>
      <c r="K2429" s="64" t="s">
        <v>704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</row>
    <row r="2430" spans="1:27" s="71" customFormat="1" ht="23.5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845</v>
      </c>
      <c r="F2430" s="64">
        <v>1</v>
      </c>
      <c r="G2430" s="72">
        <v>130597401</v>
      </c>
      <c r="H2430" s="63" t="s">
        <v>4449</v>
      </c>
      <c r="I2430" s="64" t="s">
        <v>488</v>
      </c>
      <c r="J2430" s="63" t="s">
        <v>4403</v>
      </c>
      <c r="K2430" s="64" t="s">
        <v>704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</row>
    <row r="2431" spans="1:27" s="71" customFormat="1" ht="23.5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1074</v>
      </c>
      <c r="F2431" s="64">
        <v>1</v>
      </c>
      <c r="G2431" s="72">
        <v>130597401</v>
      </c>
      <c r="H2431" s="63" t="s">
        <v>4450</v>
      </c>
      <c r="I2431" s="64" t="s">
        <v>488</v>
      </c>
      <c r="J2431" s="63" t="s">
        <v>4403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</row>
    <row r="2432" spans="1:27" s="71" customFormat="1" ht="23.5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4380</v>
      </c>
      <c r="F2432" s="64">
        <v>1</v>
      </c>
      <c r="G2432" s="72">
        <v>130597401</v>
      </c>
      <c r="H2432" s="63" t="s">
        <v>4451</v>
      </c>
      <c r="I2432" s="64" t="s">
        <v>488</v>
      </c>
      <c r="J2432" s="63" t="s">
        <v>4403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</row>
    <row r="2433" spans="1:27" s="71" customFormat="1" ht="23.5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679</v>
      </c>
      <c r="F2433" s="64">
        <v>1</v>
      </c>
      <c r="G2433" s="72">
        <v>130690053</v>
      </c>
      <c r="H2433" s="63" t="s">
        <v>4452</v>
      </c>
      <c r="I2433" s="64" t="s">
        <v>488</v>
      </c>
      <c r="J2433" s="63" t="s">
        <v>4403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</row>
    <row r="2434" spans="1:27" s="71" customFormat="1" ht="23.5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1551</v>
      </c>
      <c r="F2434" s="64">
        <v>1</v>
      </c>
      <c r="G2434" s="72">
        <v>130690053</v>
      </c>
      <c r="H2434" s="63" t="s">
        <v>4453</v>
      </c>
      <c r="I2434" s="64" t="s">
        <v>488</v>
      </c>
      <c r="J2434" s="63" t="s">
        <v>4403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</row>
    <row r="2435" spans="1:27" s="71" customFormat="1" ht="23.5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3311</v>
      </c>
      <c r="F2435" s="64">
        <v>1</v>
      </c>
      <c r="G2435" s="72">
        <v>240417001</v>
      </c>
      <c r="H2435" s="63" t="s">
        <v>4454</v>
      </c>
      <c r="I2435" s="64" t="s">
        <v>488</v>
      </c>
      <c r="J2435" s="63" t="s">
        <v>4403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</row>
    <row r="2436" spans="1:27" s="71" customFormat="1" ht="23.5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767</v>
      </c>
      <c r="H2436" s="63" t="s">
        <v>4459</v>
      </c>
      <c r="I2436" s="64" t="s">
        <v>494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548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customHeight="1" x14ac:dyDescent="0.35">
      <c r="A2437" s="62">
        <v>46152</v>
      </c>
      <c r="B2437" s="63" t="s">
        <v>446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3046</v>
      </c>
      <c r="H2437" s="63" t="s">
        <v>4460</v>
      </c>
      <c r="I2437" s="64" t="s">
        <v>494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548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customHeight="1" x14ac:dyDescent="0.35">
      <c r="A2438" s="62">
        <v>46152</v>
      </c>
      <c r="B2438" s="63" t="s">
        <v>446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2812</v>
      </c>
      <c r="H2438" s="63" t="s">
        <v>4461</v>
      </c>
      <c r="I2438" s="64" t="s">
        <v>494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548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customHeight="1" x14ac:dyDescent="0.35">
      <c r="A2439" s="62">
        <v>46152</v>
      </c>
      <c r="B2439" s="63" t="s">
        <v>446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2328</v>
      </c>
      <c r="H2439" s="63" t="s">
        <v>4462</v>
      </c>
      <c r="I2439" s="64" t="s">
        <v>494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548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customHeight="1" x14ac:dyDescent="0.35">
      <c r="A2440" s="62">
        <v>46152</v>
      </c>
      <c r="B2440" s="63" t="s">
        <v>446</v>
      </c>
      <c r="C2440" s="64" t="s">
        <v>17</v>
      </c>
      <c r="D2440" s="64" t="s">
        <v>37</v>
      </c>
      <c r="E2440" s="64" t="s">
        <v>902</v>
      </c>
      <c r="F2440" s="64">
        <v>1</v>
      </c>
      <c r="G2440" s="72" t="s">
        <v>1029</v>
      </c>
      <c r="H2440" s="63" t="s">
        <v>4397</v>
      </c>
      <c r="I2440" s="64" t="s">
        <v>494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548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customHeight="1" x14ac:dyDescent="0.35">
      <c r="A2441" s="62">
        <v>46152</v>
      </c>
      <c r="B2441" s="63" t="s">
        <v>446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4463</v>
      </c>
      <c r="H2441" s="63" t="s">
        <v>4464</v>
      </c>
      <c r="I2441" s="64" t="s">
        <v>494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548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customHeight="1" x14ac:dyDescent="0.35">
      <c r="A2442" s="62">
        <v>46152</v>
      </c>
      <c r="B2442" s="63" t="s">
        <v>446</v>
      </c>
      <c r="C2442" s="64" t="s">
        <v>18</v>
      </c>
      <c r="D2442" s="64" t="s">
        <v>37</v>
      </c>
      <c r="E2442" s="64" t="s">
        <v>2681</v>
      </c>
      <c r="F2442" s="64">
        <v>1</v>
      </c>
      <c r="G2442" s="72" t="s">
        <v>3376</v>
      </c>
      <c r="H2442" s="63" t="s">
        <v>4465</v>
      </c>
      <c r="I2442" s="64" t="s">
        <v>494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548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customHeight="1" x14ac:dyDescent="0.35">
      <c r="A2443" s="62">
        <v>46152</v>
      </c>
      <c r="B2443" s="63" t="s">
        <v>446</v>
      </c>
      <c r="C2443" s="64" t="s">
        <v>18</v>
      </c>
      <c r="D2443" s="64" t="s">
        <v>37</v>
      </c>
      <c r="E2443" s="64" t="s">
        <v>600</v>
      </c>
      <c r="F2443" s="64">
        <v>1</v>
      </c>
      <c r="G2443" s="72" t="s">
        <v>4466</v>
      </c>
      <c r="H2443" s="63" t="s">
        <v>4467</v>
      </c>
      <c r="I2443" s="64" t="s">
        <v>494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548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customHeight="1" x14ac:dyDescent="0.35">
      <c r="A2444" s="62">
        <v>46152</v>
      </c>
      <c r="B2444" s="63" t="s">
        <v>446</v>
      </c>
      <c r="C2444" s="64" t="s">
        <v>18</v>
      </c>
      <c r="D2444" s="64" t="s">
        <v>37</v>
      </c>
      <c r="E2444" s="64" t="s">
        <v>844</v>
      </c>
      <c r="F2444" s="64">
        <v>1</v>
      </c>
      <c r="G2444" s="72" t="s">
        <v>1091</v>
      </c>
      <c r="H2444" s="63" t="s">
        <v>4468</v>
      </c>
      <c r="I2444" s="64" t="s">
        <v>494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548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customHeight="1" x14ac:dyDescent="0.35">
      <c r="A2445" s="62">
        <v>46152</v>
      </c>
      <c r="B2445" s="63" t="s">
        <v>446</v>
      </c>
      <c r="C2445" s="64" t="s">
        <v>18</v>
      </c>
      <c r="D2445" s="64" t="s">
        <v>37</v>
      </c>
      <c r="E2445" s="64" t="s">
        <v>2828</v>
      </c>
      <c r="F2445" s="64">
        <v>1</v>
      </c>
      <c r="G2445" s="72">
        <v>159114017</v>
      </c>
      <c r="H2445" s="63" t="s">
        <v>4469</v>
      </c>
      <c r="I2445" s="64" t="s">
        <v>494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548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customHeight="1" x14ac:dyDescent="0.35">
      <c r="A2446" s="62">
        <v>46152</v>
      </c>
      <c r="B2446" s="63" t="s">
        <v>446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4470</v>
      </c>
      <c r="I2446" s="64" t="s">
        <v>494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548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customHeight="1" x14ac:dyDescent="0.35">
      <c r="A2447" s="62">
        <v>46152</v>
      </c>
      <c r="B2447" s="63" t="s">
        <v>446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4471</v>
      </c>
      <c r="I2447" s="64" t="s">
        <v>494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548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customHeight="1" x14ac:dyDescent="0.35">
      <c r="A2448" s="62">
        <v>46152</v>
      </c>
      <c r="B2448" s="63" t="s">
        <v>446</v>
      </c>
      <c r="C2448" s="64" t="s">
        <v>18</v>
      </c>
      <c r="D2448" s="64" t="s">
        <v>37</v>
      </c>
      <c r="E2448" s="64" t="s">
        <v>820</v>
      </c>
      <c r="F2448" s="64">
        <v>1</v>
      </c>
      <c r="G2448" s="72">
        <v>159304006</v>
      </c>
      <c r="H2448" s="63" t="s">
        <v>4472</v>
      </c>
      <c r="I2448" s="64" t="s">
        <v>494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548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customHeight="1" x14ac:dyDescent="0.35">
      <c r="A2449" s="62">
        <v>46152</v>
      </c>
      <c r="B2449" s="63" t="s">
        <v>446</v>
      </c>
      <c r="C2449" s="64" t="s">
        <v>18</v>
      </c>
      <c r="D2449" s="64" t="s">
        <v>37</v>
      </c>
      <c r="E2449" s="64" t="s">
        <v>820</v>
      </c>
      <c r="F2449" s="64">
        <v>1</v>
      </c>
      <c r="G2449" s="72">
        <v>159306004</v>
      </c>
      <c r="H2449" s="63" t="s">
        <v>4473</v>
      </c>
      <c r="I2449" s="64" t="s">
        <v>494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548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customHeight="1" x14ac:dyDescent="0.35">
      <c r="A2450" s="62">
        <v>46152</v>
      </c>
      <c r="B2450" s="63" t="s">
        <v>446</v>
      </c>
      <c r="C2450" s="64" t="s">
        <v>18</v>
      </c>
      <c r="D2450" s="64" t="s">
        <v>37</v>
      </c>
      <c r="E2450" s="64" t="s">
        <v>2071</v>
      </c>
      <c r="F2450" s="64">
        <v>2</v>
      </c>
      <c r="G2450" s="72">
        <v>159316008</v>
      </c>
      <c r="H2450" s="63" t="s">
        <v>4474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4475</v>
      </c>
      <c r="I2451" s="64" t="s">
        <v>491</v>
      </c>
      <c r="J2451" s="63" t="s">
        <v>2062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customHeight="1" x14ac:dyDescent="0.35">
      <c r="A2452" s="62">
        <v>46152</v>
      </c>
      <c r="B2452" s="63" t="s">
        <v>446</v>
      </c>
      <c r="C2452" s="64" t="s">
        <v>18</v>
      </c>
      <c r="D2452" s="64" t="s">
        <v>37</v>
      </c>
      <c r="E2452" s="64" t="s">
        <v>2681</v>
      </c>
      <c r="F2452" s="64">
        <v>1</v>
      </c>
      <c r="G2452" s="72" t="s">
        <v>3376</v>
      </c>
      <c r="H2452" s="63" t="s">
        <v>4465</v>
      </c>
      <c r="I2452" s="64" t="s">
        <v>491</v>
      </c>
      <c r="J2452" s="63" t="s">
        <v>4476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customHeight="1" x14ac:dyDescent="0.35">
      <c r="A2453" s="62">
        <v>46152</v>
      </c>
      <c r="B2453" s="63" t="s">
        <v>446</v>
      </c>
      <c r="C2453" s="64" t="s">
        <v>18</v>
      </c>
      <c r="D2453" s="64" t="s">
        <v>37</v>
      </c>
      <c r="E2453" s="64" t="s">
        <v>2828</v>
      </c>
      <c r="F2453" s="64">
        <v>1</v>
      </c>
      <c r="G2453" s="72">
        <v>159114017</v>
      </c>
      <c r="H2453" s="63" t="s">
        <v>4469</v>
      </c>
      <c r="I2453" s="64" t="s">
        <v>491</v>
      </c>
      <c r="J2453" s="63" t="s">
        <v>4068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734</v>
      </c>
      <c r="H2454" s="63" t="s">
        <v>4484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4221</v>
      </c>
      <c r="H2455" s="63" t="s">
        <v>4409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944</v>
      </c>
      <c r="F2456" s="64">
        <v>2</v>
      </c>
      <c r="G2456" s="72" t="s">
        <v>4485</v>
      </c>
      <c r="H2456" s="63" t="s">
        <v>4486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4475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customHeight="1" x14ac:dyDescent="0.35">
      <c r="A2458" s="62">
        <v>46153</v>
      </c>
      <c r="B2458" s="63" t="s">
        <v>446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4487</v>
      </c>
      <c r="H2458" s="63" t="s">
        <v>4488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customHeight="1" x14ac:dyDescent="0.35">
      <c r="A2459" s="62">
        <v>46153</v>
      </c>
      <c r="B2459" s="63" t="s">
        <v>446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4489</v>
      </c>
      <c r="H2459" s="63" t="s">
        <v>4490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customHeight="1" x14ac:dyDescent="0.35">
      <c r="A2460" s="62">
        <v>46153</v>
      </c>
      <c r="B2460" s="63" t="s">
        <v>446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4491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customHeight="1" x14ac:dyDescent="0.35">
      <c r="A2461" s="62">
        <v>46153</v>
      </c>
      <c r="B2461" s="63" t="s">
        <v>446</v>
      </c>
      <c r="C2461" s="64" t="s">
        <v>17</v>
      </c>
      <c r="D2461" s="64" t="s">
        <v>37</v>
      </c>
      <c r="E2461" s="64" t="s">
        <v>902</v>
      </c>
      <c r="F2461" s="64">
        <v>1</v>
      </c>
      <c r="G2461" s="72" t="s">
        <v>2290</v>
      </c>
      <c r="H2461" s="63" t="s">
        <v>4492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customHeight="1" x14ac:dyDescent="0.35">
      <c r="A2462" s="62">
        <v>46153</v>
      </c>
      <c r="B2462" s="63" t="s">
        <v>446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4493</v>
      </c>
      <c r="H2462" s="63" t="s">
        <v>4494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customHeight="1" x14ac:dyDescent="0.35">
      <c r="A2463" s="62">
        <v>46153</v>
      </c>
      <c r="B2463" s="63" t="s">
        <v>446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1078</v>
      </c>
      <c r="H2463" s="63" t="s">
        <v>4495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customHeight="1" x14ac:dyDescent="0.35">
      <c r="A2464" s="62">
        <v>46153</v>
      </c>
      <c r="B2464" s="63" t="s">
        <v>446</v>
      </c>
      <c r="C2464" s="64" t="s">
        <v>17</v>
      </c>
      <c r="D2464" s="64" t="s">
        <v>37</v>
      </c>
      <c r="E2464" s="64" t="s">
        <v>3045</v>
      </c>
      <c r="F2464" s="64">
        <v>2</v>
      </c>
      <c r="G2464" s="72" t="s">
        <v>3221</v>
      </c>
      <c r="H2464" s="63" t="s">
        <v>4496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4483</v>
      </c>
      <c r="F2465" s="64">
        <v>1</v>
      </c>
      <c r="G2465" s="72" t="s">
        <v>303</v>
      </c>
      <c r="H2465" s="63" t="s">
        <v>4497</v>
      </c>
      <c r="I2465" s="64" t="s">
        <v>494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548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customHeight="1" x14ac:dyDescent="0.35">
      <c r="A2466" s="62">
        <v>46153</v>
      </c>
      <c r="B2466" s="63" t="s">
        <v>446</v>
      </c>
      <c r="C2466" s="64" t="s">
        <v>17</v>
      </c>
      <c r="D2466" s="64" t="s">
        <v>37</v>
      </c>
      <c r="E2466" s="64" t="s">
        <v>3044</v>
      </c>
      <c r="F2466" s="64">
        <v>1</v>
      </c>
      <c r="G2466" s="72" t="s">
        <v>3221</v>
      </c>
      <c r="H2466" s="63" t="s">
        <v>4498</v>
      </c>
      <c r="I2466" s="64" t="s">
        <v>494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548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customHeight="1" x14ac:dyDescent="0.35">
      <c r="A2467" s="62">
        <v>46153</v>
      </c>
      <c r="B2467" s="63" t="s">
        <v>446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4499</v>
      </c>
      <c r="H2467" s="63" t="s">
        <v>4500</v>
      </c>
      <c r="I2467" s="64" t="s">
        <v>494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548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customHeight="1" x14ac:dyDescent="0.35">
      <c r="A2468" s="62">
        <v>46153</v>
      </c>
      <c r="B2468" s="63" t="s">
        <v>446</v>
      </c>
      <c r="C2468" s="64" t="s">
        <v>18</v>
      </c>
      <c r="D2468" s="64" t="s">
        <v>37</v>
      </c>
      <c r="E2468" s="64" t="s">
        <v>1548</v>
      </c>
      <c r="F2468" s="64">
        <v>1</v>
      </c>
      <c r="G2468" s="72" t="s">
        <v>2770</v>
      </c>
      <c r="H2468" s="63" t="s">
        <v>4501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customHeight="1" x14ac:dyDescent="0.35">
      <c r="A2469" s="62">
        <v>46153</v>
      </c>
      <c r="B2469" s="63" t="s">
        <v>446</v>
      </c>
      <c r="C2469" s="64" t="s">
        <v>18</v>
      </c>
      <c r="D2469" s="64" t="s">
        <v>37</v>
      </c>
      <c r="E2469" s="64" t="s">
        <v>2110</v>
      </c>
      <c r="F2469" s="64">
        <v>2</v>
      </c>
      <c r="G2469" s="72" t="s">
        <v>3665</v>
      </c>
      <c r="H2469" s="63" t="s">
        <v>4502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customHeight="1" x14ac:dyDescent="0.35">
      <c r="A2470" s="62">
        <v>46153</v>
      </c>
      <c r="B2470" s="63" t="s">
        <v>446</v>
      </c>
      <c r="C2470" s="64" t="s">
        <v>18</v>
      </c>
      <c r="D2470" s="64" t="s">
        <v>37</v>
      </c>
      <c r="E2470" s="64" t="s">
        <v>471</v>
      </c>
      <c r="F2470" s="64">
        <v>1</v>
      </c>
      <c r="G2470" s="72" t="s">
        <v>321</v>
      </c>
      <c r="H2470" s="63" t="s">
        <v>4085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customHeight="1" x14ac:dyDescent="0.35">
      <c r="A2471" s="62">
        <v>46153</v>
      </c>
      <c r="B2471" s="63" t="s">
        <v>446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2566</v>
      </c>
      <c r="H2471" s="63" t="s">
        <v>4503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customHeight="1" x14ac:dyDescent="0.35">
      <c r="A2472" s="62">
        <v>46153</v>
      </c>
      <c r="B2472" s="63" t="s">
        <v>446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1985</v>
      </c>
      <c r="H2472" s="63" t="s">
        <v>4504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customHeight="1" x14ac:dyDescent="0.35">
      <c r="A2473" s="62">
        <v>46153</v>
      </c>
      <c r="B2473" s="63" t="s">
        <v>446</v>
      </c>
      <c r="C2473" s="64" t="s">
        <v>18</v>
      </c>
      <c r="D2473" s="64" t="s">
        <v>37</v>
      </c>
      <c r="E2473" s="64" t="s">
        <v>844</v>
      </c>
      <c r="F2473" s="64">
        <v>1</v>
      </c>
      <c r="G2473" s="72">
        <v>159031017</v>
      </c>
      <c r="H2473" s="63" t="s">
        <v>4505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customHeight="1" x14ac:dyDescent="0.35">
      <c r="A2474" s="62">
        <v>46153</v>
      </c>
      <c r="B2474" s="63" t="s">
        <v>446</v>
      </c>
      <c r="C2474" s="64" t="s">
        <v>18</v>
      </c>
      <c r="D2474" s="64" t="s">
        <v>37</v>
      </c>
      <c r="E2474" s="64" t="s">
        <v>557</v>
      </c>
      <c r="F2474" s="64">
        <v>1</v>
      </c>
      <c r="G2474" s="72">
        <v>159248012</v>
      </c>
      <c r="H2474" s="63" t="s">
        <v>4019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customHeight="1" x14ac:dyDescent="0.35">
      <c r="A2475" s="62">
        <v>46153</v>
      </c>
      <c r="B2475" s="63" t="s">
        <v>446</v>
      </c>
      <c r="C2475" s="64" t="s">
        <v>18</v>
      </c>
      <c r="D2475" s="64" t="s">
        <v>37</v>
      </c>
      <c r="E2475" s="64" t="s">
        <v>1448</v>
      </c>
      <c r="F2475" s="64">
        <v>2</v>
      </c>
      <c r="G2475" s="72">
        <v>161028001</v>
      </c>
      <c r="H2475" s="63" t="s">
        <v>4506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customHeight="1" x14ac:dyDescent="0.35">
      <c r="A2476" s="62">
        <v>46153</v>
      </c>
      <c r="B2476" s="63" t="s">
        <v>446</v>
      </c>
      <c r="C2476" s="64" t="s">
        <v>18</v>
      </c>
      <c r="D2476" s="64" t="s">
        <v>37</v>
      </c>
      <c r="E2476" s="64" t="s">
        <v>608</v>
      </c>
      <c r="F2476" s="64">
        <v>1</v>
      </c>
      <c r="G2476" s="72">
        <v>204328029</v>
      </c>
      <c r="H2476" s="63" t="s">
        <v>4507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customHeight="1" x14ac:dyDescent="0.35">
      <c r="A2477" s="62">
        <v>46153</v>
      </c>
      <c r="B2477" s="63" t="s">
        <v>446</v>
      </c>
      <c r="C2477" s="64" t="s">
        <v>18</v>
      </c>
      <c r="D2477" s="64" t="s">
        <v>37</v>
      </c>
      <c r="E2477" s="64" t="s">
        <v>608</v>
      </c>
      <c r="F2477" s="64">
        <v>1</v>
      </c>
      <c r="G2477" s="72">
        <v>206187007</v>
      </c>
      <c r="H2477" s="63" t="s">
        <v>4508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customHeight="1" x14ac:dyDescent="0.35">
      <c r="A2478" s="62">
        <v>46153</v>
      </c>
      <c r="B2478" s="63" t="s">
        <v>446</v>
      </c>
      <c r="C2478" s="64" t="s">
        <v>18</v>
      </c>
      <c r="D2478" s="64" t="s">
        <v>37</v>
      </c>
      <c r="E2478" s="64" t="s">
        <v>608</v>
      </c>
      <c r="F2478" s="64">
        <v>1</v>
      </c>
      <c r="G2478" s="72">
        <v>206203004</v>
      </c>
      <c r="H2478" s="63" t="s">
        <v>4509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customHeight="1" x14ac:dyDescent="0.35">
      <c r="A2479" s="62">
        <v>46153</v>
      </c>
      <c r="B2479" s="63" t="s">
        <v>446</v>
      </c>
      <c r="C2479" s="64" t="s">
        <v>18</v>
      </c>
      <c r="D2479" s="64" t="s">
        <v>37</v>
      </c>
      <c r="E2479" s="64" t="s">
        <v>608</v>
      </c>
      <c r="F2479" s="64">
        <v>1</v>
      </c>
      <c r="G2479" s="72">
        <v>206218002</v>
      </c>
      <c r="H2479" s="63" t="s">
        <v>4510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customHeight="1" x14ac:dyDescent="0.35">
      <c r="A2480" s="62">
        <v>46153</v>
      </c>
      <c r="B2480" s="63" t="s">
        <v>446</v>
      </c>
      <c r="C2480" s="64" t="s">
        <v>18</v>
      </c>
      <c r="D2480" s="64" t="s">
        <v>37</v>
      </c>
      <c r="E2480" s="64" t="s">
        <v>819</v>
      </c>
      <c r="F2480" s="64">
        <v>1</v>
      </c>
      <c r="G2480" s="72">
        <v>305454009</v>
      </c>
      <c r="H2480" s="63" t="s">
        <v>4511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616</v>
      </c>
      <c r="F2481" s="64">
        <v>1</v>
      </c>
      <c r="G2481" s="72">
        <v>305681015</v>
      </c>
      <c r="H2481" s="63" t="s">
        <v>4512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4513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1156</v>
      </c>
      <c r="F2483" s="64">
        <v>1</v>
      </c>
      <c r="G2483" s="72" t="s">
        <v>301</v>
      </c>
      <c r="H2483" s="63" t="s">
        <v>4514</v>
      </c>
      <c r="I2483" s="64" t="s">
        <v>491</v>
      </c>
      <c r="J2483" s="63" t="s">
        <v>4515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customHeight="1" x14ac:dyDescent="0.35">
      <c r="A2484" s="62">
        <v>46153</v>
      </c>
      <c r="B2484" s="63" t="s">
        <v>446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4493</v>
      </c>
      <c r="H2484" s="63" t="s">
        <v>4494</v>
      </c>
      <c r="I2484" s="64" t="s">
        <v>481</v>
      </c>
      <c r="J2484" s="63" t="s">
        <v>4552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4483</v>
      </c>
      <c r="F2485" s="64">
        <v>1</v>
      </c>
      <c r="G2485" s="72" t="s">
        <v>303</v>
      </c>
      <c r="H2485" s="63" t="s">
        <v>4497</v>
      </c>
      <c r="I2485" s="64" t="s">
        <v>491</v>
      </c>
      <c r="J2485" s="63" t="s">
        <v>4516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1833</v>
      </c>
      <c r="H2486" s="63" t="s">
        <v>4526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customHeight="1" x14ac:dyDescent="0.35">
      <c r="A2487" s="62">
        <v>46154</v>
      </c>
      <c r="B2487" s="63" t="s">
        <v>446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2400</v>
      </c>
      <c r="H2487" s="63" t="s">
        <v>4527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customHeight="1" x14ac:dyDescent="0.35">
      <c r="A2488" s="62">
        <v>46154</v>
      </c>
      <c r="B2488" s="63" t="s">
        <v>446</v>
      </c>
      <c r="C2488" s="64" t="s">
        <v>17</v>
      </c>
      <c r="D2488" s="64" t="s">
        <v>37</v>
      </c>
      <c r="E2488" s="64" t="s">
        <v>902</v>
      </c>
      <c r="F2488" s="64">
        <v>2</v>
      </c>
      <c r="G2488" s="72" t="s">
        <v>1027</v>
      </c>
      <c r="H2488" s="63" t="s">
        <v>4528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customHeight="1" x14ac:dyDescent="0.35">
      <c r="A2489" s="62">
        <v>46154</v>
      </c>
      <c r="B2489" s="63" t="s">
        <v>446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888</v>
      </c>
      <c r="H2489" s="63" t="s">
        <v>4529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customHeight="1" x14ac:dyDescent="0.35">
      <c r="A2490" s="62">
        <v>46154</v>
      </c>
      <c r="B2490" s="63" t="s">
        <v>446</v>
      </c>
      <c r="C2490" s="64" t="s">
        <v>17</v>
      </c>
      <c r="D2490" s="64" t="s">
        <v>37</v>
      </c>
      <c r="E2490" s="64" t="s">
        <v>3045</v>
      </c>
      <c r="F2490" s="64">
        <v>1</v>
      </c>
      <c r="G2490" s="72" t="s">
        <v>3326</v>
      </c>
      <c r="H2490" s="63" t="s">
        <v>4530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customHeight="1" x14ac:dyDescent="0.35">
      <c r="A2491" s="62">
        <v>46154</v>
      </c>
      <c r="B2491" s="63" t="s">
        <v>446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1157</v>
      </c>
      <c r="H2491" s="63" t="s">
        <v>4531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customHeight="1" x14ac:dyDescent="0.35">
      <c r="A2492" s="62">
        <v>46154</v>
      </c>
      <c r="B2492" s="63" t="s">
        <v>446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4532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customHeight="1" x14ac:dyDescent="0.35">
      <c r="A2493" s="62">
        <v>46154</v>
      </c>
      <c r="B2493" s="63" t="s">
        <v>446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730</v>
      </c>
      <c r="H2493" s="63" t="s">
        <v>4533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2733</v>
      </c>
      <c r="H2494" s="63" t="s">
        <v>4534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customHeight="1" x14ac:dyDescent="0.35">
      <c r="A2495" s="62">
        <v>46154</v>
      </c>
      <c r="B2495" s="63" t="s">
        <v>446</v>
      </c>
      <c r="C2495" s="64" t="s">
        <v>18</v>
      </c>
      <c r="D2495" s="64" t="s">
        <v>37</v>
      </c>
      <c r="E2495" s="64" t="s">
        <v>872</v>
      </c>
      <c r="F2495" s="64">
        <v>1</v>
      </c>
      <c r="G2495" s="72" t="s">
        <v>2963</v>
      </c>
      <c r="H2495" s="63" t="s">
        <v>4535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customHeight="1" x14ac:dyDescent="0.35">
      <c r="A2496" s="62">
        <v>46154</v>
      </c>
      <c r="B2496" s="63" t="s">
        <v>446</v>
      </c>
      <c r="C2496" s="64" t="s">
        <v>18</v>
      </c>
      <c r="D2496" s="64" t="s">
        <v>37</v>
      </c>
      <c r="E2496" s="64" t="s">
        <v>2072</v>
      </c>
      <c r="F2496" s="64">
        <v>2</v>
      </c>
      <c r="G2496" s="72" t="s">
        <v>4536</v>
      </c>
      <c r="H2496" s="63" t="s">
        <v>4537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customHeight="1" x14ac:dyDescent="0.35">
      <c r="A2497" s="62">
        <v>46154</v>
      </c>
      <c r="B2497" s="63" t="s">
        <v>446</v>
      </c>
      <c r="C2497" s="64" t="s">
        <v>18</v>
      </c>
      <c r="D2497" s="64" t="s">
        <v>37</v>
      </c>
      <c r="E2497" s="64" t="s">
        <v>1539</v>
      </c>
      <c r="F2497" s="64">
        <v>1</v>
      </c>
      <c r="G2497" s="72" t="s">
        <v>774</v>
      </c>
      <c r="H2497" s="63" t="s">
        <v>4538</v>
      </c>
      <c r="I2497" s="64" t="s">
        <v>494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548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customHeight="1" x14ac:dyDescent="0.35">
      <c r="A2498" s="62">
        <v>46154</v>
      </c>
      <c r="B2498" s="63" t="s">
        <v>446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4257</v>
      </c>
      <c r="I2498" s="64" t="s">
        <v>494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548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customHeight="1" x14ac:dyDescent="0.35">
      <c r="A2499" s="62">
        <v>46154</v>
      </c>
      <c r="B2499" s="63" t="s">
        <v>446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1293</v>
      </c>
      <c r="H2499" s="63" t="s">
        <v>4539</v>
      </c>
      <c r="I2499" s="64" t="s">
        <v>494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548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customHeight="1" x14ac:dyDescent="0.35">
      <c r="A2500" s="62">
        <v>46154</v>
      </c>
      <c r="B2500" s="63" t="s">
        <v>446</v>
      </c>
      <c r="C2500" s="64" t="s">
        <v>18</v>
      </c>
      <c r="D2500" s="64" t="s">
        <v>37</v>
      </c>
      <c r="E2500" s="64" t="s">
        <v>1697</v>
      </c>
      <c r="F2500" s="64">
        <v>2</v>
      </c>
      <c r="G2500" s="72">
        <v>159107004</v>
      </c>
      <c r="H2500" s="63" t="s">
        <v>4540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customHeight="1" x14ac:dyDescent="0.35">
      <c r="A2501" s="62">
        <v>46154</v>
      </c>
      <c r="B2501" s="63" t="s">
        <v>446</v>
      </c>
      <c r="C2501" s="64" t="s">
        <v>18</v>
      </c>
      <c r="D2501" s="64" t="s">
        <v>37</v>
      </c>
      <c r="E2501" s="64" t="s">
        <v>819</v>
      </c>
      <c r="F2501" s="64">
        <v>1</v>
      </c>
      <c r="G2501" s="72">
        <v>317336001</v>
      </c>
      <c r="H2501" s="63" t="s">
        <v>4541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customHeight="1" x14ac:dyDescent="0.35">
      <c r="A2502" s="62">
        <v>46154</v>
      </c>
      <c r="B2502" s="63" t="s">
        <v>446</v>
      </c>
      <c r="C2502" s="64" t="s">
        <v>18</v>
      </c>
      <c r="D2502" s="64" t="s">
        <v>37</v>
      </c>
      <c r="E2502" s="64" t="s">
        <v>819</v>
      </c>
      <c r="F2502" s="64">
        <v>1</v>
      </c>
      <c r="G2502" s="72">
        <v>317339001</v>
      </c>
      <c r="H2502" s="63" t="s">
        <v>4542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customHeight="1" x14ac:dyDescent="0.35">
      <c r="A2503" s="62">
        <v>46154</v>
      </c>
      <c r="B2503" s="63" t="s">
        <v>446</v>
      </c>
      <c r="C2503" s="64" t="s">
        <v>18</v>
      </c>
      <c r="D2503" s="64" t="s">
        <v>37</v>
      </c>
      <c r="E2503" s="64" t="s">
        <v>616</v>
      </c>
      <c r="F2503" s="64">
        <v>1</v>
      </c>
      <c r="G2503" s="72">
        <v>317342001</v>
      </c>
      <c r="H2503" s="63" t="s">
        <v>4543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customHeight="1" x14ac:dyDescent="0.35">
      <c r="A2504" s="62">
        <v>46154</v>
      </c>
      <c r="B2504" s="63" t="s">
        <v>446</v>
      </c>
      <c r="C2504" s="64" t="s">
        <v>18</v>
      </c>
      <c r="D2504" s="64" t="s">
        <v>37</v>
      </c>
      <c r="E2504" s="64" t="s">
        <v>1657</v>
      </c>
      <c r="F2504" s="64">
        <v>2</v>
      </c>
      <c r="G2504" s="72">
        <v>318597001</v>
      </c>
      <c r="H2504" s="63" t="s">
        <v>4544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793</v>
      </c>
      <c r="F2505" s="64">
        <v>1</v>
      </c>
      <c r="G2505" s="72">
        <v>130597197</v>
      </c>
      <c r="H2505" s="63" t="s">
        <v>4545</v>
      </c>
      <c r="I2505" s="64" t="s">
        <v>481</v>
      </c>
      <c r="J2505" s="63" t="s">
        <v>4546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4551</v>
      </c>
      <c r="Y2505" s="63"/>
      <c r="Z2505" s="63"/>
      <c r="AA2505" s="63">
        <v>2026050041</v>
      </c>
    </row>
    <row r="2506" spans="1:27" s="71" customFormat="1" ht="23.5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1546</v>
      </c>
      <c r="F2506" s="64">
        <v>1</v>
      </c>
      <c r="G2506" s="72">
        <v>130597197</v>
      </c>
      <c r="H2506" s="63" t="s">
        <v>4547</v>
      </c>
      <c r="I2506" s="64" t="s">
        <v>481</v>
      </c>
      <c r="J2506" s="63" t="s">
        <v>4546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4551</v>
      </c>
      <c r="Y2506" s="63"/>
      <c r="Z2506" s="63"/>
      <c r="AA2506" s="63">
        <v>2026050042</v>
      </c>
    </row>
    <row r="2507" spans="1:27" s="71" customFormat="1" ht="23.5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1549</v>
      </c>
      <c r="F2507" s="64">
        <v>1</v>
      </c>
      <c r="G2507" s="72">
        <v>130597284</v>
      </c>
      <c r="H2507" s="63" t="s">
        <v>4548</v>
      </c>
      <c r="I2507" s="64" t="s">
        <v>481</v>
      </c>
      <c r="J2507" s="63" t="s">
        <v>4546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4551</v>
      </c>
      <c r="Y2507" s="63"/>
      <c r="Z2507" s="63"/>
      <c r="AA2507" s="63">
        <v>2026050043</v>
      </c>
    </row>
    <row r="2508" spans="1:27" s="71" customFormat="1" ht="23.5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4380</v>
      </c>
      <c r="F2508" s="64">
        <v>1</v>
      </c>
      <c r="G2508" s="72">
        <v>130597401</v>
      </c>
      <c r="H2508" s="63" t="s">
        <v>4549</v>
      </c>
      <c r="I2508" s="64" t="s">
        <v>481</v>
      </c>
      <c r="J2508" s="63" t="s">
        <v>4546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4551</v>
      </c>
      <c r="Y2508" s="63"/>
      <c r="Z2508" s="63"/>
      <c r="AA2508" s="63">
        <v>2026050044</v>
      </c>
    </row>
    <row r="2509" spans="1:27" s="71" customFormat="1" ht="23.5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1780</v>
      </c>
      <c r="F2509" s="64">
        <v>2</v>
      </c>
      <c r="G2509" s="72">
        <v>130597401</v>
      </c>
      <c r="H2509" s="63" t="s">
        <v>4550</v>
      </c>
      <c r="I2509" s="64" t="s">
        <v>491</v>
      </c>
      <c r="J2509" s="63" t="s">
        <v>4515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customHeight="1" x14ac:dyDescent="0.35">
      <c r="A2510" s="62">
        <v>46154</v>
      </c>
      <c r="B2510" s="63" t="s">
        <v>446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4493</v>
      </c>
      <c r="H2510" s="63" t="s">
        <v>4494</v>
      </c>
      <c r="I2510" s="64" t="s">
        <v>481</v>
      </c>
      <c r="J2510" s="63" t="s">
        <v>4552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4553</v>
      </c>
      <c r="Y2510" s="63"/>
      <c r="Z2510" s="63"/>
      <c r="AA2510" s="63">
        <v>2026050046</v>
      </c>
    </row>
    <row r="2511" spans="1:27" s="71" customFormat="1" ht="23.5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4571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3624</v>
      </c>
      <c r="H2512" s="63" t="s">
        <v>4572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customHeight="1" x14ac:dyDescent="0.35">
      <c r="A2513" s="62">
        <v>46155</v>
      </c>
      <c r="B2513" s="63" t="s">
        <v>446</v>
      </c>
      <c r="C2513" s="64" t="s">
        <v>17</v>
      </c>
      <c r="D2513" s="64" t="s">
        <v>37</v>
      </c>
      <c r="E2513" s="64" t="s">
        <v>902</v>
      </c>
      <c r="F2513" s="64">
        <v>1</v>
      </c>
      <c r="G2513" s="72" t="s">
        <v>509</v>
      </c>
      <c r="H2513" s="63" t="s">
        <v>4573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customHeight="1" x14ac:dyDescent="0.35">
      <c r="A2514" s="62">
        <v>46155</v>
      </c>
      <c r="B2514" s="63" t="s">
        <v>446</v>
      </c>
      <c r="C2514" s="64" t="s">
        <v>17</v>
      </c>
      <c r="D2514" s="64" t="s">
        <v>37</v>
      </c>
      <c r="E2514" s="64" t="s">
        <v>418</v>
      </c>
      <c r="F2514" s="64">
        <v>1</v>
      </c>
      <c r="G2514" s="72" t="s">
        <v>3893</v>
      </c>
      <c r="H2514" s="63" t="s">
        <v>4360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customHeight="1" x14ac:dyDescent="0.35">
      <c r="A2515" s="62">
        <v>46155</v>
      </c>
      <c r="B2515" s="63" t="s">
        <v>446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3046</v>
      </c>
      <c r="H2515" s="63" t="s">
        <v>4574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customHeight="1" x14ac:dyDescent="0.35">
      <c r="A2516" s="62">
        <v>46155</v>
      </c>
      <c r="B2516" s="63" t="s">
        <v>446</v>
      </c>
      <c r="C2516" s="64" t="s">
        <v>17</v>
      </c>
      <c r="D2516" s="64" t="s">
        <v>37</v>
      </c>
      <c r="E2516" s="64" t="s">
        <v>3045</v>
      </c>
      <c r="F2516" s="64">
        <v>2</v>
      </c>
      <c r="G2516" s="72" t="s">
        <v>3816</v>
      </c>
      <c r="H2516" s="63" t="s">
        <v>4575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customHeight="1" x14ac:dyDescent="0.35">
      <c r="A2517" s="62">
        <v>46155</v>
      </c>
      <c r="B2517" s="63" t="s">
        <v>446</v>
      </c>
      <c r="C2517" s="64" t="s">
        <v>17</v>
      </c>
      <c r="D2517" s="64" t="s">
        <v>37</v>
      </c>
      <c r="E2517" s="64" t="s">
        <v>3045</v>
      </c>
      <c r="F2517" s="64">
        <v>2</v>
      </c>
      <c r="G2517" s="72" t="s">
        <v>4576</v>
      </c>
      <c r="H2517" s="63" t="s">
        <v>4577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customHeight="1" x14ac:dyDescent="0.35">
      <c r="A2518" s="62">
        <v>46155</v>
      </c>
      <c r="B2518" s="63" t="s">
        <v>446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3819</v>
      </c>
      <c r="H2518" s="63" t="s">
        <v>4578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customHeight="1" x14ac:dyDescent="0.35">
      <c r="A2519" s="62">
        <v>46155</v>
      </c>
      <c r="B2519" s="63" t="s">
        <v>446</v>
      </c>
      <c r="C2519" s="64" t="s">
        <v>18</v>
      </c>
      <c r="D2519" s="64" t="s">
        <v>37</v>
      </c>
      <c r="E2519" s="64" t="s">
        <v>1541</v>
      </c>
      <c r="F2519" s="64">
        <v>1</v>
      </c>
      <c r="G2519" s="72" t="s">
        <v>4579</v>
      </c>
      <c r="H2519" s="63" t="s">
        <v>4580</v>
      </c>
      <c r="I2519" s="64" t="s">
        <v>494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548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customHeight="1" x14ac:dyDescent="0.35">
      <c r="A2520" s="62">
        <v>46155</v>
      </c>
      <c r="B2520" s="63" t="s">
        <v>446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1669</v>
      </c>
      <c r="H2520" s="63" t="s">
        <v>4581</v>
      </c>
      <c r="I2520" s="64" t="s">
        <v>494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548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customHeight="1" x14ac:dyDescent="0.35">
      <c r="A2521" s="62">
        <v>46155</v>
      </c>
      <c r="B2521" s="63" t="s">
        <v>446</v>
      </c>
      <c r="C2521" s="64" t="s">
        <v>18</v>
      </c>
      <c r="D2521" s="64" t="s">
        <v>37</v>
      </c>
      <c r="E2521" s="64" t="s">
        <v>1448</v>
      </c>
      <c r="F2521" s="64">
        <v>2</v>
      </c>
      <c r="G2521" s="72" t="s">
        <v>3902</v>
      </c>
      <c r="H2521" s="63" t="s">
        <v>4582</v>
      </c>
      <c r="I2521" s="64" t="s">
        <v>494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548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customHeight="1" x14ac:dyDescent="0.35">
      <c r="A2522" s="62">
        <v>46155</v>
      </c>
      <c r="B2522" s="63" t="s">
        <v>446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2402</v>
      </c>
      <c r="H2522" s="63" t="s">
        <v>4583</v>
      </c>
      <c r="I2522" s="64" t="s">
        <v>494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548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customHeight="1" x14ac:dyDescent="0.35">
      <c r="A2523" s="62">
        <v>46155</v>
      </c>
      <c r="B2523" s="63" t="s">
        <v>446</v>
      </c>
      <c r="C2523" s="64" t="s">
        <v>18</v>
      </c>
      <c r="D2523" s="64" t="s">
        <v>37</v>
      </c>
      <c r="E2523" s="64" t="s">
        <v>1539</v>
      </c>
      <c r="F2523" s="64">
        <v>1</v>
      </c>
      <c r="G2523" s="72" t="s">
        <v>774</v>
      </c>
      <c r="H2523" s="63" t="s">
        <v>4538</v>
      </c>
      <c r="I2523" s="64" t="s">
        <v>494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548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customHeight="1" x14ac:dyDescent="0.35">
      <c r="A2524" s="62">
        <v>46155</v>
      </c>
      <c r="B2524" s="63" t="s">
        <v>446</v>
      </c>
      <c r="C2524" s="64" t="s">
        <v>18</v>
      </c>
      <c r="D2524" s="64" t="s">
        <v>37</v>
      </c>
      <c r="E2524" s="64" t="s">
        <v>2110</v>
      </c>
      <c r="F2524" s="64">
        <v>2</v>
      </c>
      <c r="G2524" s="72" t="s">
        <v>1036</v>
      </c>
      <c r="H2524" s="63" t="s">
        <v>4584</v>
      </c>
      <c r="I2524" s="64" t="s">
        <v>494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548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customHeight="1" x14ac:dyDescent="0.35">
      <c r="A2525" s="62">
        <v>46155</v>
      </c>
      <c r="B2525" s="63" t="s">
        <v>446</v>
      </c>
      <c r="C2525" s="64" t="s">
        <v>18</v>
      </c>
      <c r="D2525" s="64" t="s">
        <v>37</v>
      </c>
      <c r="E2525" s="64" t="s">
        <v>545</v>
      </c>
      <c r="F2525" s="64">
        <v>1</v>
      </c>
      <c r="G2525" s="72" t="s">
        <v>883</v>
      </c>
      <c r="H2525" s="63" t="s">
        <v>4585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customHeight="1" x14ac:dyDescent="0.35">
      <c r="A2526" s="62">
        <v>46155</v>
      </c>
      <c r="B2526" s="63" t="s">
        <v>446</v>
      </c>
      <c r="C2526" s="64" t="s">
        <v>18</v>
      </c>
      <c r="D2526" s="64" t="s">
        <v>37</v>
      </c>
      <c r="E2526" s="64" t="s">
        <v>1309</v>
      </c>
      <c r="F2526" s="64">
        <v>2</v>
      </c>
      <c r="G2526" s="72" t="s">
        <v>4586</v>
      </c>
      <c r="H2526" s="63" t="s">
        <v>4587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customHeight="1" x14ac:dyDescent="0.35">
      <c r="A2527" s="62">
        <v>46155</v>
      </c>
      <c r="B2527" s="63" t="s">
        <v>446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4588</v>
      </c>
      <c r="H2527" s="63" t="s">
        <v>4589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customHeight="1" x14ac:dyDescent="0.35">
      <c r="A2528" s="62">
        <v>46155</v>
      </c>
      <c r="B2528" s="63" t="s">
        <v>446</v>
      </c>
      <c r="C2528" s="64" t="s">
        <v>18</v>
      </c>
      <c r="D2528" s="64" t="s">
        <v>37</v>
      </c>
      <c r="E2528" s="64" t="s">
        <v>1000</v>
      </c>
      <c r="F2528" s="64">
        <v>2</v>
      </c>
      <c r="G2528" s="72" t="s">
        <v>1705</v>
      </c>
      <c r="H2528" s="63" t="s">
        <v>4590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customHeight="1" x14ac:dyDescent="0.35">
      <c r="A2529" s="62">
        <v>46155</v>
      </c>
      <c r="B2529" s="63" t="s">
        <v>446</v>
      </c>
      <c r="C2529" s="64" t="s">
        <v>18</v>
      </c>
      <c r="D2529" s="64" t="s">
        <v>37</v>
      </c>
      <c r="E2529" s="64" t="s">
        <v>1431</v>
      </c>
      <c r="F2529" s="64">
        <v>2</v>
      </c>
      <c r="G2529" s="72">
        <v>159309016</v>
      </c>
      <c r="H2529" s="63" t="s">
        <v>4591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customHeight="1" x14ac:dyDescent="0.35">
      <c r="A2530" s="62">
        <v>46155</v>
      </c>
      <c r="B2530" s="63" t="s">
        <v>446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4592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customHeight="1" x14ac:dyDescent="0.35">
      <c r="A2531" s="62">
        <v>46155</v>
      </c>
      <c r="B2531" s="63" t="s">
        <v>446</v>
      </c>
      <c r="C2531" s="64" t="s">
        <v>18</v>
      </c>
      <c r="D2531" s="64" t="s">
        <v>37</v>
      </c>
      <c r="E2531" s="64" t="s">
        <v>819</v>
      </c>
      <c r="F2531" s="64">
        <v>1</v>
      </c>
      <c r="G2531" s="72">
        <v>305816004</v>
      </c>
      <c r="H2531" s="63" t="s">
        <v>4593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2889</v>
      </c>
      <c r="F2532" s="64">
        <v>2</v>
      </c>
      <c r="G2532" s="72">
        <v>130597283</v>
      </c>
      <c r="H2532" s="63" t="s">
        <v>4594</v>
      </c>
      <c r="I2532" s="64" t="s">
        <v>491</v>
      </c>
      <c r="J2532" s="63" t="s">
        <v>3901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4570</v>
      </c>
      <c r="F2533" s="64">
        <v>2</v>
      </c>
      <c r="G2533" s="72">
        <v>130597291</v>
      </c>
      <c r="H2533" s="63" t="s">
        <v>4595</v>
      </c>
      <c r="I2533" s="64" t="s">
        <v>491</v>
      </c>
      <c r="J2533" s="63" t="s">
        <v>2062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customHeight="1" x14ac:dyDescent="0.35">
      <c r="A2534" s="62">
        <v>46155</v>
      </c>
      <c r="B2534" s="63" t="s">
        <v>446</v>
      </c>
      <c r="C2534" s="64" t="s">
        <v>17</v>
      </c>
      <c r="D2534" s="64" t="s">
        <v>37</v>
      </c>
      <c r="E2534" s="64" t="s">
        <v>902</v>
      </c>
      <c r="F2534" s="64">
        <v>2</v>
      </c>
      <c r="G2534" s="72" t="s">
        <v>1048</v>
      </c>
      <c r="H2534" s="63" t="s">
        <v>4596</v>
      </c>
      <c r="I2534" s="64" t="s">
        <v>491</v>
      </c>
      <c r="J2534" s="63" t="s">
        <v>4597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2828</v>
      </c>
      <c r="F2535" s="64">
        <v>1</v>
      </c>
      <c r="G2535" s="72" t="s">
        <v>4598</v>
      </c>
      <c r="H2535" s="63" t="s">
        <v>4599</v>
      </c>
      <c r="I2535" s="64" t="s">
        <v>491</v>
      </c>
      <c r="J2535" s="63" t="s">
        <v>4600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2797</v>
      </c>
      <c r="H2536" s="63" t="s">
        <v>4601</v>
      </c>
      <c r="I2536" s="64" t="s">
        <v>481</v>
      </c>
      <c r="J2536" s="63" t="s">
        <v>4602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4695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446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4700</v>
      </c>
      <c r="H2537" s="63" t="s">
        <v>4701</v>
      </c>
      <c r="I2537" s="64" t="s">
        <v>483</v>
      </c>
      <c r="J2537" s="63" t="s">
        <v>4702</v>
      </c>
      <c r="K2537" s="64" t="s">
        <v>2590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4725</v>
      </c>
      <c r="X2537" s="63" t="s">
        <v>549</v>
      </c>
      <c r="Y2537" s="63"/>
      <c r="Z2537" s="63"/>
      <c r="AA2537" s="63">
        <v>2026050052</v>
      </c>
    </row>
    <row r="2538" spans="1:27" s="71" customFormat="1" ht="23.5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722</v>
      </c>
      <c r="F2538" s="64">
        <v>1</v>
      </c>
      <c r="G2538" s="72">
        <v>130649001</v>
      </c>
      <c r="H2538" s="63" t="s">
        <v>4703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4332</v>
      </c>
      <c r="H2539" s="63" t="s">
        <v>4333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723</v>
      </c>
      <c r="F2540" s="64">
        <v>2</v>
      </c>
      <c r="G2540" s="72">
        <v>130878003</v>
      </c>
      <c r="H2540" s="63" t="s">
        <v>4704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customHeight="1" x14ac:dyDescent="0.35">
      <c r="A2541" s="62">
        <v>46156</v>
      </c>
      <c r="B2541" s="63" t="s">
        <v>446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4015</v>
      </c>
      <c r="H2541" s="63" t="s">
        <v>4016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customHeight="1" x14ac:dyDescent="0.35">
      <c r="A2542" s="62">
        <v>46156</v>
      </c>
      <c r="B2542" s="63" t="s">
        <v>446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1019</v>
      </c>
      <c r="H2542" s="63" t="s">
        <v>4705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customHeight="1" x14ac:dyDescent="0.35">
      <c r="A2543" s="62">
        <v>46156</v>
      </c>
      <c r="B2543" s="63" t="s">
        <v>446</v>
      </c>
      <c r="C2543" s="64" t="s">
        <v>17</v>
      </c>
      <c r="D2543" s="64" t="s">
        <v>37</v>
      </c>
      <c r="E2543" s="64" t="s">
        <v>902</v>
      </c>
      <c r="F2543" s="64">
        <v>2</v>
      </c>
      <c r="G2543" s="72" t="s">
        <v>1161</v>
      </c>
      <c r="H2543" s="63" t="s">
        <v>4706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customHeight="1" x14ac:dyDescent="0.35">
      <c r="A2544" s="62">
        <v>46156</v>
      </c>
      <c r="B2544" s="63" t="s">
        <v>446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1080</v>
      </c>
      <c r="H2544" s="63" t="s">
        <v>4707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customHeight="1" x14ac:dyDescent="0.35">
      <c r="A2545" s="62">
        <v>46156</v>
      </c>
      <c r="B2545" s="63" t="s">
        <v>446</v>
      </c>
      <c r="C2545" s="64" t="s">
        <v>17</v>
      </c>
      <c r="D2545" s="64" t="s">
        <v>37</v>
      </c>
      <c r="E2545" s="64" t="s">
        <v>3043</v>
      </c>
      <c r="F2545" s="64">
        <v>1</v>
      </c>
      <c r="G2545" s="72" t="s">
        <v>4708</v>
      </c>
      <c r="H2545" s="63" t="s">
        <v>4709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customHeight="1" x14ac:dyDescent="0.35">
      <c r="A2546" s="62">
        <v>46156</v>
      </c>
      <c r="B2546" s="63" t="s">
        <v>446</v>
      </c>
      <c r="C2546" s="64" t="s">
        <v>17</v>
      </c>
      <c r="D2546" s="64" t="s">
        <v>37</v>
      </c>
      <c r="E2546" s="64" t="s">
        <v>3043</v>
      </c>
      <c r="F2546" s="64">
        <v>2</v>
      </c>
      <c r="G2546" s="72" t="s">
        <v>3483</v>
      </c>
      <c r="H2546" s="63" t="s">
        <v>4710</v>
      </c>
      <c r="I2546" s="64" t="s">
        <v>494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548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customHeight="1" x14ac:dyDescent="0.35">
      <c r="A2547" s="62">
        <v>46156</v>
      </c>
      <c r="B2547" s="63" t="s">
        <v>446</v>
      </c>
      <c r="C2547" s="64" t="s">
        <v>18</v>
      </c>
      <c r="D2547" s="64" t="s">
        <v>37</v>
      </c>
      <c r="E2547" s="64" t="s">
        <v>1539</v>
      </c>
      <c r="F2547" s="64">
        <v>1</v>
      </c>
      <c r="G2547" s="72" t="s">
        <v>4711</v>
      </c>
      <c r="H2547" s="63" t="s">
        <v>4712</v>
      </c>
      <c r="I2547" s="64" t="s">
        <v>494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548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customHeight="1" x14ac:dyDescent="0.35">
      <c r="A2548" s="62">
        <v>46156</v>
      </c>
      <c r="B2548" s="63" t="s">
        <v>446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4713</v>
      </c>
      <c r="H2548" s="63" t="s">
        <v>4714</v>
      </c>
      <c r="I2548" s="64" t="s">
        <v>494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548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customHeight="1" x14ac:dyDescent="0.35">
      <c r="A2549" s="62">
        <v>46156</v>
      </c>
      <c r="B2549" s="63" t="s">
        <v>446</v>
      </c>
      <c r="C2549" s="64" t="s">
        <v>18</v>
      </c>
      <c r="D2549" s="64" t="s">
        <v>37</v>
      </c>
      <c r="E2549" s="64" t="s">
        <v>3473</v>
      </c>
      <c r="F2549" s="64">
        <v>2</v>
      </c>
      <c r="G2549" s="72" t="s">
        <v>831</v>
      </c>
      <c r="H2549" s="63" t="s">
        <v>4715</v>
      </c>
      <c r="I2549" s="64" t="s">
        <v>494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548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customHeight="1" x14ac:dyDescent="0.35">
      <c r="A2550" s="62">
        <v>46156</v>
      </c>
      <c r="B2550" s="63" t="s">
        <v>446</v>
      </c>
      <c r="C2550" s="64" t="s">
        <v>18</v>
      </c>
      <c r="D2550" s="64" t="s">
        <v>37</v>
      </c>
      <c r="E2550" s="64" t="s">
        <v>1543</v>
      </c>
      <c r="F2550" s="64">
        <v>1</v>
      </c>
      <c r="G2550" s="72" t="s">
        <v>1891</v>
      </c>
      <c r="H2550" s="63" t="s">
        <v>4716</v>
      </c>
      <c r="I2550" s="64" t="s">
        <v>494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548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customHeight="1" x14ac:dyDescent="0.35">
      <c r="A2551" s="62">
        <v>46156</v>
      </c>
      <c r="B2551" s="63" t="s">
        <v>446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2564</v>
      </c>
      <c r="H2551" s="63" t="s">
        <v>4717</v>
      </c>
      <c r="I2551" s="64" t="s">
        <v>494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548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customHeight="1" x14ac:dyDescent="0.35">
      <c r="A2552" s="62">
        <v>46156</v>
      </c>
      <c r="B2552" s="63" t="s">
        <v>446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4718</v>
      </c>
      <c r="H2552" s="63" t="s">
        <v>4719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customHeight="1" x14ac:dyDescent="0.35">
      <c r="A2553" s="62">
        <v>46156</v>
      </c>
      <c r="B2553" s="63" t="s">
        <v>446</v>
      </c>
      <c r="C2553" s="64" t="s">
        <v>18</v>
      </c>
      <c r="D2553" s="64" t="s">
        <v>37</v>
      </c>
      <c r="E2553" s="64" t="s">
        <v>616</v>
      </c>
      <c r="F2553" s="64">
        <v>1</v>
      </c>
      <c r="G2553" s="72">
        <v>305681015</v>
      </c>
      <c r="H2553" s="63" t="s">
        <v>4720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4571</v>
      </c>
      <c r="I2554" s="64" t="s">
        <v>491</v>
      </c>
      <c r="J2554" s="63" t="s">
        <v>4721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1156</v>
      </c>
      <c r="F2555" s="64">
        <v>2</v>
      </c>
      <c r="G2555" s="72" t="s">
        <v>301</v>
      </c>
      <c r="H2555" s="63" t="s">
        <v>4722</v>
      </c>
      <c r="I2555" s="64" t="s">
        <v>491</v>
      </c>
      <c r="J2555" s="63" t="s">
        <v>4147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4015</v>
      </c>
      <c r="H2556" s="63" t="s">
        <v>4016</v>
      </c>
      <c r="I2556" s="64" t="s">
        <v>481</v>
      </c>
      <c r="J2556" s="63" t="s">
        <v>893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4693</v>
      </c>
      <c r="Y2556" s="63"/>
      <c r="Z2556" s="63"/>
      <c r="AA2556" s="63">
        <v>2026050055</v>
      </c>
    </row>
    <row r="2557" spans="1:27" s="71" customFormat="1" ht="23.5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4700</v>
      </c>
      <c r="H2557" s="63" t="s">
        <v>4701</v>
      </c>
      <c r="I2557" s="64" t="s">
        <v>491</v>
      </c>
      <c r="J2557" s="63" t="s">
        <v>2148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4700</v>
      </c>
      <c r="H2558" s="63" t="s">
        <v>4701</v>
      </c>
      <c r="I2558" s="64" t="s">
        <v>483</v>
      </c>
      <c r="J2558" s="63" t="s">
        <v>4723</v>
      </c>
      <c r="K2558" s="64" t="s">
        <v>2590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4724</v>
      </c>
      <c r="X2558" s="63" t="s">
        <v>549</v>
      </c>
      <c r="Y2558" s="63"/>
      <c r="Z2558" s="63"/>
      <c r="AA2558" s="63">
        <v>2026050057</v>
      </c>
    </row>
    <row r="2559" spans="1:27" s="71" customFormat="1" ht="23.5" customHeight="1" x14ac:dyDescent="0.35">
      <c r="A2559" s="62">
        <v>46157</v>
      </c>
      <c r="B2559" s="63" t="s">
        <v>446</v>
      </c>
      <c r="C2559" s="64" t="s">
        <v>17</v>
      </c>
      <c r="D2559" s="64" t="s">
        <v>37</v>
      </c>
      <c r="E2559" s="64" t="s">
        <v>418</v>
      </c>
      <c r="F2559" s="64">
        <v>1</v>
      </c>
      <c r="G2559" s="72" t="s">
        <v>2812</v>
      </c>
      <c r="H2559" s="63" t="s">
        <v>4461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customHeight="1" x14ac:dyDescent="0.35">
      <c r="A2560" s="62">
        <v>46157</v>
      </c>
      <c r="B2560" s="63" t="s">
        <v>446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2395</v>
      </c>
      <c r="H2560" s="63" t="s">
        <v>4732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customHeight="1" x14ac:dyDescent="0.35">
      <c r="A2561" s="62">
        <v>46157</v>
      </c>
      <c r="B2561" s="63" t="s">
        <v>446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2648</v>
      </c>
      <c r="H2561" s="63" t="s">
        <v>4733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customHeight="1" x14ac:dyDescent="0.35">
      <c r="A2562" s="62">
        <v>46157</v>
      </c>
      <c r="B2562" s="63" t="s">
        <v>446</v>
      </c>
      <c r="C2562" s="64" t="s">
        <v>17</v>
      </c>
      <c r="D2562" s="64" t="s">
        <v>37</v>
      </c>
      <c r="E2562" s="64" t="s">
        <v>902</v>
      </c>
      <c r="F2562" s="64">
        <v>2</v>
      </c>
      <c r="G2562" s="72" t="s">
        <v>1163</v>
      </c>
      <c r="H2562" s="63" t="s">
        <v>4734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customHeight="1" x14ac:dyDescent="0.35">
      <c r="A2563" s="62">
        <v>46157</v>
      </c>
      <c r="B2563" s="63" t="s">
        <v>446</v>
      </c>
      <c r="C2563" s="64" t="s">
        <v>17</v>
      </c>
      <c r="D2563" s="64" t="s">
        <v>37</v>
      </c>
      <c r="E2563" s="64" t="s">
        <v>3045</v>
      </c>
      <c r="F2563" s="64">
        <v>1</v>
      </c>
      <c r="G2563" s="72" t="s">
        <v>3436</v>
      </c>
      <c r="H2563" s="63" t="s">
        <v>4735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customHeight="1" x14ac:dyDescent="0.35">
      <c r="A2564" s="62">
        <v>46157</v>
      </c>
      <c r="B2564" s="63" t="s">
        <v>446</v>
      </c>
      <c r="C2564" s="64" t="s">
        <v>17</v>
      </c>
      <c r="D2564" s="64" t="s">
        <v>37</v>
      </c>
      <c r="E2564" s="64" t="s">
        <v>3043</v>
      </c>
      <c r="F2564" s="64">
        <v>1</v>
      </c>
      <c r="G2564" s="72" t="s">
        <v>4388</v>
      </c>
      <c r="H2564" s="63" t="s">
        <v>4736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customHeight="1" x14ac:dyDescent="0.35">
      <c r="A2565" s="62">
        <v>46157</v>
      </c>
      <c r="B2565" s="63" t="s">
        <v>446</v>
      </c>
      <c r="C2565" s="64" t="s">
        <v>17</v>
      </c>
      <c r="D2565" s="64" t="s">
        <v>37</v>
      </c>
      <c r="E2565" s="64" t="s">
        <v>3044</v>
      </c>
      <c r="F2565" s="64">
        <v>2</v>
      </c>
      <c r="G2565" s="72" t="s">
        <v>3434</v>
      </c>
      <c r="H2565" s="63" t="s">
        <v>4737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customHeight="1" x14ac:dyDescent="0.35">
      <c r="A2566" s="62">
        <v>46157</v>
      </c>
      <c r="B2566" s="63" t="s">
        <v>446</v>
      </c>
      <c r="C2566" s="64" t="s">
        <v>17</v>
      </c>
      <c r="D2566" s="64" t="s">
        <v>37</v>
      </c>
      <c r="E2566" s="64" t="s">
        <v>3043</v>
      </c>
      <c r="F2566" s="64">
        <v>1</v>
      </c>
      <c r="G2566" s="72" t="s">
        <v>3770</v>
      </c>
      <c r="H2566" s="63" t="s">
        <v>4738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customHeight="1" x14ac:dyDescent="0.35">
      <c r="A2567" s="62">
        <v>46157</v>
      </c>
      <c r="B2567" s="63" t="s">
        <v>446</v>
      </c>
      <c r="C2567" s="64" t="s">
        <v>18</v>
      </c>
      <c r="D2567" s="64" t="s">
        <v>37</v>
      </c>
      <c r="E2567" s="64" t="s">
        <v>1309</v>
      </c>
      <c r="F2567" s="64">
        <v>2</v>
      </c>
      <c r="G2567" s="72" t="s">
        <v>1669</v>
      </c>
      <c r="H2567" s="63" t="s">
        <v>4739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customHeight="1" x14ac:dyDescent="0.35">
      <c r="A2568" s="62">
        <v>46157</v>
      </c>
      <c r="B2568" s="63" t="s">
        <v>446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4740</v>
      </c>
      <c r="H2568" s="63" t="s">
        <v>4741</v>
      </c>
      <c r="I2568" s="64" t="s">
        <v>494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548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customHeight="1" x14ac:dyDescent="0.35">
      <c r="A2569" s="62">
        <v>46157</v>
      </c>
      <c r="B2569" s="63" t="s">
        <v>446</v>
      </c>
      <c r="C2569" s="64" t="s">
        <v>18</v>
      </c>
      <c r="D2569" s="64" t="s">
        <v>37</v>
      </c>
      <c r="E2569" s="64" t="s">
        <v>1844</v>
      </c>
      <c r="F2569" s="64">
        <v>2</v>
      </c>
      <c r="G2569" s="72" t="s">
        <v>3413</v>
      </c>
      <c r="H2569" s="63" t="s">
        <v>4742</v>
      </c>
      <c r="I2569" s="64" t="s">
        <v>494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548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customHeight="1" x14ac:dyDescent="0.35">
      <c r="A2570" s="62">
        <v>46157</v>
      </c>
      <c r="B2570" s="63" t="s">
        <v>446</v>
      </c>
      <c r="C2570" s="64" t="s">
        <v>18</v>
      </c>
      <c r="D2570" s="64" t="s">
        <v>37</v>
      </c>
      <c r="E2570" s="64" t="s">
        <v>2071</v>
      </c>
      <c r="F2570" s="64">
        <v>2</v>
      </c>
      <c r="G2570" s="72" t="s">
        <v>2585</v>
      </c>
      <c r="H2570" s="63" t="s">
        <v>4743</v>
      </c>
      <c r="I2570" s="64" t="s">
        <v>494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548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customHeight="1" x14ac:dyDescent="0.35">
      <c r="A2571" s="62">
        <v>46157</v>
      </c>
      <c r="B2571" s="63" t="s">
        <v>446</v>
      </c>
      <c r="C2571" s="64" t="s">
        <v>18</v>
      </c>
      <c r="D2571" s="64" t="s">
        <v>37</v>
      </c>
      <c r="E2571" s="64" t="s">
        <v>1058</v>
      </c>
      <c r="F2571" s="64">
        <v>2</v>
      </c>
      <c r="G2571" s="72" t="s">
        <v>4744</v>
      </c>
      <c r="H2571" s="63" t="s">
        <v>4745</v>
      </c>
      <c r="I2571" s="64" t="s">
        <v>494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548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customHeight="1" x14ac:dyDescent="0.35">
      <c r="A2572" s="62">
        <v>46157</v>
      </c>
      <c r="B2572" s="63" t="s">
        <v>446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4746</v>
      </c>
      <c r="H2572" s="63" t="s">
        <v>4747</v>
      </c>
      <c r="I2572" s="64" t="s">
        <v>494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548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customHeight="1" x14ac:dyDescent="0.35">
      <c r="A2573" s="62">
        <v>46157</v>
      </c>
      <c r="B2573" s="63" t="s">
        <v>446</v>
      </c>
      <c r="C2573" s="64" t="s">
        <v>18</v>
      </c>
      <c r="D2573" s="64" t="s">
        <v>37</v>
      </c>
      <c r="E2573" s="64" t="s">
        <v>430</v>
      </c>
      <c r="F2573" s="64">
        <v>2</v>
      </c>
      <c r="G2573" s="72" t="s">
        <v>4748</v>
      </c>
      <c r="H2573" s="63" t="s">
        <v>4749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customHeight="1" x14ac:dyDescent="0.35">
      <c r="A2574" s="62">
        <v>46157</v>
      </c>
      <c r="B2574" s="63" t="s">
        <v>446</v>
      </c>
      <c r="C2574" s="64" t="s">
        <v>18</v>
      </c>
      <c r="D2574" s="64" t="s">
        <v>37</v>
      </c>
      <c r="E2574" s="64" t="s">
        <v>1545</v>
      </c>
      <c r="F2574" s="64">
        <v>1</v>
      </c>
      <c r="G2574" s="72">
        <v>159344004</v>
      </c>
      <c r="H2574" s="63" t="s">
        <v>4750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customHeight="1" x14ac:dyDescent="0.35">
      <c r="A2575" s="62">
        <v>46157</v>
      </c>
      <c r="B2575" s="63" t="s">
        <v>446</v>
      </c>
      <c r="C2575" s="64" t="s">
        <v>18</v>
      </c>
      <c r="D2575" s="64" t="s">
        <v>37</v>
      </c>
      <c r="E2575" s="64" t="s">
        <v>1448</v>
      </c>
      <c r="F2575" s="64">
        <v>2</v>
      </c>
      <c r="G2575" s="72">
        <v>161032004</v>
      </c>
      <c r="H2575" s="63" t="s">
        <v>4751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4570</v>
      </c>
      <c r="F2576" s="64">
        <v>2</v>
      </c>
      <c r="G2576" s="72" t="s">
        <v>4752</v>
      </c>
      <c r="H2576" s="63" t="s">
        <v>4753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4731</v>
      </c>
      <c r="F2577" s="64">
        <v>2</v>
      </c>
      <c r="G2577" s="72">
        <v>130606063</v>
      </c>
      <c r="H2577" s="63" t="s">
        <v>4754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754</v>
      </c>
      <c r="F2578" s="64">
        <v>1</v>
      </c>
      <c r="G2578" s="72">
        <v>130597049</v>
      </c>
      <c r="H2578" s="63" t="s">
        <v>4755</v>
      </c>
      <c r="I2578" s="64" t="s">
        <v>491</v>
      </c>
      <c r="J2578" s="63" t="s">
        <v>4770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4756</v>
      </c>
      <c r="I2579" s="64" t="s">
        <v>491</v>
      </c>
      <c r="J2579" s="63" t="s">
        <v>4757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3702</v>
      </c>
      <c r="F2580" s="64">
        <v>2</v>
      </c>
      <c r="G2580" s="72">
        <v>130597284</v>
      </c>
      <c r="H2580" s="63" t="s">
        <v>4758</v>
      </c>
      <c r="I2580" s="64" t="s">
        <v>491</v>
      </c>
      <c r="J2580" s="63" t="s">
        <v>2915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1556</v>
      </c>
      <c r="F2581" s="64">
        <v>1</v>
      </c>
      <c r="G2581" s="72">
        <v>130606091</v>
      </c>
      <c r="H2581" s="63" t="s">
        <v>4759</v>
      </c>
      <c r="I2581" s="64" t="s">
        <v>491</v>
      </c>
      <c r="J2581" s="63" t="s">
        <v>4760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1556</v>
      </c>
      <c r="F2582" s="64">
        <v>1</v>
      </c>
      <c r="G2582" s="72">
        <v>130606091</v>
      </c>
      <c r="H2582" s="63" t="s">
        <v>4759</v>
      </c>
      <c r="I2582" s="64" t="s">
        <v>491</v>
      </c>
      <c r="J2582" s="63" t="s">
        <v>4760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672</v>
      </c>
      <c r="F2583" s="64">
        <v>1</v>
      </c>
      <c r="G2583" s="72">
        <v>130606093</v>
      </c>
      <c r="H2583" s="63" t="s">
        <v>4761</v>
      </c>
      <c r="I2583" s="64" t="s">
        <v>491</v>
      </c>
      <c r="J2583" s="63" t="s">
        <v>4762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customHeight="1" x14ac:dyDescent="0.35">
      <c r="A2584" s="62">
        <v>46157</v>
      </c>
      <c r="B2584" s="63" t="s">
        <v>446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4700</v>
      </c>
      <c r="H2584" s="63" t="s">
        <v>4701</v>
      </c>
      <c r="I2584" s="64" t="s">
        <v>491</v>
      </c>
      <c r="J2584" s="63" t="s">
        <v>4763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2797</v>
      </c>
      <c r="H2585" s="63" t="s">
        <v>4601</v>
      </c>
      <c r="I2585" s="64" t="s">
        <v>481</v>
      </c>
      <c r="J2585" s="63" t="s">
        <v>4764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4695</v>
      </c>
      <c r="Y2585" s="63"/>
      <c r="Z2585" s="63"/>
      <c r="AA2585" s="63">
        <v>2026050065</v>
      </c>
    </row>
    <row r="2586" spans="1:27" s="71" customFormat="1" ht="23.5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524</v>
      </c>
      <c r="H2586" s="63" t="s">
        <v>4765</v>
      </c>
      <c r="I2586" s="64" t="s">
        <v>481</v>
      </c>
      <c r="J2586" s="63" t="s">
        <v>4766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6376</v>
      </c>
      <c r="Y2586" s="63"/>
      <c r="Z2586" s="63"/>
      <c r="AA2586" s="63">
        <v>2026050068</v>
      </c>
    </row>
    <row r="2587" spans="1:27" s="71" customFormat="1" ht="23.5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600</v>
      </c>
      <c r="F2587" s="64">
        <v>1</v>
      </c>
      <c r="G2587" s="72" t="s">
        <v>4588</v>
      </c>
      <c r="H2587" s="63" t="s">
        <v>4767</v>
      </c>
      <c r="I2587" s="64" t="s">
        <v>491</v>
      </c>
      <c r="J2587" s="63" t="s">
        <v>4768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4740</v>
      </c>
      <c r="H2588" s="63" t="s">
        <v>4741</v>
      </c>
      <c r="I2588" s="64" t="s">
        <v>491</v>
      </c>
      <c r="J2588" s="63" t="s">
        <v>4769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4777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615</v>
      </c>
      <c r="F2590" s="64">
        <v>2</v>
      </c>
      <c r="G2590" s="72">
        <v>130597184</v>
      </c>
      <c r="H2590" s="63" t="s">
        <v>4778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customHeight="1" x14ac:dyDescent="0.35">
      <c r="A2591" s="62">
        <v>46158</v>
      </c>
      <c r="B2591" s="63" t="s">
        <v>446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2916</v>
      </c>
      <c r="H2591" s="63" t="s">
        <v>4779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customHeight="1" x14ac:dyDescent="0.35">
      <c r="A2592" s="62">
        <v>46158</v>
      </c>
      <c r="B2592" s="63" t="s">
        <v>446</v>
      </c>
      <c r="C2592" s="64" t="s">
        <v>17</v>
      </c>
      <c r="D2592" s="64" t="s">
        <v>37</v>
      </c>
      <c r="E2592" s="64" t="s">
        <v>3044</v>
      </c>
      <c r="F2592" s="64">
        <v>2</v>
      </c>
      <c r="G2592" s="72" t="s">
        <v>3440</v>
      </c>
      <c r="H2592" s="63" t="s">
        <v>4780</v>
      </c>
      <c r="I2592" s="64" t="s">
        <v>494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548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customHeight="1" x14ac:dyDescent="0.35">
      <c r="A2593" s="62">
        <v>46158</v>
      </c>
      <c r="B2593" s="63" t="s">
        <v>446</v>
      </c>
      <c r="C2593" s="64" t="s">
        <v>17</v>
      </c>
      <c r="D2593" s="64" t="s">
        <v>37</v>
      </c>
      <c r="E2593" s="64" t="s">
        <v>3044</v>
      </c>
      <c r="F2593" s="64">
        <v>2</v>
      </c>
      <c r="G2593" s="72" t="s">
        <v>3621</v>
      </c>
      <c r="H2593" s="63" t="s">
        <v>4781</v>
      </c>
      <c r="I2593" s="64" t="s">
        <v>494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548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customHeight="1" x14ac:dyDescent="0.35">
      <c r="A2594" s="62">
        <v>46158</v>
      </c>
      <c r="B2594" s="63" t="s">
        <v>446</v>
      </c>
      <c r="C2594" s="64" t="s">
        <v>17</v>
      </c>
      <c r="D2594" s="64" t="s">
        <v>37</v>
      </c>
      <c r="E2594" s="64" t="s">
        <v>4375</v>
      </c>
      <c r="F2594" s="64">
        <v>1</v>
      </c>
      <c r="G2594" s="72" t="s">
        <v>3972</v>
      </c>
      <c r="H2594" s="63" t="s">
        <v>4782</v>
      </c>
      <c r="I2594" s="64" t="s">
        <v>494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548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customHeight="1" x14ac:dyDescent="0.35">
      <c r="A2595" s="62">
        <v>46158</v>
      </c>
      <c r="B2595" s="63" t="s">
        <v>446</v>
      </c>
      <c r="C2595" s="64" t="s">
        <v>18</v>
      </c>
      <c r="D2595" s="64" t="s">
        <v>37</v>
      </c>
      <c r="E2595" s="64" t="s">
        <v>545</v>
      </c>
      <c r="F2595" s="64">
        <v>1</v>
      </c>
      <c r="G2595" s="72" t="s">
        <v>4783</v>
      </c>
      <c r="H2595" s="63" t="s">
        <v>4784</v>
      </c>
      <c r="I2595" s="64" t="s">
        <v>494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548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customHeight="1" x14ac:dyDescent="0.35">
      <c r="A2596" s="62">
        <v>46158</v>
      </c>
      <c r="B2596" s="63" t="s">
        <v>446</v>
      </c>
      <c r="C2596" s="64" t="s">
        <v>18</v>
      </c>
      <c r="D2596" s="64" t="s">
        <v>37</v>
      </c>
      <c r="E2596" s="64" t="s">
        <v>1545</v>
      </c>
      <c r="F2596" s="64">
        <v>1</v>
      </c>
      <c r="G2596" s="72" t="s">
        <v>4785</v>
      </c>
      <c r="H2596" s="63" t="s">
        <v>4786</v>
      </c>
      <c r="I2596" s="64" t="s">
        <v>494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548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customHeight="1" x14ac:dyDescent="0.35">
      <c r="A2597" s="62">
        <v>46158</v>
      </c>
      <c r="B2597" s="63" t="s">
        <v>446</v>
      </c>
      <c r="C2597" s="64" t="s">
        <v>18</v>
      </c>
      <c r="D2597" s="64" t="s">
        <v>37</v>
      </c>
      <c r="E2597" s="64" t="s">
        <v>1779</v>
      </c>
      <c r="F2597" s="64">
        <v>2</v>
      </c>
      <c r="G2597" s="72" t="s">
        <v>390</v>
      </c>
      <c r="H2597" s="63" t="s">
        <v>4787</v>
      </c>
      <c r="I2597" s="64" t="s">
        <v>494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548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customHeight="1" x14ac:dyDescent="0.35">
      <c r="A2598" s="62">
        <v>46158</v>
      </c>
      <c r="B2598" s="63" t="s">
        <v>446</v>
      </c>
      <c r="C2598" s="64" t="s">
        <v>18</v>
      </c>
      <c r="D2598" s="64" t="s">
        <v>37</v>
      </c>
      <c r="E2598" s="64" t="s">
        <v>1697</v>
      </c>
      <c r="F2598" s="64">
        <v>2</v>
      </c>
      <c r="G2598" s="72" t="s">
        <v>2669</v>
      </c>
      <c r="H2598" s="63" t="s">
        <v>4788</v>
      </c>
      <c r="I2598" s="64" t="s">
        <v>494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548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customHeight="1" x14ac:dyDescent="0.35">
      <c r="A2599" s="62">
        <v>46158</v>
      </c>
      <c r="B2599" s="63" t="s">
        <v>446</v>
      </c>
      <c r="C2599" s="64" t="s">
        <v>18</v>
      </c>
      <c r="D2599" s="64" t="s">
        <v>37</v>
      </c>
      <c r="E2599" s="64" t="s">
        <v>554</v>
      </c>
      <c r="F2599" s="64">
        <v>1</v>
      </c>
      <c r="G2599" s="72" t="s">
        <v>4746</v>
      </c>
      <c r="H2599" s="63" t="s">
        <v>4747</v>
      </c>
      <c r="I2599" s="64" t="s">
        <v>494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548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customHeight="1" x14ac:dyDescent="0.35">
      <c r="A2600" s="62">
        <v>46158</v>
      </c>
      <c r="B2600" s="63" t="s">
        <v>446</v>
      </c>
      <c r="C2600" s="64" t="s">
        <v>18</v>
      </c>
      <c r="D2600" s="64" t="s">
        <v>37</v>
      </c>
      <c r="E2600" s="64" t="s">
        <v>2111</v>
      </c>
      <c r="F2600" s="64">
        <v>1</v>
      </c>
      <c r="G2600" s="72" t="s">
        <v>924</v>
      </c>
      <c r="H2600" s="63" t="s">
        <v>4789</v>
      </c>
      <c r="I2600" s="64" t="s">
        <v>494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548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customHeight="1" x14ac:dyDescent="0.35">
      <c r="A2601" s="62">
        <v>46158</v>
      </c>
      <c r="B2601" s="63" t="s">
        <v>446</v>
      </c>
      <c r="C2601" s="64" t="s">
        <v>18</v>
      </c>
      <c r="D2601" s="64" t="s">
        <v>37</v>
      </c>
      <c r="E2601" s="64" t="s">
        <v>2634</v>
      </c>
      <c r="F2601" s="64">
        <v>2</v>
      </c>
      <c r="G2601" s="72" t="s">
        <v>3186</v>
      </c>
      <c r="H2601" s="63" t="s">
        <v>4790</v>
      </c>
      <c r="I2601" s="64" t="s">
        <v>494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548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customHeight="1" x14ac:dyDescent="0.35">
      <c r="A2602" s="62">
        <v>46158</v>
      </c>
      <c r="B2602" s="63" t="s">
        <v>446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4791</v>
      </c>
      <c r="I2602" s="64" t="s">
        <v>494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548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customHeight="1" x14ac:dyDescent="0.35">
      <c r="A2603" s="62">
        <v>46158</v>
      </c>
      <c r="B2603" s="63" t="s">
        <v>446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4700</v>
      </c>
      <c r="H2603" s="63" t="s">
        <v>4701</v>
      </c>
      <c r="I2603" s="64" t="s">
        <v>481</v>
      </c>
      <c r="J2603" s="63" t="s">
        <v>4792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4793</v>
      </c>
      <c r="Y2603" s="63"/>
      <c r="Z2603" s="63"/>
      <c r="AA2603" s="63">
        <v>2026050070</v>
      </c>
    </row>
    <row r="2604" spans="1:27" s="71" customFormat="1" ht="23.5" customHeight="1" x14ac:dyDescent="0.35">
      <c r="A2604" s="62">
        <v>46159</v>
      </c>
      <c r="B2604" s="63" t="s">
        <v>446</v>
      </c>
      <c r="C2604" s="64" t="s">
        <v>17</v>
      </c>
      <c r="D2604" s="64" t="s">
        <v>37</v>
      </c>
      <c r="E2604" s="64" t="s">
        <v>3045</v>
      </c>
      <c r="F2604" s="64">
        <v>1</v>
      </c>
      <c r="G2604" s="72" t="s">
        <v>4806</v>
      </c>
      <c r="H2604" s="63" t="s">
        <v>4807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customHeight="1" x14ac:dyDescent="0.35">
      <c r="A2605" s="62">
        <v>46159</v>
      </c>
      <c r="B2605" s="63" t="s">
        <v>446</v>
      </c>
      <c r="C2605" s="64" t="s">
        <v>17</v>
      </c>
      <c r="D2605" s="64" t="s">
        <v>37</v>
      </c>
      <c r="E2605" s="64" t="s">
        <v>3045</v>
      </c>
      <c r="F2605" s="64">
        <v>1</v>
      </c>
      <c r="G2605" s="72" t="s">
        <v>3775</v>
      </c>
      <c r="H2605" s="63" t="s">
        <v>4808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customHeight="1" x14ac:dyDescent="0.35">
      <c r="A2606" s="62">
        <v>46159</v>
      </c>
      <c r="B2606" s="63" t="s">
        <v>446</v>
      </c>
      <c r="C2606" s="64" t="s">
        <v>17</v>
      </c>
      <c r="D2606" s="64" t="s">
        <v>37</v>
      </c>
      <c r="E2606" s="64" t="s">
        <v>3045</v>
      </c>
      <c r="F2606" s="64">
        <v>1</v>
      </c>
      <c r="G2606" s="72" t="s">
        <v>4809</v>
      </c>
      <c r="H2606" s="63" t="s">
        <v>4810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customHeight="1" x14ac:dyDescent="0.35">
      <c r="A2607" s="62">
        <v>46159</v>
      </c>
      <c r="B2607" s="63" t="s">
        <v>446</v>
      </c>
      <c r="C2607" s="64" t="s">
        <v>17</v>
      </c>
      <c r="D2607" s="64" t="s">
        <v>37</v>
      </c>
      <c r="E2607" s="64" t="s">
        <v>3045</v>
      </c>
      <c r="F2607" s="64">
        <v>1</v>
      </c>
      <c r="G2607" s="72" t="s">
        <v>3436</v>
      </c>
      <c r="H2607" s="63" t="s">
        <v>4811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customHeight="1" x14ac:dyDescent="0.35">
      <c r="A2608" s="62">
        <v>46159</v>
      </c>
      <c r="B2608" s="63" t="s">
        <v>446</v>
      </c>
      <c r="C2608" s="64" t="s">
        <v>17</v>
      </c>
      <c r="D2608" s="64" t="s">
        <v>37</v>
      </c>
      <c r="E2608" s="64" t="s">
        <v>3045</v>
      </c>
      <c r="F2608" s="64">
        <v>2</v>
      </c>
      <c r="G2608" s="72" t="s">
        <v>3221</v>
      </c>
      <c r="H2608" s="63" t="s">
        <v>4812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customHeight="1" x14ac:dyDescent="0.35">
      <c r="A2609" s="62">
        <v>46159</v>
      </c>
      <c r="B2609" s="63" t="s">
        <v>446</v>
      </c>
      <c r="C2609" s="64" t="s">
        <v>17</v>
      </c>
      <c r="D2609" s="64" t="s">
        <v>37</v>
      </c>
      <c r="E2609" s="64" t="s">
        <v>3043</v>
      </c>
      <c r="F2609" s="64">
        <v>2</v>
      </c>
      <c r="G2609" s="72" t="s">
        <v>4225</v>
      </c>
      <c r="H2609" s="63" t="s">
        <v>4813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customHeight="1" x14ac:dyDescent="0.35">
      <c r="A2610" s="62">
        <v>46159</v>
      </c>
      <c r="B2610" s="63" t="s">
        <v>446</v>
      </c>
      <c r="C2610" s="64" t="s">
        <v>17</v>
      </c>
      <c r="D2610" s="64" t="s">
        <v>37</v>
      </c>
      <c r="E2610" s="64" t="s">
        <v>3043</v>
      </c>
      <c r="F2610" s="64">
        <v>2</v>
      </c>
      <c r="G2610" s="72" t="s">
        <v>3770</v>
      </c>
      <c r="H2610" s="63" t="s">
        <v>4814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customHeight="1" x14ac:dyDescent="0.35">
      <c r="A2611" s="62">
        <v>46159</v>
      </c>
      <c r="B2611" s="63" t="s">
        <v>446</v>
      </c>
      <c r="C2611" s="64" t="s">
        <v>18</v>
      </c>
      <c r="D2611" s="64" t="s">
        <v>37</v>
      </c>
      <c r="E2611" s="64" t="s">
        <v>555</v>
      </c>
      <c r="F2611" s="64">
        <v>1</v>
      </c>
      <c r="G2611" s="72" t="s">
        <v>4815</v>
      </c>
      <c r="H2611" s="63" t="s">
        <v>4816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customHeight="1" x14ac:dyDescent="0.35">
      <c r="A2612" s="62">
        <v>46159</v>
      </c>
      <c r="B2612" s="63" t="s">
        <v>446</v>
      </c>
      <c r="C2612" s="64" t="s">
        <v>18</v>
      </c>
      <c r="D2612" s="64" t="s">
        <v>37</v>
      </c>
      <c r="E2612" s="64" t="s">
        <v>1309</v>
      </c>
      <c r="F2612" s="64">
        <v>2</v>
      </c>
      <c r="G2612" s="72" t="s">
        <v>774</v>
      </c>
      <c r="H2612" s="63" t="s">
        <v>4817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customHeight="1" x14ac:dyDescent="0.35">
      <c r="A2613" s="62">
        <v>46159</v>
      </c>
      <c r="B2613" s="63" t="s">
        <v>446</v>
      </c>
      <c r="C2613" s="64" t="s">
        <v>18</v>
      </c>
      <c r="D2613" s="64" t="s">
        <v>37</v>
      </c>
      <c r="E2613" s="64" t="s">
        <v>3799</v>
      </c>
      <c r="F2613" s="64">
        <v>1</v>
      </c>
      <c r="G2613" s="72" t="s">
        <v>3979</v>
      </c>
      <c r="H2613" s="63" t="s">
        <v>4818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customHeight="1" x14ac:dyDescent="0.35">
      <c r="A2614" s="62">
        <v>46159</v>
      </c>
      <c r="B2614" s="63" t="s">
        <v>446</v>
      </c>
      <c r="C2614" s="64" t="s">
        <v>18</v>
      </c>
      <c r="D2614" s="64" t="s">
        <v>37</v>
      </c>
      <c r="E2614" s="64" t="s">
        <v>2681</v>
      </c>
      <c r="F2614" s="64">
        <v>1</v>
      </c>
      <c r="G2614" s="72" t="s">
        <v>4819</v>
      </c>
      <c r="H2614" s="63" t="s">
        <v>4820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customHeight="1" x14ac:dyDescent="0.35">
      <c r="A2615" s="62">
        <v>46159</v>
      </c>
      <c r="B2615" s="63" t="s">
        <v>446</v>
      </c>
      <c r="C2615" s="64" t="s">
        <v>18</v>
      </c>
      <c r="D2615" s="64" t="s">
        <v>37</v>
      </c>
      <c r="E2615" s="64" t="s">
        <v>608</v>
      </c>
      <c r="F2615" s="64">
        <v>1</v>
      </c>
      <c r="G2615" s="72">
        <v>204328011</v>
      </c>
      <c r="H2615" s="63" t="s">
        <v>4821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customHeight="1" x14ac:dyDescent="0.35">
      <c r="A2616" s="62">
        <v>46159</v>
      </c>
      <c r="B2616" s="63" t="s">
        <v>446</v>
      </c>
      <c r="C2616" s="64" t="s">
        <v>18</v>
      </c>
      <c r="D2616" s="64" t="s">
        <v>37</v>
      </c>
      <c r="E2616" s="64" t="s">
        <v>608</v>
      </c>
      <c r="F2616" s="64">
        <v>1</v>
      </c>
      <c r="G2616" s="72">
        <v>206197010</v>
      </c>
      <c r="H2616" s="63" t="s">
        <v>4822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customHeight="1" x14ac:dyDescent="0.35">
      <c r="A2617" s="62">
        <v>46159</v>
      </c>
      <c r="B2617" s="63" t="s">
        <v>446</v>
      </c>
      <c r="C2617" s="64" t="s">
        <v>18</v>
      </c>
      <c r="D2617" s="64" t="s">
        <v>37</v>
      </c>
      <c r="E2617" s="64" t="s">
        <v>608</v>
      </c>
      <c r="F2617" s="64">
        <v>1</v>
      </c>
      <c r="G2617" s="72">
        <v>206232003</v>
      </c>
      <c r="H2617" s="63" t="s">
        <v>4823</v>
      </c>
      <c r="I2617" s="64" t="s">
        <v>494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548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4805</v>
      </c>
      <c r="F2618" s="64">
        <v>2</v>
      </c>
      <c r="G2618" s="72">
        <v>130597243</v>
      </c>
      <c r="H2618" s="63" t="s">
        <v>4824</v>
      </c>
      <c r="I2618" s="64" t="s">
        <v>491</v>
      </c>
      <c r="J2618" s="63" t="s">
        <v>2144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customHeight="1" x14ac:dyDescent="0.35">
      <c r="A2619" s="62">
        <v>46160</v>
      </c>
      <c r="B2619" s="63" t="s">
        <v>446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2328</v>
      </c>
      <c r="H2619" s="63" t="s">
        <v>4832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customHeight="1" x14ac:dyDescent="0.35">
      <c r="A2620" s="62">
        <v>46160</v>
      </c>
      <c r="B2620" s="63" t="s">
        <v>446</v>
      </c>
      <c r="C2620" s="64" t="s">
        <v>17</v>
      </c>
      <c r="D2620" s="64" t="s">
        <v>37</v>
      </c>
      <c r="E2620" s="64" t="s">
        <v>902</v>
      </c>
      <c r="F2620" s="64">
        <v>2</v>
      </c>
      <c r="G2620" s="72" t="s">
        <v>1119</v>
      </c>
      <c r="H2620" s="63" t="s">
        <v>4833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customHeight="1" x14ac:dyDescent="0.35">
      <c r="A2621" s="62">
        <v>46160</v>
      </c>
      <c r="B2621" s="63" t="s">
        <v>446</v>
      </c>
      <c r="C2621" s="64" t="s">
        <v>17</v>
      </c>
      <c r="D2621" s="64" t="s">
        <v>37</v>
      </c>
      <c r="E2621" s="64" t="s">
        <v>4375</v>
      </c>
      <c r="F2621" s="64">
        <v>2</v>
      </c>
      <c r="G2621" s="72" t="s">
        <v>3324</v>
      </c>
      <c r="H2621" s="63" t="s">
        <v>4834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4835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4377</v>
      </c>
      <c r="F2623" s="64">
        <v>1</v>
      </c>
      <c r="G2623" s="72" t="s">
        <v>4836</v>
      </c>
      <c r="H2623" s="63" t="s">
        <v>4837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customHeight="1" x14ac:dyDescent="0.35">
      <c r="A2624" s="62">
        <v>46160</v>
      </c>
      <c r="B2624" s="63" t="s">
        <v>446</v>
      </c>
      <c r="C2624" s="64" t="s">
        <v>17</v>
      </c>
      <c r="D2624" s="64" t="s">
        <v>37</v>
      </c>
      <c r="E2624" s="64" t="s">
        <v>3044</v>
      </c>
      <c r="F2624" s="64">
        <v>1</v>
      </c>
      <c r="G2624" s="72" t="s">
        <v>4838</v>
      </c>
      <c r="H2624" s="63" t="s">
        <v>4839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customHeight="1" x14ac:dyDescent="0.35">
      <c r="A2625" s="62">
        <v>46160</v>
      </c>
      <c r="B2625" s="63" t="s">
        <v>446</v>
      </c>
      <c r="C2625" s="64" t="s">
        <v>17</v>
      </c>
      <c r="D2625" s="64" t="s">
        <v>37</v>
      </c>
      <c r="E2625" s="64" t="s">
        <v>3044</v>
      </c>
      <c r="F2625" s="64">
        <v>1</v>
      </c>
      <c r="G2625" s="72" t="s">
        <v>3483</v>
      </c>
      <c r="H2625" s="63" t="s">
        <v>4840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customHeight="1" x14ac:dyDescent="0.35">
      <c r="A2626" s="62">
        <v>46160</v>
      </c>
      <c r="B2626" s="63" t="s">
        <v>446</v>
      </c>
      <c r="C2626" s="64" t="s">
        <v>17</v>
      </c>
      <c r="D2626" s="64" t="s">
        <v>37</v>
      </c>
      <c r="E2626" s="64" t="s">
        <v>3045</v>
      </c>
      <c r="F2626" s="64">
        <v>2</v>
      </c>
      <c r="G2626" s="72" t="s">
        <v>4841</v>
      </c>
      <c r="H2626" s="63" t="s">
        <v>4842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customHeight="1" x14ac:dyDescent="0.35">
      <c r="A2627" s="62">
        <v>46160</v>
      </c>
      <c r="B2627" s="63" t="s">
        <v>446</v>
      </c>
      <c r="C2627" s="64" t="s">
        <v>17</v>
      </c>
      <c r="D2627" s="64" t="s">
        <v>37</v>
      </c>
      <c r="E2627" s="64" t="s">
        <v>3045</v>
      </c>
      <c r="F2627" s="64">
        <v>2</v>
      </c>
      <c r="G2627" s="72" t="s">
        <v>3886</v>
      </c>
      <c r="H2627" s="63" t="s">
        <v>4843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customHeight="1" x14ac:dyDescent="0.35">
      <c r="A2628" s="62">
        <v>46160</v>
      </c>
      <c r="B2628" s="63" t="s">
        <v>446</v>
      </c>
      <c r="C2628" s="64" t="s">
        <v>17</v>
      </c>
      <c r="D2628" s="64" t="s">
        <v>37</v>
      </c>
      <c r="E2628" s="64" t="s">
        <v>3045</v>
      </c>
      <c r="F2628" s="64">
        <v>2</v>
      </c>
      <c r="G2628" s="72" t="s">
        <v>4844</v>
      </c>
      <c r="H2628" s="63" t="s">
        <v>4845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customHeight="1" x14ac:dyDescent="0.35">
      <c r="A2629" s="62">
        <v>46160</v>
      </c>
      <c r="B2629" s="63" t="s">
        <v>446</v>
      </c>
      <c r="C2629" s="64" t="s">
        <v>18</v>
      </c>
      <c r="D2629" s="64" t="s">
        <v>37</v>
      </c>
      <c r="E2629" s="64" t="s">
        <v>1696</v>
      </c>
      <c r="F2629" s="64">
        <v>2</v>
      </c>
      <c r="G2629" s="72" t="s">
        <v>4846</v>
      </c>
      <c r="H2629" s="63" t="s">
        <v>4847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customHeight="1" x14ac:dyDescent="0.35">
      <c r="A2630" s="62">
        <v>46160</v>
      </c>
      <c r="B2630" s="63" t="s">
        <v>446</v>
      </c>
      <c r="C2630" s="64" t="s">
        <v>18</v>
      </c>
      <c r="D2630" s="64" t="s">
        <v>37</v>
      </c>
      <c r="E2630" s="64" t="s">
        <v>1548</v>
      </c>
      <c r="F2630" s="64">
        <v>1</v>
      </c>
      <c r="G2630" s="72" t="s">
        <v>4104</v>
      </c>
      <c r="H2630" s="63" t="s">
        <v>4105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customHeight="1" x14ac:dyDescent="0.35">
      <c r="A2631" s="62">
        <v>46160</v>
      </c>
      <c r="B2631" s="63" t="s">
        <v>446</v>
      </c>
      <c r="C2631" s="64" t="s">
        <v>18</v>
      </c>
      <c r="D2631" s="64" t="s">
        <v>37</v>
      </c>
      <c r="E2631" s="64" t="s">
        <v>2072</v>
      </c>
      <c r="F2631" s="64">
        <v>2</v>
      </c>
      <c r="G2631" s="72" t="s">
        <v>2817</v>
      </c>
      <c r="H2631" s="63" t="s">
        <v>4848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customHeight="1" x14ac:dyDescent="0.35">
      <c r="A2632" s="62">
        <v>46160</v>
      </c>
      <c r="B2632" s="63" t="s">
        <v>446</v>
      </c>
      <c r="C2632" s="64" t="s">
        <v>18</v>
      </c>
      <c r="D2632" s="64" t="s">
        <v>37</v>
      </c>
      <c r="E2632" s="64" t="s">
        <v>1727</v>
      </c>
      <c r="F2632" s="64">
        <v>2</v>
      </c>
      <c r="G2632" s="72" t="s">
        <v>2996</v>
      </c>
      <c r="H2632" s="63" t="s">
        <v>4849</v>
      </c>
      <c r="I2632" s="64" t="s">
        <v>494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548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customHeight="1" x14ac:dyDescent="0.35">
      <c r="A2633" s="62">
        <v>46160</v>
      </c>
      <c r="B2633" s="63" t="s">
        <v>446</v>
      </c>
      <c r="C2633" s="64" t="s">
        <v>18</v>
      </c>
      <c r="D2633" s="64" t="s">
        <v>37</v>
      </c>
      <c r="E2633" s="64" t="s">
        <v>545</v>
      </c>
      <c r="F2633" s="64">
        <v>1</v>
      </c>
      <c r="G2633" s="72" t="s">
        <v>4850</v>
      </c>
      <c r="H2633" s="63" t="s">
        <v>4851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customHeight="1" x14ac:dyDescent="0.35">
      <c r="A2634" s="62">
        <v>46160</v>
      </c>
      <c r="B2634" s="63" t="s">
        <v>446</v>
      </c>
      <c r="C2634" s="64" t="s">
        <v>18</v>
      </c>
      <c r="D2634" s="64" t="s">
        <v>37</v>
      </c>
      <c r="E2634" s="64" t="s">
        <v>1058</v>
      </c>
      <c r="F2634" s="64">
        <v>2</v>
      </c>
      <c r="G2634" s="72" t="s">
        <v>776</v>
      </c>
      <c r="H2634" s="63" t="s">
        <v>4852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customHeight="1" x14ac:dyDescent="0.35">
      <c r="A2635" s="62">
        <v>46160</v>
      </c>
      <c r="B2635" s="63" t="s">
        <v>446</v>
      </c>
      <c r="C2635" s="64" t="s">
        <v>18</v>
      </c>
      <c r="D2635" s="64" t="s">
        <v>37</v>
      </c>
      <c r="E2635" s="64" t="s">
        <v>600</v>
      </c>
      <c r="F2635" s="64">
        <v>1</v>
      </c>
      <c r="G2635" s="72" t="s">
        <v>1262</v>
      </c>
      <c r="H2635" s="63" t="s">
        <v>4853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4831</v>
      </c>
      <c r="F2636" s="64">
        <v>2</v>
      </c>
      <c r="G2636" s="72">
        <v>130597247</v>
      </c>
      <c r="H2636" s="63" t="s">
        <v>4854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customHeight="1" x14ac:dyDescent="0.35">
      <c r="A2637" s="62">
        <v>46160</v>
      </c>
      <c r="B2637" s="63" t="s">
        <v>446</v>
      </c>
      <c r="C2637" s="64" t="s">
        <v>18</v>
      </c>
      <c r="D2637" s="64" t="s">
        <v>37</v>
      </c>
      <c r="E2637" s="64" t="s">
        <v>616</v>
      </c>
      <c r="F2637" s="64">
        <v>1</v>
      </c>
      <c r="G2637" s="72">
        <v>292086004</v>
      </c>
      <c r="H2637" s="63" t="s">
        <v>4855</v>
      </c>
      <c r="I2637" s="64" t="s">
        <v>491</v>
      </c>
      <c r="J2637" s="63" t="s">
        <v>3242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1559</v>
      </c>
      <c r="F2638" s="64">
        <v>1</v>
      </c>
      <c r="G2638" s="72">
        <v>130597243</v>
      </c>
      <c r="H2638" s="63" t="s">
        <v>4856</v>
      </c>
      <c r="I2638" s="64" t="s">
        <v>491</v>
      </c>
      <c r="J2638" s="63" t="s">
        <v>4857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672</v>
      </c>
      <c r="F2639" s="64">
        <v>1</v>
      </c>
      <c r="G2639" s="72">
        <v>130606093</v>
      </c>
      <c r="H2639" s="63" t="s">
        <v>4858</v>
      </c>
      <c r="I2639" s="64" t="s">
        <v>491</v>
      </c>
      <c r="J2639" s="63" t="s">
        <v>4857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902</v>
      </c>
      <c r="F2640" s="64">
        <v>2</v>
      </c>
      <c r="G2640" s="72" t="s">
        <v>1119</v>
      </c>
      <c r="H2640" s="63" t="s">
        <v>4833</v>
      </c>
      <c r="I2640" s="64" t="s">
        <v>491</v>
      </c>
      <c r="J2640" s="63" t="s">
        <v>3242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4860</v>
      </c>
      <c r="I2641" s="64" t="s">
        <v>481</v>
      </c>
      <c r="J2641" s="63" t="s">
        <v>4399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5390</v>
      </c>
      <c r="Y2641" s="63"/>
      <c r="Z2641" s="63"/>
      <c r="AA2641" s="63">
        <v>2026050077</v>
      </c>
    </row>
    <row r="2642" spans="1:27" s="71" customFormat="1" ht="23.5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902</v>
      </c>
      <c r="F2642" s="64">
        <v>1</v>
      </c>
      <c r="G2642" s="72" t="s">
        <v>908</v>
      </c>
      <c r="H2642" s="63" t="s">
        <v>4859</v>
      </c>
      <c r="I2642" s="64" t="s">
        <v>491</v>
      </c>
      <c r="J2642" s="63" t="s">
        <v>4861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1348</v>
      </c>
      <c r="F2643" s="64">
        <v>1</v>
      </c>
      <c r="G2643" s="72" t="s">
        <v>4846</v>
      </c>
      <c r="H2643" s="63" t="s">
        <v>4862</v>
      </c>
      <c r="I2643" s="64" t="s">
        <v>486</v>
      </c>
      <c r="J2643" s="63" t="s">
        <v>4863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4864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613</v>
      </c>
      <c r="F2644" s="64">
        <v>1</v>
      </c>
      <c r="G2644" s="72">
        <v>130597182</v>
      </c>
      <c r="H2644" s="63" t="s">
        <v>4879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734</v>
      </c>
      <c r="H2645" s="63" t="s">
        <v>4880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3626</v>
      </c>
      <c r="H2646" s="63" t="s">
        <v>4881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4165</v>
      </c>
      <c r="H2647" s="63" t="s">
        <v>4882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customHeight="1" x14ac:dyDescent="0.35">
      <c r="A2648" s="62">
        <v>46161</v>
      </c>
      <c r="B2648" s="63" t="s">
        <v>446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815</v>
      </c>
      <c r="H2648" s="63" t="s">
        <v>4883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customHeight="1" x14ac:dyDescent="0.35">
      <c r="A2649" s="62">
        <v>46161</v>
      </c>
      <c r="B2649" s="63" t="s">
        <v>446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2474</v>
      </c>
      <c r="H2649" s="63" t="s">
        <v>4884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customHeight="1" x14ac:dyDescent="0.35">
      <c r="A2650" s="62">
        <v>46161</v>
      </c>
      <c r="B2650" s="63" t="s">
        <v>446</v>
      </c>
      <c r="C2650" s="64" t="s">
        <v>17</v>
      </c>
      <c r="D2650" s="64" t="s">
        <v>37</v>
      </c>
      <c r="E2650" s="64" t="s">
        <v>3044</v>
      </c>
      <c r="F2650" s="64">
        <v>2</v>
      </c>
      <c r="G2650" s="72" t="s">
        <v>4885</v>
      </c>
      <c r="H2650" s="63" t="s">
        <v>4886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customHeight="1" x14ac:dyDescent="0.35">
      <c r="A2651" s="62">
        <v>46161</v>
      </c>
      <c r="B2651" s="63" t="s">
        <v>446</v>
      </c>
      <c r="C2651" s="64" t="s">
        <v>17</v>
      </c>
      <c r="D2651" s="64" t="s">
        <v>37</v>
      </c>
      <c r="E2651" s="64" t="s">
        <v>3044</v>
      </c>
      <c r="F2651" s="64">
        <v>2</v>
      </c>
      <c r="G2651" s="72" t="s">
        <v>3767</v>
      </c>
      <c r="H2651" s="63" t="s">
        <v>4887</v>
      </c>
      <c r="I2651" s="64" t="s">
        <v>494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548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customHeight="1" x14ac:dyDescent="0.35">
      <c r="A2652" s="62">
        <v>46161</v>
      </c>
      <c r="B2652" s="63" t="s">
        <v>446</v>
      </c>
      <c r="C2652" s="64" t="s">
        <v>17</v>
      </c>
      <c r="D2652" s="64" t="s">
        <v>37</v>
      </c>
      <c r="E2652" s="64" t="s">
        <v>3045</v>
      </c>
      <c r="F2652" s="64">
        <v>1</v>
      </c>
      <c r="G2652" s="72" t="s">
        <v>4888</v>
      </c>
      <c r="H2652" s="63" t="s">
        <v>4889</v>
      </c>
      <c r="I2652" s="64" t="s">
        <v>494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548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customHeight="1" x14ac:dyDescent="0.35">
      <c r="A2653" s="62">
        <v>46161</v>
      </c>
      <c r="B2653" s="63" t="s">
        <v>446</v>
      </c>
      <c r="C2653" s="64" t="s">
        <v>17</v>
      </c>
      <c r="D2653" s="64" t="s">
        <v>37</v>
      </c>
      <c r="E2653" s="64" t="s">
        <v>3045</v>
      </c>
      <c r="F2653" s="64">
        <v>2</v>
      </c>
      <c r="G2653" s="72" t="s">
        <v>4890</v>
      </c>
      <c r="H2653" s="63" t="s">
        <v>4891</v>
      </c>
      <c r="I2653" s="64" t="s">
        <v>494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548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customHeight="1" x14ac:dyDescent="0.35">
      <c r="A2654" s="62">
        <v>46161</v>
      </c>
      <c r="B2654" s="63" t="s">
        <v>446</v>
      </c>
      <c r="C2654" s="64" t="s">
        <v>18</v>
      </c>
      <c r="D2654" s="64" t="s">
        <v>37</v>
      </c>
      <c r="E2654" s="64" t="s">
        <v>1539</v>
      </c>
      <c r="F2654" s="64">
        <v>1</v>
      </c>
      <c r="G2654" s="72" t="s">
        <v>4892</v>
      </c>
      <c r="H2654" s="63" t="s">
        <v>4893</v>
      </c>
      <c r="I2654" s="64" t="s">
        <v>494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548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customHeight="1" x14ac:dyDescent="0.35">
      <c r="A2655" s="62">
        <v>46161</v>
      </c>
      <c r="B2655" s="63" t="s">
        <v>446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4894</v>
      </c>
      <c r="H2655" s="63" t="s">
        <v>4895</v>
      </c>
      <c r="I2655" s="64" t="s">
        <v>494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548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customHeight="1" x14ac:dyDescent="0.35">
      <c r="A2656" s="62">
        <v>46161</v>
      </c>
      <c r="B2656" s="63" t="s">
        <v>446</v>
      </c>
      <c r="C2656" s="64" t="s">
        <v>18</v>
      </c>
      <c r="D2656" s="64" t="s">
        <v>37</v>
      </c>
      <c r="E2656" s="64" t="s">
        <v>1543</v>
      </c>
      <c r="F2656" s="64">
        <v>1</v>
      </c>
      <c r="G2656" s="72" t="s">
        <v>2820</v>
      </c>
      <c r="H2656" s="63" t="s">
        <v>4896</v>
      </c>
      <c r="I2656" s="64" t="s">
        <v>494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548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customHeight="1" x14ac:dyDescent="0.35">
      <c r="A2657" s="62">
        <v>46161</v>
      </c>
      <c r="B2657" s="63" t="s">
        <v>446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4897</v>
      </c>
      <c r="H2657" s="63" t="s">
        <v>4898</v>
      </c>
      <c r="I2657" s="64" t="s">
        <v>494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548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customHeight="1" x14ac:dyDescent="0.35">
      <c r="A2658" s="62">
        <v>46161</v>
      </c>
      <c r="B2658" s="63" t="s">
        <v>446</v>
      </c>
      <c r="C2658" s="64" t="s">
        <v>18</v>
      </c>
      <c r="D2658" s="64" t="s">
        <v>37</v>
      </c>
      <c r="E2658" s="64" t="s">
        <v>1541</v>
      </c>
      <c r="F2658" s="64">
        <v>1</v>
      </c>
      <c r="G2658" s="72" t="s">
        <v>4899</v>
      </c>
      <c r="H2658" s="63" t="s">
        <v>4900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customHeight="1" x14ac:dyDescent="0.35">
      <c r="A2659" s="62">
        <v>46161</v>
      </c>
      <c r="B2659" s="63" t="s">
        <v>446</v>
      </c>
      <c r="C2659" s="64" t="s">
        <v>18</v>
      </c>
      <c r="D2659" s="64" t="s">
        <v>37</v>
      </c>
      <c r="E2659" s="64" t="s">
        <v>2111</v>
      </c>
      <c r="F2659" s="64">
        <v>1</v>
      </c>
      <c r="G2659" s="72" t="s">
        <v>392</v>
      </c>
      <c r="H2659" s="63" t="s">
        <v>4901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customHeight="1" x14ac:dyDescent="0.35">
      <c r="A2660" s="62">
        <v>46161</v>
      </c>
      <c r="B2660" s="63" t="s">
        <v>446</v>
      </c>
      <c r="C2660" s="64" t="s">
        <v>18</v>
      </c>
      <c r="D2660" s="64" t="s">
        <v>37</v>
      </c>
      <c r="E2660" s="64" t="s">
        <v>1309</v>
      </c>
      <c r="F2660" s="64">
        <v>2</v>
      </c>
      <c r="G2660" s="72" t="s">
        <v>1227</v>
      </c>
      <c r="H2660" s="63" t="s">
        <v>4902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customHeight="1" x14ac:dyDescent="0.35">
      <c r="A2661" s="62">
        <v>46161</v>
      </c>
      <c r="B2661" s="63" t="s">
        <v>446</v>
      </c>
      <c r="C2661" s="64" t="s">
        <v>18</v>
      </c>
      <c r="D2661" s="64" t="s">
        <v>37</v>
      </c>
      <c r="E2661" s="64" t="s">
        <v>819</v>
      </c>
      <c r="F2661" s="64">
        <v>1</v>
      </c>
      <c r="G2661" s="72">
        <v>317339001</v>
      </c>
      <c r="H2661" s="63" t="s">
        <v>4903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730</v>
      </c>
      <c r="H2662" s="63" t="s">
        <v>4904</v>
      </c>
      <c r="I2662" s="64" t="s">
        <v>491</v>
      </c>
      <c r="J2662" s="63" t="s">
        <v>2148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902</v>
      </c>
      <c r="F2663" s="64">
        <v>1</v>
      </c>
      <c r="G2663" s="72" t="s">
        <v>1119</v>
      </c>
      <c r="H2663" s="63" t="s">
        <v>4833</v>
      </c>
      <c r="I2663" s="64" t="s">
        <v>481</v>
      </c>
      <c r="J2663" s="63" t="s">
        <v>4905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902</v>
      </c>
      <c r="F2664" s="64">
        <v>2</v>
      </c>
      <c r="G2664" s="72" t="s">
        <v>1119</v>
      </c>
      <c r="H2664" s="63" t="s">
        <v>4833</v>
      </c>
      <c r="I2664" s="64" t="s">
        <v>481</v>
      </c>
      <c r="J2664" s="63" t="s">
        <v>4905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customHeight="1" x14ac:dyDescent="0.35">
      <c r="A2665" s="62">
        <v>46161</v>
      </c>
      <c r="B2665" s="63" t="s">
        <v>446</v>
      </c>
      <c r="C2665" s="64" t="s">
        <v>18</v>
      </c>
      <c r="D2665" s="64" t="s">
        <v>37</v>
      </c>
      <c r="E2665" s="64" t="s">
        <v>2071</v>
      </c>
      <c r="F2665" s="64">
        <v>2</v>
      </c>
      <c r="G2665" s="72" t="s">
        <v>1125</v>
      </c>
      <c r="H2665" s="63" t="s">
        <v>4906</v>
      </c>
      <c r="I2665" s="64" t="s">
        <v>491</v>
      </c>
      <c r="J2665" s="63" t="s">
        <v>2148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customHeight="1" x14ac:dyDescent="0.35">
      <c r="A2666" s="62">
        <v>46161</v>
      </c>
      <c r="B2666" s="63" t="s">
        <v>446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4897</v>
      </c>
      <c r="H2666" s="63" t="s">
        <v>4898</v>
      </c>
      <c r="I2666" s="64" t="s">
        <v>491</v>
      </c>
      <c r="J2666" s="63" t="s">
        <v>2148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customHeight="1" x14ac:dyDescent="0.35">
      <c r="A2667" s="62">
        <v>46161</v>
      </c>
      <c r="B2667" s="63" t="s">
        <v>446</v>
      </c>
      <c r="C2667" s="64" t="s">
        <v>18</v>
      </c>
      <c r="D2667" s="64" t="s">
        <v>37</v>
      </c>
      <c r="E2667" s="64" t="s">
        <v>2111</v>
      </c>
      <c r="F2667" s="64">
        <v>1</v>
      </c>
      <c r="G2667" s="72" t="s">
        <v>392</v>
      </c>
      <c r="H2667" s="63" t="s">
        <v>4901</v>
      </c>
      <c r="I2667" s="64" t="s">
        <v>491</v>
      </c>
      <c r="J2667" s="63" t="s">
        <v>2148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4805</v>
      </c>
      <c r="F2668" s="64">
        <v>2</v>
      </c>
      <c r="G2668" s="72">
        <v>130597289</v>
      </c>
      <c r="H2668" s="63" t="s">
        <v>4907</v>
      </c>
      <c r="I2668" s="64" t="s">
        <v>491</v>
      </c>
      <c r="J2668" s="63" t="s">
        <v>4908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4894</v>
      </c>
      <c r="H2669" s="63" t="s">
        <v>4895</v>
      </c>
      <c r="I2669" s="64" t="s">
        <v>481</v>
      </c>
      <c r="J2669" s="63" t="s">
        <v>4909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4934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615</v>
      </c>
      <c r="F2671" s="64">
        <v>2</v>
      </c>
      <c r="G2671" s="72">
        <v>130597185</v>
      </c>
      <c r="H2671" s="63" t="s">
        <v>4935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642</v>
      </c>
      <c r="F2672" s="64">
        <v>2</v>
      </c>
      <c r="G2672" s="72">
        <v>130597339</v>
      </c>
      <c r="H2672" s="63" t="s">
        <v>4936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4937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723</v>
      </c>
      <c r="F2674" s="64">
        <v>1</v>
      </c>
      <c r="G2674" s="72">
        <v>130879003</v>
      </c>
      <c r="H2674" s="63" t="s">
        <v>4938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4483</v>
      </c>
      <c r="F2675" s="64">
        <v>2</v>
      </c>
      <c r="G2675" s="72">
        <v>108930828</v>
      </c>
      <c r="H2675" s="63" t="s">
        <v>4939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customHeight="1" x14ac:dyDescent="0.35">
      <c r="A2676" s="62">
        <v>46162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3351</v>
      </c>
      <c r="H2676" s="63" t="s">
        <v>4940</v>
      </c>
      <c r="I2676" s="64" t="s">
        <v>494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548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customHeight="1" x14ac:dyDescent="0.35">
      <c r="A2677" s="62">
        <v>46162</v>
      </c>
      <c r="B2677" s="63" t="s">
        <v>446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2574</v>
      </c>
      <c r="H2677" s="63" t="s">
        <v>4941</v>
      </c>
      <c r="I2677" s="64" t="s">
        <v>494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548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customHeight="1" x14ac:dyDescent="0.35">
      <c r="A2678" s="62">
        <v>46162</v>
      </c>
      <c r="B2678" s="63" t="s">
        <v>446</v>
      </c>
      <c r="C2678" s="64" t="s">
        <v>17</v>
      </c>
      <c r="D2678" s="64" t="s">
        <v>37</v>
      </c>
      <c r="E2678" s="64" t="s">
        <v>3045</v>
      </c>
      <c r="F2678" s="64">
        <v>2</v>
      </c>
      <c r="G2678" s="72" t="s">
        <v>3486</v>
      </c>
      <c r="H2678" s="63" t="s">
        <v>4942</v>
      </c>
      <c r="I2678" s="64" t="s">
        <v>494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548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customHeight="1" x14ac:dyDescent="0.35">
      <c r="A2679" s="62">
        <v>46162</v>
      </c>
      <c r="B2679" s="63" t="s">
        <v>446</v>
      </c>
      <c r="C2679" s="64" t="s">
        <v>17</v>
      </c>
      <c r="D2679" s="64" t="s">
        <v>37</v>
      </c>
      <c r="E2679" s="64" t="s">
        <v>3045</v>
      </c>
      <c r="F2679" s="64">
        <v>2</v>
      </c>
      <c r="G2679" s="72" t="s">
        <v>3356</v>
      </c>
      <c r="H2679" s="63" t="s">
        <v>4943</v>
      </c>
      <c r="I2679" s="64" t="s">
        <v>494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548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customHeight="1" x14ac:dyDescent="0.35">
      <c r="A2680" s="62">
        <v>46162</v>
      </c>
      <c r="B2680" s="63" t="s">
        <v>446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4944</v>
      </c>
      <c r="H2680" s="63" t="s">
        <v>4945</v>
      </c>
      <c r="I2680" s="64" t="s">
        <v>494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548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customHeight="1" x14ac:dyDescent="0.35">
      <c r="A2681" s="62">
        <v>46162</v>
      </c>
      <c r="B2681" s="63" t="s">
        <v>446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730</v>
      </c>
      <c r="H2681" s="63" t="s">
        <v>4904</v>
      </c>
      <c r="I2681" s="64" t="s">
        <v>494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548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customHeight="1" x14ac:dyDescent="0.35">
      <c r="A2682" s="62">
        <v>46162</v>
      </c>
      <c r="B2682" s="63" t="s">
        <v>446</v>
      </c>
      <c r="C2682" s="64" t="s">
        <v>17</v>
      </c>
      <c r="D2682" s="64" t="s">
        <v>37</v>
      </c>
      <c r="E2682" s="64" t="s">
        <v>3043</v>
      </c>
      <c r="F2682" s="64">
        <v>2</v>
      </c>
      <c r="G2682" s="72" t="s">
        <v>3618</v>
      </c>
      <c r="H2682" s="63" t="s">
        <v>4946</v>
      </c>
      <c r="I2682" s="64" t="s">
        <v>494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548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customHeight="1" x14ac:dyDescent="0.35">
      <c r="A2683" s="62">
        <v>46162</v>
      </c>
      <c r="B2683" s="63" t="s">
        <v>446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2114</v>
      </c>
      <c r="H2683" s="63" t="s">
        <v>4947</v>
      </c>
      <c r="I2683" s="64" t="s">
        <v>494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548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544</v>
      </c>
      <c r="F2684" s="64">
        <v>1</v>
      </c>
      <c r="G2684" s="72" t="s">
        <v>4836</v>
      </c>
      <c r="H2684" s="63" t="s">
        <v>4837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customHeight="1" x14ac:dyDescent="0.35">
      <c r="A2685" s="62">
        <v>46162</v>
      </c>
      <c r="B2685" s="63" t="s">
        <v>446</v>
      </c>
      <c r="C2685" s="64" t="s">
        <v>17</v>
      </c>
      <c r="D2685" s="64" t="s">
        <v>37</v>
      </c>
      <c r="E2685" s="64" t="s">
        <v>4376</v>
      </c>
      <c r="F2685" s="64">
        <v>1</v>
      </c>
      <c r="G2685" s="72" t="s">
        <v>3066</v>
      </c>
      <c r="H2685" s="63" t="s">
        <v>4948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customHeight="1" x14ac:dyDescent="0.35">
      <c r="A2686" s="62">
        <v>46162</v>
      </c>
      <c r="B2686" s="63" t="s">
        <v>446</v>
      </c>
      <c r="C2686" s="64" t="s">
        <v>17</v>
      </c>
      <c r="D2686" s="64" t="s">
        <v>37</v>
      </c>
      <c r="E2686" s="64" t="s">
        <v>3044</v>
      </c>
      <c r="F2686" s="64">
        <v>1</v>
      </c>
      <c r="G2686" s="72" t="s">
        <v>4102</v>
      </c>
      <c r="H2686" s="63" t="s">
        <v>4949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customHeight="1" x14ac:dyDescent="0.35">
      <c r="A2687" s="62">
        <v>46162</v>
      </c>
      <c r="B2687" s="63" t="s">
        <v>446</v>
      </c>
      <c r="C2687" s="64" t="s">
        <v>17</v>
      </c>
      <c r="D2687" s="64" t="s">
        <v>37</v>
      </c>
      <c r="E2687" s="64" t="s">
        <v>3043</v>
      </c>
      <c r="F2687" s="64">
        <v>2</v>
      </c>
      <c r="G2687" s="72" t="s">
        <v>4388</v>
      </c>
      <c r="H2687" s="63" t="s">
        <v>4950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customHeight="1" x14ac:dyDescent="0.35">
      <c r="A2688" s="62">
        <v>46162</v>
      </c>
      <c r="B2688" s="63" t="s">
        <v>446</v>
      </c>
      <c r="C2688" s="64" t="s">
        <v>17</v>
      </c>
      <c r="D2688" s="64" t="s">
        <v>37</v>
      </c>
      <c r="E2688" s="64" t="s">
        <v>3044</v>
      </c>
      <c r="F2688" s="64">
        <v>2</v>
      </c>
      <c r="G2688" s="72" t="s">
        <v>4951</v>
      </c>
      <c r="H2688" s="63" t="s">
        <v>4952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customHeight="1" x14ac:dyDescent="0.35">
      <c r="A2689" s="62">
        <v>46162</v>
      </c>
      <c r="B2689" s="63" t="s">
        <v>446</v>
      </c>
      <c r="C2689" s="64" t="s">
        <v>18</v>
      </c>
      <c r="D2689" s="64" t="s">
        <v>37</v>
      </c>
      <c r="E2689" s="64" t="s">
        <v>1539</v>
      </c>
      <c r="F2689" s="64">
        <v>1</v>
      </c>
      <c r="G2689" s="72" t="s">
        <v>3819</v>
      </c>
      <c r="H2689" s="63" t="s">
        <v>4953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customHeight="1" x14ac:dyDescent="0.35">
      <c r="A2690" s="62">
        <v>46162</v>
      </c>
      <c r="B2690" s="63" t="s">
        <v>446</v>
      </c>
      <c r="C2690" s="64" t="s">
        <v>18</v>
      </c>
      <c r="D2690" s="64" t="s">
        <v>37</v>
      </c>
      <c r="E2690" s="64" t="s">
        <v>1544</v>
      </c>
      <c r="F2690" s="64">
        <v>1</v>
      </c>
      <c r="G2690" s="72" t="s">
        <v>3376</v>
      </c>
      <c r="H2690" s="63" t="s">
        <v>4954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customHeight="1" x14ac:dyDescent="0.35">
      <c r="A2691" s="62">
        <v>46162</v>
      </c>
      <c r="B2691" s="63" t="s">
        <v>446</v>
      </c>
      <c r="C2691" s="64" t="s">
        <v>18</v>
      </c>
      <c r="D2691" s="64" t="s">
        <v>37</v>
      </c>
      <c r="E2691" s="64" t="s">
        <v>872</v>
      </c>
      <c r="F2691" s="64">
        <v>1</v>
      </c>
      <c r="G2691" s="72" t="s">
        <v>2118</v>
      </c>
      <c r="H2691" s="63" t="s">
        <v>4955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customHeight="1" x14ac:dyDescent="0.35">
      <c r="A2692" s="62">
        <v>46162</v>
      </c>
      <c r="B2692" s="63" t="s">
        <v>446</v>
      </c>
      <c r="C2692" s="64" t="s">
        <v>18</v>
      </c>
      <c r="D2692" s="64" t="s">
        <v>37</v>
      </c>
      <c r="E2692" s="64" t="s">
        <v>1548</v>
      </c>
      <c r="F2692" s="64">
        <v>1</v>
      </c>
      <c r="G2692" s="72" t="s">
        <v>3634</v>
      </c>
      <c r="H2692" s="63" t="s">
        <v>4956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customHeight="1" x14ac:dyDescent="0.35">
      <c r="A2693" s="62">
        <v>46162</v>
      </c>
      <c r="B2693" s="63" t="s">
        <v>446</v>
      </c>
      <c r="C2693" s="64" t="s">
        <v>18</v>
      </c>
      <c r="D2693" s="64" t="s">
        <v>37</v>
      </c>
      <c r="E2693" s="64" t="s">
        <v>2072</v>
      </c>
      <c r="F2693" s="64">
        <v>2</v>
      </c>
      <c r="G2693" s="72" t="s">
        <v>2014</v>
      </c>
      <c r="H2693" s="63" t="s">
        <v>4957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customHeight="1" x14ac:dyDescent="0.35">
      <c r="A2694" s="62">
        <v>46162</v>
      </c>
      <c r="B2694" s="63" t="s">
        <v>446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2583</v>
      </c>
      <c r="H2694" s="63" t="s">
        <v>4958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customHeight="1" x14ac:dyDescent="0.35">
      <c r="A2695" s="62">
        <v>46162</v>
      </c>
      <c r="B2695" s="63" t="s">
        <v>446</v>
      </c>
      <c r="C2695" s="64" t="s">
        <v>18</v>
      </c>
      <c r="D2695" s="64" t="s">
        <v>37</v>
      </c>
      <c r="E2695" s="64" t="s">
        <v>1779</v>
      </c>
      <c r="F2695" s="64">
        <v>2</v>
      </c>
      <c r="G2695" s="72" t="s">
        <v>883</v>
      </c>
      <c r="H2695" s="63" t="s">
        <v>4959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customHeight="1" x14ac:dyDescent="0.35">
      <c r="A2696" s="62">
        <v>46162</v>
      </c>
      <c r="B2696" s="63" t="s">
        <v>446</v>
      </c>
      <c r="C2696" s="64" t="s">
        <v>18</v>
      </c>
      <c r="D2696" s="64" t="s">
        <v>37</v>
      </c>
      <c r="E2696" s="64" t="s">
        <v>819</v>
      </c>
      <c r="F2696" s="64">
        <v>1</v>
      </c>
      <c r="G2696" s="72">
        <v>317336001</v>
      </c>
      <c r="H2696" s="63" t="s">
        <v>4960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customHeight="1" x14ac:dyDescent="0.35">
      <c r="A2697" s="62">
        <v>46162</v>
      </c>
      <c r="B2697" s="63" t="s">
        <v>446</v>
      </c>
      <c r="C2697" s="64" t="s">
        <v>18</v>
      </c>
      <c r="D2697" s="64" t="s">
        <v>37</v>
      </c>
      <c r="E2697" s="64" t="s">
        <v>616</v>
      </c>
      <c r="F2697" s="64">
        <v>1</v>
      </c>
      <c r="G2697" s="72">
        <v>318597001</v>
      </c>
      <c r="H2697" s="63" t="s">
        <v>4961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642</v>
      </c>
      <c r="F2698" s="64">
        <v>2</v>
      </c>
      <c r="G2698" s="72">
        <v>130597339</v>
      </c>
      <c r="H2698" s="63" t="s">
        <v>4936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customHeight="1" x14ac:dyDescent="0.35">
      <c r="A2699" s="62">
        <v>46162</v>
      </c>
      <c r="B2699" s="63" t="s">
        <v>446</v>
      </c>
      <c r="C2699" s="64" t="s">
        <v>18</v>
      </c>
      <c r="D2699" s="64" t="s">
        <v>37</v>
      </c>
      <c r="E2699" s="64" t="s">
        <v>1548</v>
      </c>
      <c r="F2699" s="64">
        <v>1</v>
      </c>
      <c r="G2699" s="72" t="s">
        <v>3634</v>
      </c>
      <c r="H2699" s="63" t="s">
        <v>4956</v>
      </c>
      <c r="I2699" s="64" t="s">
        <v>491</v>
      </c>
      <c r="J2699" s="63" t="s">
        <v>4068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customHeight="1" x14ac:dyDescent="0.35">
      <c r="A2700" s="62">
        <v>46162</v>
      </c>
      <c r="B2700" s="63" t="s">
        <v>446</v>
      </c>
      <c r="C2700" s="64" t="s">
        <v>18</v>
      </c>
      <c r="D2700" s="64" t="s">
        <v>37</v>
      </c>
      <c r="E2700" s="64" t="s">
        <v>1548</v>
      </c>
      <c r="F2700" s="64">
        <v>1</v>
      </c>
      <c r="G2700" s="72" t="s">
        <v>3634</v>
      </c>
      <c r="H2700" s="63" t="s">
        <v>4956</v>
      </c>
      <c r="I2700" s="64" t="s">
        <v>491</v>
      </c>
      <c r="J2700" s="63" t="s">
        <v>2148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customHeight="1" x14ac:dyDescent="0.35">
      <c r="A2701" s="62">
        <v>46162</v>
      </c>
      <c r="B2701" s="63" t="s">
        <v>446</v>
      </c>
      <c r="C2701" s="64" t="s">
        <v>18</v>
      </c>
      <c r="D2701" s="64" t="s">
        <v>37</v>
      </c>
      <c r="E2701" s="64" t="s">
        <v>1348</v>
      </c>
      <c r="F2701" s="64">
        <v>1</v>
      </c>
      <c r="G2701" s="72" t="s">
        <v>4846</v>
      </c>
      <c r="H2701" s="63" t="s">
        <v>4964</v>
      </c>
      <c r="I2701" s="64" t="s">
        <v>491</v>
      </c>
      <c r="J2701" s="63" t="s">
        <v>4965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1119</v>
      </c>
      <c r="H2702" s="63" t="s">
        <v>4833</v>
      </c>
      <c r="I2702" s="64" t="s">
        <v>481</v>
      </c>
      <c r="J2702" s="63" t="s">
        <v>4905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4967</v>
      </c>
      <c r="Y2702" s="63"/>
      <c r="Z2702" s="63"/>
      <c r="AA2702" s="63">
        <v>2026050094</v>
      </c>
    </row>
    <row r="2703" spans="1:27" s="71" customFormat="1" ht="23.5" customHeight="1" x14ac:dyDescent="0.35">
      <c r="A2703" s="62">
        <v>46162</v>
      </c>
      <c r="B2703" s="63" t="s">
        <v>446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643</v>
      </c>
      <c r="H2703" s="63" t="s">
        <v>4962</v>
      </c>
      <c r="I2703" s="64" t="s">
        <v>481</v>
      </c>
      <c r="J2703" s="63" t="s">
        <v>4963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549</v>
      </c>
      <c r="Y2703" s="63"/>
      <c r="Z2703" s="63"/>
      <c r="AA2703" s="63">
        <v>2026050095</v>
      </c>
    </row>
    <row r="2704" spans="1:27" s="71" customFormat="1" ht="23.5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1539</v>
      </c>
      <c r="F2704" s="64">
        <v>1</v>
      </c>
      <c r="G2704" s="85" t="s">
        <v>4974</v>
      </c>
      <c r="H2704" s="63" t="s">
        <v>4973</v>
      </c>
      <c r="I2704" s="64" t="s">
        <v>702</v>
      </c>
      <c r="J2704" s="63" t="s">
        <v>4975</v>
      </c>
      <c r="K2704" s="64" t="s">
        <v>704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4864</v>
      </c>
      <c r="V2704" s="63"/>
      <c r="W2704" s="63"/>
      <c r="X2704" s="63"/>
      <c r="Y2704" s="63"/>
      <c r="Z2704" s="63"/>
      <c r="AA2704" s="63"/>
    </row>
    <row r="2705" spans="1:27" s="71" customFormat="1" ht="23.5" customHeight="1" x14ac:dyDescent="0.35">
      <c r="A2705" s="62">
        <v>46163</v>
      </c>
      <c r="B2705" s="63" t="s">
        <v>446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1025</v>
      </c>
      <c r="H2705" s="63" t="s">
        <v>4980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customHeight="1" x14ac:dyDescent="0.35">
      <c r="A2706" s="62">
        <v>46163</v>
      </c>
      <c r="B2706" s="63" t="s">
        <v>446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1212</v>
      </c>
      <c r="H2706" s="63" t="s">
        <v>4981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customHeight="1" x14ac:dyDescent="0.35">
      <c r="A2707" s="62">
        <v>46163</v>
      </c>
      <c r="B2707" s="63" t="s">
        <v>446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2453</v>
      </c>
      <c r="H2707" s="63" t="s">
        <v>4982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customHeight="1" x14ac:dyDescent="0.35">
      <c r="A2708" s="62">
        <v>46163</v>
      </c>
      <c r="B2708" s="63" t="s">
        <v>446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1180</v>
      </c>
      <c r="H2708" s="63" t="s">
        <v>4983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customHeight="1" x14ac:dyDescent="0.35">
      <c r="A2709" s="62">
        <v>46163</v>
      </c>
      <c r="B2709" s="63" t="s">
        <v>446</v>
      </c>
      <c r="C2709" s="64" t="s">
        <v>17</v>
      </c>
      <c r="D2709" s="64" t="s">
        <v>37</v>
      </c>
      <c r="E2709" s="64" t="s">
        <v>4376</v>
      </c>
      <c r="F2709" s="64">
        <v>2</v>
      </c>
      <c r="G2709" s="85" t="s">
        <v>4990</v>
      </c>
      <c r="H2709" s="63" t="s">
        <v>4984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customHeight="1" x14ac:dyDescent="0.35">
      <c r="A2710" s="62">
        <v>46163</v>
      </c>
      <c r="B2710" s="63" t="s">
        <v>446</v>
      </c>
      <c r="C2710" s="64" t="s">
        <v>17</v>
      </c>
      <c r="D2710" s="64" t="s">
        <v>37</v>
      </c>
      <c r="E2710" s="64" t="s">
        <v>4376</v>
      </c>
      <c r="F2710" s="64">
        <v>2</v>
      </c>
      <c r="G2710" s="85" t="s">
        <v>3436</v>
      </c>
      <c r="H2710" s="63" t="s">
        <v>4985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customHeight="1" x14ac:dyDescent="0.35">
      <c r="A2711" s="62">
        <v>46163</v>
      </c>
      <c r="B2711" s="63" t="s">
        <v>446</v>
      </c>
      <c r="C2711" s="64" t="s">
        <v>17</v>
      </c>
      <c r="D2711" s="64" t="s">
        <v>37</v>
      </c>
      <c r="E2711" s="64" t="s">
        <v>4376</v>
      </c>
      <c r="F2711" s="64">
        <v>2</v>
      </c>
      <c r="G2711" s="85" t="s">
        <v>3972</v>
      </c>
      <c r="H2711" s="63" t="s">
        <v>4986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customHeight="1" x14ac:dyDescent="0.35">
      <c r="A2712" s="62">
        <v>46163</v>
      </c>
      <c r="B2712" s="63" t="s">
        <v>446</v>
      </c>
      <c r="C2712" s="64" t="s">
        <v>17</v>
      </c>
      <c r="D2712" s="64" t="s">
        <v>37</v>
      </c>
      <c r="E2712" s="64" t="s">
        <v>4376</v>
      </c>
      <c r="F2712" s="64">
        <v>1</v>
      </c>
      <c r="G2712" s="85" t="s">
        <v>3249</v>
      </c>
      <c r="H2712" s="63" t="s">
        <v>4987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4979</v>
      </c>
      <c r="F2713" s="64">
        <v>1</v>
      </c>
      <c r="G2713" s="85" t="s">
        <v>4991</v>
      </c>
      <c r="H2713" s="63" t="s">
        <v>4988</v>
      </c>
      <c r="I2713" s="64" t="s">
        <v>494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548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customHeight="1" x14ac:dyDescent="0.35">
      <c r="A2714" s="62">
        <v>46163</v>
      </c>
      <c r="B2714" s="63" t="s">
        <v>446</v>
      </c>
      <c r="C2714" s="64" t="s">
        <v>17</v>
      </c>
      <c r="D2714" s="64" t="s">
        <v>37</v>
      </c>
      <c r="E2714" s="64" t="s">
        <v>3044</v>
      </c>
      <c r="F2714" s="64">
        <v>2</v>
      </c>
      <c r="G2714" s="85" t="s">
        <v>4951</v>
      </c>
      <c r="H2714" s="63" t="s">
        <v>4952</v>
      </c>
      <c r="I2714" s="64" t="s">
        <v>494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548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customHeight="1" x14ac:dyDescent="0.35">
      <c r="A2715" s="62">
        <v>46163</v>
      </c>
      <c r="B2715" s="63" t="s">
        <v>446</v>
      </c>
      <c r="C2715" s="64" t="s">
        <v>17</v>
      </c>
      <c r="D2715" s="64" t="s">
        <v>37</v>
      </c>
      <c r="E2715" s="64" t="s">
        <v>3043</v>
      </c>
      <c r="F2715" s="64">
        <v>2</v>
      </c>
      <c r="G2715" s="85" t="s">
        <v>4992</v>
      </c>
      <c r="H2715" s="63" t="s">
        <v>4989</v>
      </c>
      <c r="I2715" s="64" t="s">
        <v>494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548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customHeight="1" x14ac:dyDescent="0.35">
      <c r="A2716" s="62">
        <v>46163</v>
      </c>
      <c r="B2716" s="63" t="s">
        <v>446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4993</v>
      </c>
      <c r="I2716" s="64" t="s">
        <v>494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548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customHeight="1" x14ac:dyDescent="0.35">
      <c r="A2717" s="62">
        <v>46163</v>
      </c>
      <c r="B2717" s="63" t="s">
        <v>446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4744</v>
      </c>
      <c r="H2717" s="63" t="s">
        <v>4745</v>
      </c>
      <c r="I2717" s="64" t="s">
        <v>494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548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customHeight="1" x14ac:dyDescent="0.35">
      <c r="A2718" s="62">
        <v>46163</v>
      </c>
      <c r="B2718" s="63" t="s">
        <v>446</v>
      </c>
      <c r="C2718" s="64" t="s">
        <v>18</v>
      </c>
      <c r="D2718" s="64" t="s">
        <v>37</v>
      </c>
      <c r="E2718" s="64" t="s">
        <v>2072</v>
      </c>
      <c r="F2718" s="64">
        <v>2</v>
      </c>
      <c r="G2718" s="85" t="s">
        <v>834</v>
      </c>
      <c r="H2718" s="63" t="s">
        <v>4994</v>
      </c>
      <c r="I2718" s="64" t="s">
        <v>494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548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customHeight="1" x14ac:dyDescent="0.35">
      <c r="A2719" s="62">
        <v>46163</v>
      </c>
      <c r="B2719" s="63" t="s">
        <v>446</v>
      </c>
      <c r="C2719" s="64" t="s">
        <v>18</v>
      </c>
      <c r="D2719" s="64" t="s">
        <v>37</v>
      </c>
      <c r="E2719" s="64" t="s">
        <v>1543</v>
      </c>
      <c r="F2719" s="64">
        <v>1</v>
      </c>
      <c r="G2719" s="85" t="s">
        <v>2048</v>
      </c>
      <c r="H2719" s="63" t="s">
        <v>4995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customHeight="1" x14ac:dyDescent="0.35">
      <c r="A2720" s="62">
        <v>46163</v>
      </c>
      <c r="B2720" s="63" t="s">
        <v>446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5002</v>
      </c>
      <c r="H2720" s="63" t="s">
        <v>4996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customHeight="1" x14ac:dyDescent="0.35">
      <c r="A2721" s="62">
        <v>46163</v>
      </c>
      <c r="B2721" s="63" t="s">
        <v>446</v>
      </c>
      <c r="C2721" s="64" t="s">
        <v>18</v>
      </c>
      <c r="D2721" s="64" t="s">
        <v>37</v>
      </c>
      <c r="E2721" s="64" t="s">
        <v>844</v>
      </c>
      <c r="F2721" s="64">
        <v>1</v>
      </c>
      <c r="G2721" s="85" t="s">
        <v>5003</v>
      </c>
      <c r="H2721" s="63" t="s">
        <v>4997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customHeight="1" x14ac:dyDescent="0.35">
      <c r="A2722" s="62">
        <v>46163</v>
      </c>
      <c r="B2722" s="63" t="s">
        <v>446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5004</v>
      </c>
      <c r="H2722" s="63" t="s">
        <v>4998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customHeight="1" x14ac:dyDescent="0.35">
      <c r="A2723" s="62">
        <v>46163</v>
      </c>
      <c r="B2723" s="63" t="s">
        <v>446</v>
      </c>
      <c r="C2723" s="64" t="s">
        <v>18</v>
      </c>
      <c r="D2723" s="64" t="s">
        <v>37</v>
      </c>
      <c r="E2723" s="64" t="s">
        <v>608</v>
      </c>
      <c r="F2723" s="64">
        <v>1</v>
      </c>
      <c r="G2723" s="72">
        <v>204041005</v>
      </c>
      <c r="H2723" s="63" t="s">
        <v>4999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customHeight="1" x14ac:dyDescent="0.35">
      <c r="A2724" s="62">
        <v>46163</v>
      </c>
      <c r="B2724" s="63" t="s">
        <v>446</v>
      </c>
      <c r="C2724" s="64" t="s">
        <v>18</v>
      </c>
      <c r="D2724" s="64" t="s">
        <v>37</v>
      </c>
      <c r="E2724" s="64" t="s">
        <v>608</v>
      </c>
      <c r="F2724" s="64">
        <v>1</v>
      </c>
      <c r="G2724" s="72">
        <v>206163004</v>
      </c>
      <c r="H2724" s="63" t="s">
        <v>5000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customHeight="1" x14ac:dyDescent="0.35">
      <c r="A2725" s="62">
        <v>46163</v>
      </c>
      <c r="B2725" s="63" t="s">
        <v>446</v>
      </c>
      <c r="C2725" s="64" t="s">
        <v>18</v>
      </c>
      <c r="D2725" s="64" t="s">
        <v>37</v>
      </c>
      <c r="E2725" s="64" t="s">
        <v>608</v>
      </c>
      <c r="F2725" s="64">
        <v>1</v>
      </c>
      <c r="G2725" s="72">
        <v>206232003</v>
      </c>
      <c r="H2725" s="63" t="s">
        <v>5001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1212</v>
      </c>
      <c r="H2726" s="63" t="s">
        <v>4981</v>
      </c>
      <c r="I2726" s="64" t="s">
        <v>491</v>
      </c>
      <c r="J2726" s="63" t="s">
        <v>5006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customHeight="1" x14ac:dyDescent="0.35">
      <c r="A2727" s="62">
        <v>46163</v>
      </c>
      <c r="B2727" s="63" t="s">
        <v>446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4996</v>
      </c>
      <c r="I2727" s="64" t="s">
        <v>491</v>
      </c>
      <c r="J2727" s="63" t="s">
        <v>3242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4805</v>
      </c>
      <c r="F2728" s="64">
        <v>2</v>
      </c>
      <c r="G2728" s="72" t="s">
        <v>5008</v>
      </c>
      <c r="H2728" s="63" t="s">
        <v>5007</v>
      </c>
      <c r="I2728" s="64" t="s">
        <v>491</v>
      </c>
      <c r="J2728" s="63" t="s">
        <v>5009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618</v>
      </c>
      <c r="F2729" s="64">
        <v>2</v>
      </c>
      <c r="G2729" s="72">
        <v>130597245</v>
      </c>
      <c r="H2729" s="63" t="s">
        <v>5005</v>
      </c>
      <c r="I2729" s="64" t="s">
        <v>491</v>
      </c>
      <c r="J2729" s="63" t="s">
        <v>4197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customHeight="1" x14ac:dyDescent="0.35">
      <c r="A2730" s="62">
        <v>46164</v>
      </c>
      <c r="B2730" s="63" t="s">
        <v>446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786</v>
      </c>
      <c r="H2730" s="63" t="s">
        <v>5020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customHeight="1" x14ac:dyDescent="0.35">
      <c r="A2731" s="62">
        <v>46164</v>
      </c>
      <c r="B2731" s="63" t="s">
        <v>446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916</v>
      </c>
      <c r="H2731" s="63" t="s">
        <v>5021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customHeight="1" x14ac:dyDescent="0.35">
      <c r="A2732" s="62">
        <v>46164</v>
      </c>
      <c r="B2732" s="63" t="s">
        <v>446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2547</v>
      </c>
      <c r="H2732" s="63" t="s">
        <v>5022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customHeight="1" x14ac:dyDescent="0.35">
      <c r="A2733" s="62">
        <v>46164</v>
      </c>
      <c r="B2733" s="63" t="s">
        <v>446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2648</v>
      </c>
      <c r="H2733" s="63" t="s">
        <v>5023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customHeight="1" x14ac:dyDescent="0.35">
      <c r="A2734" s="62">
        <v>46164</v>
      </c>
      <c r="B2734" s="63" t="s">
        <v>446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732</v>
      </c>
      <c r="H2734" s="63" t="s">
        <v>5024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customHeight="1" x14ac:dyDescent="0.35">
      <c r="A2735" s="62">
        <v>46164</v>
      </c>
      <c r="B2735" s="63" t="s">
        <v>446</v>
      </c>
      <c r="C2735" s="64" t="s">
        <v>17</v>
      </c>
      <c r="D2735" s="64" t="s">
        <v>37</v>
      </c>
      <c r="E2735" s="64" t="s">
        <v>902</v>
      </c>
      <c r="F2735" s="64">
        <v>2</v>
      </c>
      <c r="G2735" s="72" t="s">
        <v>3729</v>
      </c>
      <c r="H2735" s="63" t="s">
        <v>5025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customHeight="1" x14ac:dyDescent="0.35">
      <c r="A2736" s="62">
        <v>46164</v>
      </c>
      <c r="B2736" s="63" t="s">
        <v>446</v>
      </c>
      <c r="C2736" s="64" t="s">
        <v>17</v>
      </c>
      <c r="D2736" s="64" t="s">
        <v>37</v>
      </c>
      <c r="E2736" s="64" t="s">
        <v>4375</v>
      </c>
      <c r="F2736" s="64">
        <v>2</v>
      </c>
      <c r="G2736" s="72" t="s">
        <v>5026</v>
      </c>
      <c r="H2736" s="63" t="s">
        <v>5027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customHeight="1" x14ac:dyDescent="0.35">
      <c r="A2737" s="62">
        <v>46164</v>
      </c>
      <c r="B2737" s="63" t="s">
        <v>446</v>
      </c>
      <c r="C2737" s="64" t="s">
        <v>17</v>
      </c>
      <c r="D2737" s="64" t="s">
        <v>37</v>
      </c>
      <c r="E2737" s="64" t="s">
        <v>4376</v>
      </c>
      <c r="F2737" s="64">
        <v>1</v>
      </c>
      <c r="G2737" s="72" t="s">
        <v>3775</v>
      </c>
      <c r="H2737" s="63" t="s">
        <v>5028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3624</v>
      </c>
      <c r="H2738" s="63" t="s">
        <v>5029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2154</v>
      </c>
      <c r="H2739" s="63" t="s">
        <v>5030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customHeight="1" x14ac:dyDescent="0.35">
      <c r="A2740" s="62">
        <v>46164</v>
      </c>
      <c r="B2740" s="63" t="s">
        <v>446</v>
      </c>
      <c r="C2740" s="64" t="s">
        <v>18</v>
      </c>
      <c r="D2740" s="64" t="s">
        <v>37</v>
      </c>
      <c r="E2740" s="64" t="s">
        <v>555</v>
      </c>
      <c r="F2740" s="64">
        <v>1</v>
      </c>
      <c r="G2740" s="72" t="s">
        <v>1669</v>
      </c>
      <c r="H2740" s="63" t="s">
        <v>4739</v>
      </c>
      <c r="I2740" s="64" t="s">
        <v>494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548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customHeight="1" x14ac:dyDescent="0.35">
      <c r="A2741" s="62">
        <v>46164</v>
      </c>
      <c r="B2741" s="63" t="s">
        <v>446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1013</v>
      </c>
      <c r="H2741" s="63" t="s">
        <v>5031</v>
      </c>
      <c r="I2741" s="64" t="s">
        <v>494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548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customHeight="1" x14ac:dyDescent="0.35">
      <c r="A2742" s="62">
        <v>46164</v>
      </c>
      <c r="B2742" s="63" t="s">
        <v>446</v>
      </c>
      <c r="C2742" s="64" t="s">
        <v>18</v>
      </c>
      <c r="D2742" s="64" t="s">
        <v>37</v>
      </c>
      <c r="E2742" s="64" t="s">
        <v>545</v>
      </c>
      <c r="F2742" s="64">
        <v>1</v>
      </c>
      <c r="G2742" s="72" t="s">
        <v>1462</v>
      </c>
      <c r="H2742" s="63" t="s">
        <v>5032</v>
      </c>
      <c r="I2742" s="64" t="s">
        <v>494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548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customHeight="1" x14ac:dyDescent="0.35">
      <c r="A2743" s="62">
        <v>46164</v>
      </c>
      <c r="B2743" s="63" t="s">
        <v>446</v>
      </c>
      <c r="C2743" s="64" t="s">
        <v>18</v>
      </c>
      <c r="D2743" s="64" t="s">
        <v>37</v>
      </c>
      <c r="E2743" s="64" t="s">
        <v>1117</v>
      </c>
      <c r="F2743" s="64">
        <v>1</v>
      </c>
      <c r="G2743" s="72" t="s">
        <v>3781</v>
      </c>
      <c r="H2743" s="63" t="s">
        <v>5033</v>
      </c>
      <c r="I2743" s="64" t="s">
        <v>494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548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customHeight="1" x14ac:dyDescent="0.35">
      <c r="A2744" s="62">
        <v>46164</v>
      </c>
      <c r="B2744" s="63" t="s">
        <v>446</v>
      </c>
      <c r="C2744" s="64" t="s">
        <v>18</v>
      </c>
      <c r="D2744" s="64" t="s">
        <v>37</v>
      </c>
      <c r="E2744" s="64" t="s">
        <v>872</v>
      </c>
      <c r="F2744" s="64">
        <v>1</v>
      </c>
      <c r="G2744" s="72" t="s">
        <v>3866</v>
      </c>
      <c r="H2744" s="63" t="s">
        <v>5034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customHeight="1" x14ac:dyDescent="0.35">
      <c r="A2745" s="62">
        <v>46164</v>
      </c>
      <c r="B2745" s="63" t="s">
        <v>446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2903</v>
      </c>
      <c r="H2745" s="63" t="s">
        <v>5035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customHeight="1" x14ac:dyDescent="0.35">
      <c r="A2746" s="62">
        <v>46164</v>
      </c>
      <c r="B2746" s="63" t="s">
        <v>446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2171</v>
      </c>
      <c r="H2746" s="63" t="s">
        <v>5036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customHeight="1" x14ac:dyDescent="0.35">
      <c r="A2747" s="62">
        <v>46164</v>
      </c>
      <c r="B2747" s="63" t="s">
        <v>446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3696</v>
      </c>
      <c r="H2747" s="63" t="s">
        <v>5037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customHeight="1" x14ac:dyDescent="0.35">
      <c r="A2748" s="62">
        <v>46164</v>
      </c>
      <c r="B2748" s="63" t="s">
        <v>446</v>
      </c>
      <c r="C2748" s="64" t="s">
        <v>18</v>
      </c>
      <c r="D2748" s="64" t="s">
        <v>37</v>
      </c>
      <c r="E2748" s="64" t="s">
        <v>430</v>
      </c>
      <c r="F2748" s="64">
        <v>2</v>
      </c>
      <c r="G2748" s="72" t="s">
        <v>250</v>
      </c>
      <c r="H2748" s="63" t="s">
        <v>5038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customHeight="1" x14ac:dyDescent="0.35">
      <c r="A2749" s="62">
        <v>46164</v>
      </c>
      <c r="B2749" s="63" t="s">
        <v>446</v>
      </c>
      <c r="C2749" s="64" t="s">
        <v>18</v>
      </c>
      <c r="D2749" s="64" t="s">
        <v>37</v>
      </c>
      <c r="E2749" s="64" t="s">
        <v>616</v>
      </c>
      <c r="F2749" s="64">
        <v>1</v>
      </c>
      <c r="G2749" s="72">
        <v>315290003</v>
      </c>
      <c r="H2749" s="63" t="s">
        <v>5039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732</v>
      </c>
      <c r="H2750" s="63" t="s">
        <v>5024</v>
      </c>
      <c r="I2750" s="64" t="s">
        <v>491</v>
      </c>
      <c r="J2750" s="63" t="s">
        <v>5053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customHeight="1" x14ac:dyDescent="0.35">
      <c r="A2751" s="62">
        <v>46164</v>
      </c>
      <c r="B2751" s="63" t="s">
        <v>446</v>
      </c>
      <c r="C2751" s="64" t="s">
        <v>18</v>
      </c>
      <c r="D2751" s="64" t="s">
        <v>37</v>
      </c>
      <c r="E2751" s="64" t="s">
        <v>1548</v>
      </c>
      <c r="F2751" s="64">
        <v>1</v>
      </c>
      <c r="G2751" s="72" t="s">
        <v>5040</v>
      </c>
      <c r="H2751" s="63" t="s">
        <v>5041</v>
      </c>
      <c r="I2751" s="64" t="s">
        <v>491</v>
      </c>
      <c r="J2751" s="63" t="s">
        <v>2148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customHeight="1" x14ac:dyDescent="0.35">
      <c r="A2752" s="62">
        <v>46164</v>
      </c>
      <c r="B2752" s="63" t="s">
        <v>446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3696</v>
      </c>
      <c r="H2752" s="63" t="s">
        <v>5037</v>
      </c>
      <c r="I2752" s="64" t="s">
        <v>491</v>
      </c>
      <c r="J2752" s="63" t="s">
        <v>3242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customHeight="1" x14ac:dyDescent="0.35">
      <c r="A2753" s="62">
        <v>46164</v>
      </c>
      <c r="B2753" s="63" t="s">
        <v>446</v>
      </c>
      <c r="C2753" s="64" t="s">
        <v>18</v>
      </c>
      <c r="D2753" s="64" t="s">
        <v>37</v>
      </c>
      <c r="E2753" s="64" t="s">
        <v>2828</v>
      </c>
      <c r="F2753" s="64">
        <v>1</v>
      </c>
      <c r="G2753" s="72" t="s">
        <v>5042</v>
      </c>
      <c r="H2753" s="63" t="s">
        <v>5043</v>
      </c>
      <c r="I2753" s="64" t="s">
        <v>491</v>
      </c>
      <c r="J2753" s="63" t="s">
        <v>5044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5045</v>
      </c>
      <c r="H2754" s="63" t="s">
        <v>5046</v>
      </c>
      <c r="I2754" s="64" t="s">
        <v>491</v>
      </c>
      <c r="J2754" s="63" t="s">
        <v>2062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1545</v>
      </c>
      <c r="F2755" s="64">
        <v>1</v>
      </c>
      <c r="G2755" s="72" t="s">
        <v>834</v>
      </c>
      <c r="H2755" s="63" t="s">
        <v>4994</v>
      </c>
      <c r="I2755" s="64" t="s">
        <v>491</v>
      </c>
      <c r="J2755" s="63" t="s">
        <v>2062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1556</v>
      </c>
      <c r="F2756" s="64">
        <v>1</v>
      </c>
      <c r="G2756" s="72">
        <v>130606093</v>
      </c>
      <c r="H2756" s="63" t="s">
        <v>5047</v>
      </c>
      <c r="I2756" s="64" t="s">
        <v>491</v>
      </c>
      <c r="J2756" s="63" t="s">
        <v>5048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2573</v>
      </c>
      <c r="F2757" s="64">
        <v>1</v>
      </c>
      <c r="G2757" s="72" t="s">
        <v>4748</v>
      </c>
      <c r="H2757" s="63" t="s">
        <v>5049</v>
      </c>
      <c r="I2757" s="64" t="s">
        <v>491</v>
      </c>
      <c r="J2757" s="63" t="s">
        <v>2148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1013</v>
      </c>
      <c r="H2758" s="63" t="s">
        <v>5031</v>
      </c>
      <c r="I2758" s="64" t="s">
        <v>491</v>
      </c>
      <c r="J2758" s="63" t="s">
        <v>5050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872</v>
      </c>
      <c r="F2759" s="64">
        <v>1</v>
      </c>
      <c r="G2759" s="72" t="s">
        <v>3866</v>
      </c>
      <c r="H2759" s="63" t="s">
        <v>5034</v>
      </c>
      <c r="I2759" s="64" t="s">
        <v>491</v>
      </c>
      <c r="J2759" s="63" t="s">
        <v>5051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545</v>
      </c>
      <c r="F2760" s="64">
        <v>1</v>
      </c>
      <c r="G2760" s="72" t="s">
        <v>1462</v>
      </c>
      <c r="H2760" s="63" t="s">
        <v>5032</v>
      </c>
      <c r="I2760" s="64" t="s">
        <v>491</v>
      </c>
      <c r="J2760" s="63" t="s">
        <v>2148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5054</v>
      </c>
      <c r="H2761" s="63" t="s">
        <v>5055</v>
      </c>
      <c r="I2761" s="64" t="s">
        <v>491</v>
      </c>
      <c r="J2761" s="63" t="s">
        <v>4068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3799</v>
      </c>
      <c r="F2762" s="64">
        <v>1</v>
      </c>
      <c r="G2762" s="85" t="s">
        <v>3979</v>
      </c>
      <c r="H2762" s="63" t="s">
        <v>5056</v>
      </c>
      <c r="I2762" s="64" t="s">
        <v>481</v>
      </c>
      <c r="J2762" s="63" t="s">
        <v>5057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5256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5062</v>
      </c>
      <c r="H2763" s="63" t="s">
        <v>5063</v>
      </c>
      <c r="I2763" s="64" t="s">
        <v>491</v>
      </c>
      <c r="J2763" s="63" t="s">
        <v>2732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5064</v>
      </c>
      <c r="I2764" s="64" t="s">
        <v>494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548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1833</v>
      </c>
      <c r="H2765" s="63" t="s">
        <v>5065</v>
      </c>
      <c r="I2765" s="64" t="s">
        <v>494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548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customHeight="1" x14ac:dyDescent="0.35">
      <c r="A2766" s="62">
        <v>46165</v>
      </c>
      <c r="B2766" s="63" t="s">
        <v>446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2287</v>
      </c>
      <c r="H2766" s="63" t="s">
        <v>5066</v>
      </c>
      <c r="I2766" s="64" t="s">
        <v>494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548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customHeight="1" x14ac:dyDescent="0.35">
      <c r="A2767" s="62">
        <v>46165</v>
      </c>
      <c r="B2767" s="63" t="s">
        <v>446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1078</v>
      </c>
      <c r="H2767" s="63" t="s">
        <v>5067</v>
      </c>
      <c r="I2767" s="64" t="s">
        <v>494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548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customHeight="1" x14ac:dyDescent="0.35">
      <c r="A2768" s="62">
        <v>46165</v>
      </c>
      <c r="B2768" s="63" t="s">
        <v>446</v>
      </c>
      <c r="C2768" s="64" t="s">
        <v>18</v>
      </c>
      <c r="D2768" s="64" t="s">
        <v>37</v>
      </c>
      <c r="E2768" s="64" t="s">
        <v>1539</v>
      </c>
      <c r="F2768" s="64">
        <v>1</v>
      </c>
      <c r="G2768" s="72" t="s">
        <v>3819</v>
      </c>
      <c r="H2768" s="63" t="s">
        <v>4953</v>
      </c>
      <c r="I2768" s="64" t="s">
        <v>494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548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customHeight="1" x14ac:dyDescent="0.35">
      <c r="A2769" s="62">
        <v>46165</v>
      </c>
      <c r="B2769" s="63" t="s">
        <v>446</v>
      </c>
      <c r="C2769" s="64" t="s">
        <v>18</v>
      </c>
      <c r="D2769" s="64" t="s">
        <v>37</v>
      </c>
      <c r="E2769" s="64" t="s">
        <v>1543</v>
      </c>
      <c r="F2769" s="64">
        <v>1</v>
      </c>
      <c r="G2769" s="72" t="s">
        <v>3902</v>
      </c>
      <c r="H2769" s="63" t="s">
        <v>5068</v>
      </c>
      <c r="I2769" s="64" t="s">
        <v>494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548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customHeight="1" x14ac:dyDescent="0.35">
      <c r="A2770" s="62">
        <v>46165</v>
      </c>
      <c r="B2770" s="63" t="s">
        <v>446</v>
      </c>
      <c r="C2770" s="64" t="s">
        <v>18</v>
      </c>
      <c r="D2770" s="64" t="s">
        <v>37</v>
      </c>
      <c r="E2770" s="64" t="s">
        <v>1541</v>
      </c>
      <c r="F2770" s="64">
        <v>1</v>
      </c>
      <c r="G2770" s="72" t="s">
        <v>2611</v>
      </c>
      <c r="H2770" s="63" t="s">
        <v>5069</v>
      </c>
      <c r="I2770" s="64" t="s">
        <v>494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548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customHeight="1" x14ac:dyDescent="0.35">
      <c r="A2771" s="62">
        <v>46165</v>
      </c>
      <c r="B2771" s="63" t="s">
        <v>446</v>
      </c>
      <c r="C2771" s="64" t="s">
        <v>18</v>
      </c>
      <c r="D2771" s="64" t="s">
        <v>37</v>
      </c>
      <c r="E2771" s="64" t="s">
        <v>1309</v>
      </c>
      <c r="F2771" s="64">
        <v>2</v>
      </c>
      <c r="G2771" s="72" t="s">
        <v>774</v>
      </c>
      <c r="H2771" s="63" t="s">
        <v>5070</v>
      </c>
      <c r="I2771" s="64" t="s">
        <v>494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548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5071</v>
      </c>
      <c r="I2772" s="64" t="s">
        <v>491</v>
      </c>
      <c r="J2772" s="63" t="s">
        <v>1717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customHeight="1" x14ac:dyDescent="0.35">
      <c r="A2773" s="62">
        <v>46165</v>
      </c>
      <c r="B2773" s="63" t="s">
        <v>446</v>
      </c>
      <c r="C2773" s="64" t="s">
        <v>18</v>
      </c>
      <c r="D2773" s="64" t="s">
        <v>37</v>
      </c>
      <c r="E2773" s="64" t="s">
        <v>1548</v>
      </c>
      <c r="F2773" s="64">
        <v>1</v>
      </c>
      <c r="G2773" s="72" t="s">
        <v>5040</v>
      </c>
      <c r="H2773" s="63" t="s">
        <v>5072</v>
      </c>
      <c r="I2773" s="64" t="s">
        <v>486</v>
      </c>
      <c r="J2773" s="63" t="s">
        <v>5073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5123</v>
      </c>
      <c r="W2773" s="63">
        <v>644027002</v>
      </c>
      <c r="X2773" s="63" t="s">
        <v>5122</v>
      </c>
      <c r="Y2773" s="63"/>
      <c r="Z2773" s="63"/>
      <c r="AA2773" s="63">
        <v>2026050115</v>
      </c>
    </row>
    <row r="2774" spans="1:27" s="71" customFormat="1" ht="23.5" customHeight="1" x14ac:dyDescent="0.35">
      <c r="A2774" s="62">
        <v>46165</v>
      </c>
      <c r="B2774" s="63" t="s">
        <v>446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2171</v>
      </c>
      <c r="H2774" s="63" t="s">
        <v>5036</v>
      </c>
      <c r="I2774" s="64" t="s">
        <v>491</v>
      </c>
      <c r="J2774" s="63" t="s">
        <v>4068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customHeight="1" x14ac:dyDescent="0.35">
      <c r="A2775" s="62">
        <v>46167</v>
      </c>
      <c r="B2775" s="63" t="s">
        <v>446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5093</v>
      </c>
      <c r="H2775" s="63" t="s">
        <v>5094</v>
      </c>
      <c r="I2775" s="64" t="s">
        <v>494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548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customHeight="1" x14ac:dyDescent="0.35">
      <c r="A2776" s="62">
        <v>46167</v>
      </c>
      <c r="B2776" s="63" t="s">
        <v>446</v>
      </c>
      <c r="C2776" s="64" t="s">
        <v>17</v>
      </c>
      <c r="D2776" s="64" t="s">
        <v>37</v>
      </c>
      <c r="E2776" s="64" t="s">
        <v>902</v>
      </c>
      <c r="F2776" s="64">
        <v>2</v>
      </c>
      <c r="G2776" s="72" t="s">
        <v>1218</v>
      </c>
      <c r="H2776" s="63" t="s">
        <v>5095</v>
      </c>
      <c r="I2776" s="64" t="s">
        <v>494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548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2959</v>
      </c>
      <c r="H2777" s="63" t="s">
        <v>5096</v>
      </c>
      <c r="I2777" s="64" t="s">
        <v>494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548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999</v>
      </c>
      <c r="F2778" s="64">
        <v>1</v>
      </c>
      <c r="G2778" s="72" t="s">
        <v>301</v>
      </c>
      <c r="H2778" s="63" t="s">
        <v>5097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1156</v>
      </c>
      <c r="F2779" s="64">
        <v>1</v>
      </c>
      <c r="G2779" s="72" t="s">
        <v>734</v>
      </c>
      <c r="H2779" s="63" t="s">
        <v>5098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4377</v>
      </c>
      <c r="F2780" s="64">
        <v>2</v>
      </c>
      <c r="G2780" s="72" t="s">
        <v>1011</v>
      </c>
      <c r="H2780" s="63" t="s">
        <v>5099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customHeight="1" x14ac:dyDescent="0.35">
      <c r="A2781" s="62">
        <v>46167</v>
      </c>
      <c r="B2781" s="63" t="s">
        <v>446</v>
      </c>
      <c r="C2781" s="64" t="s">
        <v>18</v>
      </c>
      <c r="D2781" s="64" t="s">
        <v>37</v>
      </c>
      <c r="E2781" s="64" t="s">
        <v>991</v>
      </c>
      <c r="F2781" s="64">
        <v>2</v>
      </c>
      <c r="G2781" s="72" t="s">
        <v>5100</v>
      </c>
      <c r="H2781" s="63" t="s">
        <v>5101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customHeight="1" x14ac:dyDescent="0.35">
      <c r="A2782" s="62">
        <v>46167</v>
      </c>
      <c r="B2782" s="63" t="s">
        <v>446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2817</v>
      </c>
      <c r="H2782" s="63" t="s">
        <v>5102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customHeight="1" x14ac:dyDescent="0.35">
      <c r="A2783" s="62">
        <v>46167</v>
      </c>
      <c r="B2783" s="63" t="s">
        <v>446</v>
      </c>
      <c r="C2783" s="64" t="s">
        <v>18</v>
      </c>
      <c r="D2783" s="64" t="s">
        <v>37</v>
      </c>
      <c r="E2783" s="64" t="s">
        <v>430</v>
      </c>
      <c r="F2783" s="64">
        <v>2</v>
      </c>
      <c r="G2783" s="72" t="s">
        <v>524</v>
      </c>
      <c r="H2783" s="63" t="s">
        <v>5103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5104</v>
      </c>
      <c r="I2784" s="64" t="s">
        <v>491</v>
      </c>
      <c r="J2784" s="63" t="s">
        <v>2144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1156</v>
      </c>
      <c r="F2785" s="64">
        <v>1</v>
      </c>
      <c r="G2785" s="72" t="s">
        <v>734</v>
      </c>
      <c r="H2785" s="63" t="s">
        <v>5098</v>
      </c>
      <c r="I2785" s="64" t="s">
        <v>491</v>
      </c>
      <c r="J2785" s="63" t="s">
        <v>5105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1546</v>
      </c>
      <c r="F2786" s="64">
        <v>1</v>
      </c>
      <c r="G2786" s="72">
        <v>130597197</v>
      </c>
      <c r="H2786" s="63" t="s">
        <v>5106</v>
      </c>
      <c r="I2786" s="64" t="s">
        <v>491</v>
      </c>
      <c r="J2786" s="63" t="s">
        <v>4760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5107</v>
      </c>
      <c r="I2787" s="64" t="s">
        <v>491</v>
      </c>
      <c r="J2787" s="63" t="s">
        <v>5108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617</v>
      </c>
      <c r="F2788" s="64">
        <v>2</v>
      </c>
      <c r="G2788" s="72">
        <v>130868014</v>
      </c>
      <c r="H2788" s="63" t="s">
        <v>5109</v>
      </c>
      <c r="I2788" s="64" t="s">
        <v>491</v>
      </c>
      <c r="J2788" s="63" t="s">
        <v>5110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845</v>
      </c>
      <c r="F2789" s="64">
        <v>1</v>
      </c>
      <c r="G2789" s="72">
        <v>130597283</v>
      </c>
      <c r="H2789" s="63" t="s">
        <v>5111</v>
      </c>
      <c r="I2789" s="64" t="s">
        <v>491</v>
      </c>
      <c r="J2789" s="63" t="s">
        <v>5112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838</v>
      </c>
      <c r="F2790" s="64">
        <v>1</v>
      </c>
      <c r="G2790" s="72">
        <v>130597401</v>
      </c>
      <c r="H2790" s="63" t="s">
        <v>5113</v>
      </c>
      <c r="I2790" s="64" t="s">
        <v>491</v>
      </c>
      <c r="J2790" s="63" t="s">
        <v>1717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793</v>
      </c>
      <c r="F2791" s="64">
        <v>1</v>
      </c>
      <c r="G2791" s="72">
        <v>130597197</v>
      </c>
      <c r="H2791" s="63" t="s">
        <v>5114</v>
      </c>
      <c r="I2791" s="64" t="s">
        <v>491</v>
      </c>
      <c r="J2791" s="63" t="s">
        <v>5115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1554</v>
      </c>
      <c r="F2792" s="64">
        <v>1</v>
      </c>
      <c r="G2792" s="72">
        <v>130597248</v>
      </c>
      <c r="H2792" s="63" t="s">
        <v>5116</v>
      </c>
      <c r="I2792" s="64" t="s">
        <v>491</v>
      </c>
      <c r="J2792" s="63" t="s">
        <v>1717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999</v>
      </c>
      <c r="F2793" s="64">
        <v>1</v>
      </c>
      <c r="G2793" s="72" t="s">
        <v>4165</v>
      </c>
      <c r="H2793" s="63" t="s">
        <v>5131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1887</v>
      </c>
      <c r="H2794" s="63" t="s">
        <v>5132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3624</v>
      </c>
      <c r="H2795" s="63" t="s">
        <v>5133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customHeight="1" x14ac:dyDescent="0.35">
      <c r="A2796" s="62">
        <v>46168</v>
      </c>
      <c r="B2796" s="63" t="s">
        <v>446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5134</v>
      </c>
      <c r="H2796" s="63" t="s">
        <v>5135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customHeight="1" x14ac:dyDescent="0.35">
      <c r="A2797" s="62">
        <v>46168</v>
      </c>
      <c r="B2797" s="63" t="s">
        <v>446</v>
      </c>
      <c r="C2797" s="64" t="s">
        <v>17</v>
      </c>
      <c r="D2797" s="64" t="s">
        <v>37</v>
      </c>
      <c r="E2797" s="64" t="s">
        <v>902</v>
      </c>
      <c r="F2797" s="64">
        <v>2</v>
      </c>
      <c r="G2797" s="72" t="s">
        <v>4335</v>
      </c>
      <c r="H2797" s="63" t="s">
        <v>5136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customHeight="1" x14ac:dyDescent="0.35">
      <c r="A2798" s="62">
        <v>46168</v>
      </c>
      <c r="B2798" s="63" t="s">
        <v>446</v>
      </c>
      <c r="C2798" s="64" t="s">
        <v>17</v>
      </c>
      <c r="D2798" s="64" t="s">
        <v>37</v>
      </c>
      <c r="E2798" s="64" t="s">
        <v>3045</v>
      </c>
      <c r="F2798" s="64">
        <v>2</v>
      </c>
      <c r="G2798" s="72" t="s">
        <v>3816</v>
      </c>
      <c r="H2798" s="63" t="s">
        <v>5137</v>
      </c>
      <c r="I2798" s="64" t="s">
        <v>494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548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customHeight="1" x14ac:dyDescent="0.35">
      <c r="A2799" s="62">
        <v>46168</v>
      </c>
      <c r="B2799" s="63" t="s">
        <v>446</v>
      </c>
      <c r="C2799" s="64" t="s">
        <v>17</v>
      </c>
      <c r="D2799" s="64" t="s">
        <v>37</v>
      </c>
      <c r="E2799" s="64" t="s">
        <v>3045</v>
      </c>
      <c r="F2799" s="64">
        <v>2</v>
      </c>
      <c r="G2799" s="72" t="s">
        <v>3105</v>
      </c>
      <c r="H2799" s="63" t="s">
        <v>5138</v>
      </c>
      <c r="I2799" s="64" t="s">
        <v>494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548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customHeight="1" x14ac:dyDescent="0.35">
      <c r="A2800" s="62">
        <v>46168</v>
      </c>
      <c r="B2800" s="63" t="s">
        <v>446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5139</v>
      </c>
      <c r="H2800" s="63" t="s">
        <v>5140</v>
      </c>
      <c r="I2800" s="64" t="s">
        <v>494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548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customHeight="1" x14ac:dyDescent="0.35">
      <c r="A2801" s="62">
        <v>46168</v>
      </c>
      <c r="B2801" s="63" t="s">
        <v>446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5141</v>
      </c>
      <c r="I2801" s="64" t="s">
        <v>494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548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customHeight="1" x14ac:dyDescent="0.35">
      <c r="A2802" s="62">
        <v>46168</v>
      </c>
      <c r="B2802" s="63" t="s">
        <v>446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785</v>
      </c>
      <c r="H2802" s="63" t="s">
        <v>5142</v>
      </c>
      <c r="I2802" s="64" t="s">
        <v>494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548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customHeight="1" x14ac:dyDescent="0.35">
      <c r="A2803" s="62">
        <v>46168</v>
      </c>
      <c r="B2803" s="63" t="s">
        <v>446</v>
      </c>
      <c r="C2803" s="64" t="s">
        <v>17</v>
      </c>
      <c r="D2803" s="64" t="s">
        <v>37</v>
      </c>
      <c r="E2803" s="64" t="s">
        <v>3045</v>
      </c>
      <c r="F2803" s="64">
        <v>2</v>
      </c>
      <c r="G2803" s="72" t="s">
        <v>3411</v>
      </c>
      <c r="H2803" s="63" t="s">
        <v>5143</v>
      </c>
      <c r="I2803" s="64" t="s">
        <v>494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548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customHeight="1" x14ac:dyDescent="0.35">
      <c r="A2804" s="62">
        <v>46168</v>
      </c>
      <c r="B2804" s="63" t="s">
        <v>446</v>
      </c>
      <c r="C2804" s="64" t="s">
        <v>17</v>
      </c>
      <c r="D2804" s="64" t="s">
        <v>37</v>
      </c>
      <c r="E2804" s="64" t="s">
        <v>3045</v>
      </c>
      <c r="F2804" s="64">
        <v>1</v>
      </c>
      <c r="G2804" s="72" t="s">
        <v>3279</v>
      </c>
      <c r="H2804" s="63" t="s">
        <v>5144</v>
      </c>
      <c r="I2804" s="64" t="s">
        <v>494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548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customHeight="1" x14ac:dyDescent="0.35">
      <c r="A2805" s="62">
        <v>46168</v>
      </c>
      <c r="B2805" s="63" t="s">
        <v>446</v>
      </c>
      <c r="C2805" s="64" t="s">
        <v>17</v>
      </c>
      <c r="D2805" s="64" t="s">
        <v>37</v>
      </c>
      <c r="E2805" s="64" t="s">
        <v>3044</v>
      </c>
      <c r="F2805" s="64">
        <v>1</v>
      </c>
      <c r="G2805" s="72" t="s">
        <v>3221</v>
      </c>
      <c r="H2805" s="63" t="s">
        <v>5145</v>
      </c>
      <c r="I2805" s="64" t="s">
        <v>494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548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customHeight="1" x14ac:dyDescent="0.35">
      <c r="A2806" s="62">
        <v>46168</v>
      </c>
      <c r="B2806" s="63" t="s">
        <v>446</v>
      </c>
      <c r="C2806" s="64" t="s">
        <v>18</v>
      </c>
      <c r="D2806" s="64" t="s">
        <v>37</v>
      </c>
      <c r="E2806" s="64" t="s">
        <v>1542</v>
      </c>
      <c r="F2806" s="64">
        <v>1</v>
      </c>
      <c r="G2806" s="72" t="s">
        <v>5146</v>
      </c>
      <c r="H2806" s="63" t="s">
        <v>5147</v>
      </c>
      <c r="I2806" s="64" t="s">
        <v>494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548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customHeight="1" x14ac:dyDescent="0.35">
      <c r="A2807" s="62">
        <v>46168</v>
      </c>
      <c r="B2807" s="63" t="s">
        <v>446</v>
      </c>
      <c r="C2807" s="64" t="s">
        <v>18</v>
      </c>
      <c r="D2807" s="64" t="s">
        <v>37</v>
      </c>
      <c r="E2807" s="64" t="s">
        <v>1543</v>
      </c>
      <c r="F2807" s="64">
        <v>1</v>
      </c>
      <c r="G2807" s="72" t="s">
        <v>1512</v>
      </c>
      <c r="H2807" s="63" t="s">
        <v>5148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customHeight="1" x14ac:dyDescent="0.35">
      <c r="A2808" s="62">
        <v>46168</v>
      </c>
      <c r="B2808" s="63" t="s">
        <v>446</v>
      </c>
      <c r="C2808" s="64" t="s">
        <v>18</v>
      </c>
      <c r="D2808" s="64" t="s">
        <v>37</v>
      </c>
      <c r="E2808" s="64" t="s">
        <v>2681</v>
      </c>
      <c r="F2808" s="64">
        <v>1</v>
      </c>
      <c r="G2808" s="72" t="s">
        <v>3098</v>
      </c>
      <c r="H2808" s="63" t="s">
        <v>5149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customHeight="1" x14ac:dyDescent="0.35">
      <c r="A2809" s="62">
        <v>46168</v>
      </c>
      <c r="B2809" s="63" t="s">
        <v>446</v>
      </c>
      <c r="C2809" s="64" t="s">
        <v>18</v>
      </c>
      <c r="D2809" s="64" t="s">
        <v>37</v>
      </c>
      <c r="E2809" s="64" t="s">
        <v>2634</v>
      </c>
      <c r="F2809" s="64">
        <v>2</v>
      </c>
      <c r="G2809" s="72" t="s">
        <v>247</v>
      </c>
      <c r="H2809" s="63" t="s">
        <v>5150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customHeight="1" x14ac:dyDescent="0.35">
      <c r="A2810" s="62">
        <v>46168</v>
      </c>
      <c r="B2810" s="63" t="s">
        <v>446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4746</v>
      </c>
      <c r="H2810" s="63" t="s">
        <v>5151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customHeight="1" x14ac:dyDescent="0.35">
      <c r="A2811" s="62">
        <v>46168</v>
      </c>
      <c r="B2811" s="63" t="s">
        <v>446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4588</v>
      </c>
      <c r="H2811" s="63" t="s">
        <v>5152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5134</v>
      </c>
      <c r="H2812" s="63" t="s">
        <v>5135</v>
      </c>
      <c r="I2812" s="64" t="s">
        <v>491</v>
      </c>
      <c r="J2812" s="63" t="s">
        <v>5153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902</v>
      </c>
      <c r="F2813" s="64">
        <v>1</v>
      </c>
      <c r="G2813" s="72" t="s">
        <v>4335</v>
      </c>
      <c r="H2813" s="63" t="s">
        <v>5136</v>
      </c>
      <c r="I2813" s="64" t="s">
        <v>491</v>
      </c>
      <c r="J2813" s="63" t="s">
        <v>5154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5139</v>
      </c>
      <c r="H2814" s="63" t="s">
        <v>5140</v>
      </c>
      <c r="I2814" s="64" t="s">
        <v>481</v>
      </c>
      <c r="J2814" s="63" t="s">
        <v>5155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5200</v>
      </c>
      <c r="X2814" s="63" t="s">
        <v>5201</v>
      </c>
      <c r="Y2814" s="63"/>
      <c r="Z2814" s="63"/>
      <c r="AA2814" s="63">
        <v>2026050128</v>
      </c>
    </row>
    <row r="2815" spans="1:27" s="71" customFormat="1" ht="23.5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5104</v>
      </c>
      <c r="I2815" s="64" t="s">
        <v>491</v>
      </c>
      <c r="J2815" s="63" t="s">
        <v>2062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customHeight="1" x14ac:dyDescent="0.35">
      <c r="A2816" s="62">
        <v>46168</v>
      </c>
      <c r="B2816" s="63" t="s">
        <v>446</v>
      </c>
      <c r="C2816" s="64" t="s">
        <v>18</v>
      </c>
      <c r="D2816" s="64" t="s">
        <v>37</v>
      </c>
      <c r="E2816" s="64" t="s">
        <v>904</v>
      </c>
      <c r="F2816" s="64">
        <v>1</v>
      </c>
      <c r="G2816" s="72" t="s">
        <v>2903</v>
      </c>
      <c r="H2816" s="63" t="s">
        <v>5035</v>
      </c>
      <c r="I2816" s="64" t="s">
        <v>491</v>
      </c>
      <c r="J2816" s="63" t="s">
        <v>2144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5107</v>
      </c>
      <c r="I2817" s="64" t="s">
        <v>491</v>
      </c>
      <c r="J2817" s="63" t="s">
        <v>5108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4731</v>
      </c>
      <c r="F2818" s="64">
        <v>2</v>
      </c>
      <c r="G2818" s="72">
        <v>130606093</v>
      </c>
      <c r="H2818" s="63" t="s">
        <v>5156</v>
      </c>
      <c r="I2818" s="64" t="s">
        <v>491</v>
      </c>
      <c r="J2818" s="63" t="s">
        <v>5157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customHeight="1" x14ac:dyDescent="0.35">
      <c r="A2819" s="62">
        <v>46169</v>
      </c>
      <c r="B2819" s="63" t="s">
        <v>446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1596</v>
      </c>
      <c r="H2819" s="63" t="s">
        <v>5166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customHeight="1" x14ac:dyDescent="0.35">
      <c r="A2820" s="62">
        <v>46169</v>
      </c>
      <c r="B2820" s="63" t="s">
        <v>446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1003</v>
      </c>
      <c r="H2820" s="63" t="s">
        <v>5167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customHeight="1" x14ac:dyDescent="0.35">
      <c r="A2821" s="62">
        <v>46169</v>
      </c>
      <c r="B2821" s="63" t="s">
        <v>446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1066</v>
      </c>
      <c r="H2821" s="63" t="s">
        <v>5168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customHeight="1" x14ac:dyDescent="0.35">
      <c r="A2822" s="62">
        <v>46169</v>
      </c>
      <c r="B2822" s="63" t="s">
        <v>446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1830</v>
      </c>
      <c r="H2822" s="63" t="s">
        <v>5169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5170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customHeight="1" x14ac:dyDescent="0.35">
      <c r="A2824" s="62">
        <v>46169</v>
      </c>
      <c r="B2824" s="63" t="s">
        <v>446</v>
      </c>
      <c r="C2824" s="64" t="s">
        <v>17</v>
      </c>
      <c r="D2824" s="64" t="s">
        <v>37</v>
      </c>
      <c r="E2824" s="64" t="s">
        <v>3044</v>
      </c>
      <c r="F2824" s="64">
        <v>2</v>
      </c>
      <c r="G2824" s="72" t="s">
        <v>5171</v>
      </c>
      <c r="H2824" s="63" t="s">
        <v>5172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customHeight="1" x14ac:dyDescent="0.35">
      <c r="A2825" s="62">
        <v>46169</v>
      </c>
      <c r="B2825" s="63" t="s">
        <v>446</v>
      </c>
      <c r="C2825" s="64" t="s">
        <v>17</v>
      </c>
      <c r="D2825" s="64" t="s">
        <v>37</v>
      </c>
      <c r="E2825" s="64" t="s">
        <v>3045</v>
      </c>
      <c r="F2825" s="64">
        <v>1</v>
      </c>
      <c r="G2825" s="72" t="s">
        <v>3169</v>
      </c>
      <c r="H2825" s="63" t="s">
        <v>5173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customHeight="1" x14ac:dyDescent="0.35">
      <c r="A2826" s="62">
        <v>46169</v>
      </c>
      <c r="B2826" s="63" t="s">
        <v>446</v>
      </c>
      <c r="C2826" s="64" t="s">
        <v>18</v>
      </c>
      <c r="D2826" s="64" t="s">
        <v>37</v>
      </c>
      <c r="E2826" s="64" t="s">
        <v>1499</v>
      </c>
      <c r="F2826" s="64">
        <v>1</v>
      </c>
      <c r="G2826" s="72" t="s">
        <v>5174</v>
      </c>
      <c r="H2826" s="63" t="s">
        <v>5175</v>
      </c>
      <c r="I2826" s="64" t="s">
        <v>494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548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customHeight="1" x14ac:dyDescent="0.35">
      <c r="A2827" s="62">
        <v>46169</v>
      </c>
      <c r="B2827" s="63" t="s">
        <v>446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5176</v>
      </c>
      <c r="H2827" s="63" t="s">
        <v>5177</v>
      </c>
      <c r="I2827" s="64" t="s">
        <v>494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548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customHeight="1" x14ac:dyDescent="0.35">
      <c r="A2828" s="62">
        <v>46169</v>
      </c>
      <c r="B2828" s="63" t="s">
        <v>446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5178</v>
      </c>
      <c r="I2828" s="64" t="s">
        <v>494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548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customHeight="1" x14ac:dyDescent="0.35">
      <c r="A2829" s="62">
        <v>46169</v>
      </c>
      <c r="B2829" s="63" t="s">
        <v>446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1859</v>
      </c>
      <c r="H2829" s="63" t="s">
        <v>5179</v>
      </c>
      <c r="I2829" s="64" t="s">
        <v>494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548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customHeight="1" x14ac:dyDescent="0.35">
      <c r="A2830" s="62">
        <v>46169</v>
      </c>
      <c r="B2830" s="63" t="s">
        <v>446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1565</v>
      </c>
      <c r="H2830" s="63" t="s">
        <v>5180</v>
      </c>
      <c r="I2830" s="64" t="s">
        <v>494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548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customHeight="1" x14ac:dyDescent="0.35">
      <c r="A2831" s="62">
        <v>46169</v>
      </c>
      <c r="B2831" s="63" t="s">
        <v>446</v>
      </c>
      <c r="C2831" s="64" t="s">
        <v>18</v>
      </c>
      <c r="D2831" s="64" t="s">
        <v>37</v>
      </c>
      <c r="E2831" s="64" t="s">
        <v>430</v>
      </c>
      <c r="F2831" s="64">
        <v>2</v>
      </c>
      <c r="G2831" s="72" t="s">
        <v>4746</v>
      </c>
      <c r="H2831" s="63" t="s">
        <v>5181</v>
      </c>
      <c r="I2831" s="64" t="s">
        <v>494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548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customHeight="1" x14ac:dyDescent="0.35">
      <c r="A2832" s="62">
        <v>46169</v>
      </c>
      <c r="B2832" s="63" t="s">
        <v>446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2970</v>
      </c>
      <c r="H2832" s="63" t="s">
        <v>5182</v>
      </c>
      <c r="I2832" s="64" t="s">
        <v>494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548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customHeight="1" x14ac:dyDescent="0.35">
      <c r="A2833" s="62">
        <v>46169</v>
      </c>
      <c r="B2833" s="63" t="s">
        <v>446</v>
      </c>
      <c r="C2833" s="64" t="s">
        <v>18</v>
      </c>
      <c r="D2833" s="64" t="s">
        <v>37</v>
      </c>
      <c r="E2833" s="64" t="s">
        <v>545</v>
      </c>
      <c r="F2833" s="64">
        <v>1</v>
      </c>
      <c r="G2833" s="72">
        <v>159381004</v>
      </c>
      <c r="H2833" s="63" t="s">
        <v>5183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customHeight="1" x14ac:dyDescent="0.35">
      <c r="A2834" s="62">
        <v>46169</v>
      </c>
      <c r="B2834" s="63" t="s">
        <v>446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5184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customHeight="1" x14ac:dyDescent="0.35">
      <c r="A2835" s="62">
        <v>46169</v>
      </c>
      <c r="B2835" s="63" t="s">
        <v>446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5185</v>
      </c>
      <c r="I2835" s="64" t="s">
        <v>491</v>
      </c>
      <c r="J2835" s="63" t="s">
        <v>5186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1557</v>
      </c>
      <c r="F2836" s="64">
        <v>1</v>
      </c>
      <c r="G2836" s="72">
        <v>130597245</v>
      </c>
      <c r="H2836" s="63" t="s">
        <v>5187</v>
      </c>
      <c r="I2836" s="64" t="s">
        <v>491</v>
      </c>
      <c r="J2836" s="63" t="s">
        <v>5188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5107</v>
      </c>
      <c r="I2837" s="64" t="s">
        <v>491</v>
      </c>
      <c r="J2837" s="63" t="s">
        <v>5189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5190</v>
      </c>
      <c r="I2838" s="64" t="s">
        <v>491</v>
      </c>
      <c r="J2838" s="63" t="s">
        <v>5191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customHeight="1" x14ac:dyDescent="0.35">
      <c r="A2839" s="62">
        <v>46169</v>
      </c>
      <c r="B2839" s="63" t="s">
        <v>446</v>
      </c>
      <c r="C2839" s="64" t="s">
        <v>18</v>
      </c>
      <c r="D2839" s="64" t="s">
        <v>37</v>
      </c>
      <c r="E2839" s="64" t="s">
        <v>430</v>
      </c>
      <c r="F2839" s="64">
        <v>2</v>
      </c>
      <c r="G2839" s="72" t="s">
        <v>4746</v>
      </c>
      <c r="H2839" s="63" t="s">
        <v>5181</v>
      </c>
      <c r="I2839" s="64" t="s">
        <v>486</v>
      </c>
      <c r="J2839" s="63" t="s">
        <v>5192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4180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customHeight="1" x14ac:dyDescent="0.35">
      <c r="A2840" s="62">
        <v>46169</v>
      </c>
      <c r="B2840" s="63" t="s">
        <v>446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1596</v>
      </c>
      <c r="H2840" s="63" t="s">
        <v>5166</v>
      </c>
      <c r="I2840" s="64" t="s">
        <v>491</v>
      </c>
      <c r="J2840" s="63" t="s">
        <v>4068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615</v>
      </c>
      <c r="F2841" s="64">
        <v>1</v>
      </c>
      <c r="G2841" s="72">
        <v>130597187</v>
      </c>
      <c r="H2841" s="63" t="s">
        <v>5193</v>
      </c>
      <c r="I2841" s="64" t="s">
        <v>481</v>
      </c>
      <c r="J2841" s="63" t="s">
        <v>5194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5202</v>
      </c>
      <c r="X2841" s="63" t="s">
        <v>5203</v>
      </c>
      <c r="Y2841" s="63"/>
      <c r="Z2841" s="63"/>
      <c r="AA2841" s="63">
        <v>2026050139</v>
      </c>
    </row>
    <row r="2842" spans="1:27" s="71" customFormat="1" ht="23.5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4378</v>
      </c>
      <c r="F2842" s="64">
        <v>1</v>
      </c>
      <c r="G2842" s="72" t="s">
        <v>4414</v>
      </c>
      <c r="H2842" s="63" t="s">
        <v>5195</v>
      </c>
      <c r="I2842" s="64" t="s">
        <v>481</v>
      </c>
      <c r="J2842" s="63" t="s">
        <v>5196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5204</v>
      </c>
      <c r="Y2842" s="63"/>
      <c r="Z2842" s="63"/>
      <c r="AA2842" s="63">
        <v>2026050140</v>
      </c>
    </row>
    <row r="2843" spans="1:27" s="71" customFormat="1" ht="23.5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4979</v>
      </c>
      <c r="F2843" s="64">
        <v>1</v>
      </c>
      <c r="G2843" s="72" t="s">
        <v>4414</v>
      </c>
      <c r="H2843" s="63" t="s">
        <v>5195</v>
      </c>
      <c r="I2843" s="64" t="s">
        <v>481</v>
      </c>
      <c r="J2843" s="63" t="s">
        <v>5196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5204</v>
      </c>
      <c r="Y2843" s="63"/>
      <c r="Z2843" s="63"/>
      <c r="AA2843" s="63">
        <v>2026050141</v>
      </c>
    </row>
    <row r="2844" spans="1:27" s="71" customFormat="1" ht="23.5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615</v>
      </c>
      <c r="F2844" s="64">
        <v>1</v>
      </c>
      <c r="G2844" s="72">
        <v>130597184</v>
      </c>
      <c r="H2844" s="63" t="s">
        <v>5217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723</v>
      </c>
      <c r="F2845" s="64">
        <v>2</v>
      </c>
      <c r="G2845" s="72">
        <v>130879001</v>
      </c>
      <c r="H2845" s="63" t="s">
        <v>5218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customHeight="1" x14ac:dyDescent="0.35">
      <c r="A2846" s="62">
        <v>46170</v>
      </c>
      <c r="B2846" s="63" t="s">
        <v>446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686</v>
      </c>
      <c r="H2846" s="63" t="s">
        <v>5219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customHeight="1" x14ac:dyDescent="0.35">
      <c r="A2847" s="62">
        <v>46170</v>
      </c>
      <c r="B2847" s="63" t="s">
        <v>446</v>
      </c>
      <c r="C2847" s="64" t="s">
        <v>17</v>
      </c>
      <c r="D2847" s="64" t="s">
        <v>37</v>
      </c>
      <c r="E2847" s="64" t="s">
        <v>3045</v>
      </c>
      <c r="F2847" s="64">
        <v>1</v>
      </c>
      <c r="G2847" s="72" t="s">
        <v>5220</v>
      </c>
      <c r="H2847" s="63" t="s">
        <v>5221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customHeight="1" x14ac:dyDescent="0.35">
      <c r="A2848" s="62">
        <v>46170</v>
      </c>
      <c r="B2848" s="63" t="s">
        <v>446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5222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customHeight="1" x14ac:dyDescent="0.35">
      <c r="A2849" s="62">
        <v>46170</v>
      </c>
      <c r="B2849" s="63" t="s">
        <v>446</v>
      </c>
      <c r="C2849" s="64" t="s">
        <v>17</v>
      </c>
      <c r="D2849" s="64" t="s">
        <v>37</v>
      </c>
      <c r="E2849" s="64" t="s">
        <v>902</v>
      </c>
      <c r="F2849" s="64">
        <v>2</v>
      </c>
      <c r="G2849" s="72" t="s">
        <v>1215</v>
      </c>
      <c r="H2849" s="63" t="s">
        <v>5223</v>
      </c>
      <c r="I2849" s="64" t="s">
        <v>494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548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customHeight="1" x14ac:dyDescent="0.35">
      <c r="A2850" s="62">
        <v>46170</v>
      </c>
      <c r="B2850" s="63" t="s">
        <v>446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5224</v>
      </c>
      <c r="H2850" s="63" t="s">
        <v>5225</v>
      </c>
      <c r="I2850" s="64" t="s">
        <v>494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548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customHeight="1" x14ac:dyDescent="0.35">
      <c r="A2851" s="62">
        <v>46170</v>
      </c>
      <c r="B2851" s="63" t="s">
        <v>446</v>
      </c>
      <c r="C2851" s="64" t="s">
        <v>17</v>
      </c>
      <c r="D2851" s="64" t="s">
        <v>37</v>
      </c>
      <c r="E2851" s="64" t="s">
        <v>3045</v>
      </c>
      <c r="F2851" s="64">
        <v>1</v>
      </c>
      <c r="G2851" s="72" t="s">
        <v>3201</v>
      </c>
      <c r="H2851" s="63" t="s">
        <v>5226</v>
      </c>
      <c r="I2851" s="64" t="s">
        <v>494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548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customHeight="1" x14ac:dyDescent="0.35">
      <c r="A2852" s="62">
        <v>46170</v>
      </c>
      <c r="B2852" s="63" t="s">
        <v>446</v>
      </c>
      <c r="C2852" s="64" t="s">
        <v>17</v>
      </c>
      <c r="D2852" s="64" t="s">
        <v>37</v>
      </c>
      <c r="E2852" s="64" t="s">
        <v>3045</v>
      </c>
      <c r="F2852" s="64">
        <v>1</v>
      </c>
      <c r="G2852" s="72" t="s">
        <v>3486</v>
      </c>
      <c r="H2852" s="63" t="s">
        <v>5227</v>
      </c>
      <c r="I2852" s="64" t="s">
        <v>494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548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customHeight="1" x14ac:dyDescent="0.35">
      <c r="A2853" s="62">
        <v>46170</v>
      </c>
      <c r="B2853" s="63" t="s">
        <v>446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5228</v>
      </c>
      <c r="H2853" s="63" t="s">
        <v>5229</v>
      </c>
      <c r="I2853" s="64" t="s">
        <v>494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548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customHeight="1" x14ac:dyDescent="0.35">
      <c r="A2854" s="62">
        <v>46170</v>
      </c>
      <c r="B2854" s="63" t="s">
        <v>446</v>
      </c>
      <c r="C2854" s="64" t="s">
        <v>18</v>
      </c>
      <c r="D2854" s="64" t="s">
        <v>37</v>
      </c>
      <c r="E2854" s="64" t="s">
        <v>1348</v>
      </c>
      <c r="F2854" s="64">
        <v>1</v>
      </c>
      <c r="G2854" s="72" t="s">
        <v>2010</v>
      </c>
      <c r="H2854" s="63" t="s">
        <v>5230</v>
      </c>
      <c r="I2854" s="64" t="s">
        <v>494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548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customHeight="1" x14ac:dyDescent="0.35">
      <c r="A2855" s="62">
        <v>46170</v>
      </c>
      <c r="B2855" s="63" t="s">
        <v>446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5231</v>
      </c>
      <c r="H2855" s="63" t="s">
        <v>5232</v>
      </c>
      <c r="I2855" s="64" t="s">
        <v>494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548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customHeight="1" x14ac:dyDescent="0.35">
      <c r="A2856" s="62">
        <v>46170</v>
      </c>
      <c r="B2856" s="63" t="s">
        <v>446</v>
      </c>
      <c r="C2856" s="64" t="s">
        <v>18</v>
      </c>
      <c r="D2856" s="64" t="s">
        <v>37</v>
      </c>
      <c r="E2856" s="64" t="s">
        <v>545</v>
      </c>
      <c r="F2856" s="64">
        <v>1</v>
      </c>
      <c r="G2856" s="72" t="s">
        <v>4536</v>
      </c>
      <c r="H2856" s="63" t="s">
        <v>5233</v>
      </c>
      <c r="I2856" s="64" t="s">
        <v>494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548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customHeight="1" x14ac:dyDescent="0.35">
      <c r="A2857" s="62">
        <v>46170</v>
      </c>
      <c r="B2857" s="63" t="s">
        <v>446</v>
      </c>
      <c r="C2857" s="64" t="s">
        <v>18</v>
      </c>
      <c r="D2857" s="64" t="s">
        <v>37</v>
      </c>
      <c r="E2857" s="64" t="s">
        <v>555</v>
      </c>
      <c r="F2857" s="64">
        <v>1</v>
      </c>
      <c r="G2857" s="72" t="s">
        <v>2402</v>
      </c>
      <c r="H2857" s="63" t="s">
        <v>5234</v>
      </c>
      <c r="I2857" s="64" t="s">
        <v>494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548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customHeight="1" x14ac:dyDescent="0.35">
      <c r="A2858" s="62">
        <v>46170</v>
      </c>
      <c r="B2858" s="63" t="s">
        <v>446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5235</v>
      </c>
      <c r="H2858" s="63" t="s">
        <v>5236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customHeight="1" x14ac:dyDescent="0.35">
      <c r="A2859" s="62">
        <v>46170</v>
      </c>
      <c r="B2859" s="63" t="s">
        <v>446</v>
      </c>
      <c r="C2859" s="64" t="s">
        <v>18</v>
      </c>
      <c r="D2859" s="64" t="s">
        <v>37</v>
      </c>
      <c r="E2859" s="64" t="s">
        <v>904</v>
      </c>
      <c r="F2859" s="64">
        <v>1</v>
      </c>
      <c r="G2859" s="72" t="s">
        <v>3333</v>
      </c>
      <c r="H2859" s="63" t="s">
        <v>5237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customHeight="1" x14ac:dyDescent="0.35">
      <c r="A2860" s="62">
        <v>46170</v>
      </c>
      <c r="B2860" s="63" t="s">
        <v>446</v>
      </c>
      <c r="C2860" s="64" t="s">
        <v>18</v>
      </c>
      <c r="D2860" s="64" t="s">
        <v>37</v>
      </c>
      <c r="E2860" s="64" t="s">
        <v>2573</v>
      </c>
      <c r="F2860" s="64">
        <v>1</v>
      </c>
      <c r="G2860" s="72" t="s">
        <v>4718</v>
      </c>
      <c r="H2860" s="63" t="s">
        <v>5238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customHeight="1" x14ac:dyDescent="0.35">
      <c r="A2861" s="62">
        <v>46170</v>
      </c>
      <c r="B2861" s="63" t="s">
        <v>446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5239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5222</v>
      </c>
      <c r="I2862" s="64" t="s">
        <v>481</v>
      </c>
      <c r="J2862" s="63" t="s">
        <v>5260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5253</v>
      </c>
      <c r="U2862" s="69" t="s">
        <v>30</v>
      </c>
      <c r="V2862" s="63"/>
      <c r="W2862" s="63">
        <v>308693009</v>
      </c>
      <c r="X2862" s="63" t="s">
        <v>5261</v>
      </c>
      <c r="Y2862" s="63"/>
      <c r="Z2862" s="63"/>
      <c r="AA2862" s="63">
        <v>2026050142</v>
      </c>
    </row>
    <row r="2863" spans="1:27" s="71" customFormat="1" ht="23.5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999</v>
      </c>
      <c r="F2863" s="64">
        <v>2</v>
      </c>
      <c r="G2863" s="72" t="s">
        <v>5240</v>
      </c>
      <c r="H2863" s="63" t="s">
        <v>5241</v>
      </c>
      <c r="I2863" s="64" t="s">
        <v>491</v>
      </c>
      <c r="J2863" s="63" t="s">
        <v>5242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686</v>
      </c>
      <c r="H2864" s="63" t="s">
        <v>5219</v>
      </c>
      <c r="I2864" s="64" t="s">
        <v>491</v>
      </c>
      <c r="J2864" s="63" t="s">
        <v>5243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3045</v>
      </c>
      <c r="F2865" s="64">
        <v>1</v>
      </c>
      <c r="G2865" s="72" t="s">
        <v>3486</v>
      </c>
      <c r="H2865" s="63" t="s">
        <v>5227</v>
      </c>
      <c r="I2865" s="64" t="s">
        <v>491</v>
      </c>
      <c r="J2865" s="63" t="s">
        <v>5244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5058</v>
      </c>
      <c r="F2866" s="64">
        <v>1</v>
      </c>
      <c r="G2866" s="72" t="s">
        <v>5245</v>
      </c>
      <c r="H2866" s="63" t="s">
        <v>5246</v>
      </c>
      <c r="I2866" s="64" t="s">
        <v>481</v>
      </c>
      <c r="J2866" s="63" t="s">
        <v>5247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5591</v>
      </c>
      <c r="X2866" s="70" t="s">
        <v>5592</v>
      </c>
      <c r="Y2866" s="63"/>
      <c r="Z2866" s="63"/>
      <c r="AA2866" s="63">
        <v>2026050146</v>
      </c>
    </row>
    <row r="2867" spans="1:27" s="71" customFormat="1" ht="23.5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1556</v>
      </c>
      <c r="F2867" s="64">
        <v>1</v>
      </c>
      <c r="G2867" s="72">
        <v>130606098</v>
      </c>
      <c r="H2867" s="63" t="s">
        <v>5248</v>
      </c>
      <c r="I2867" s="64" t="s">
        <v>491</v>
      </c>
      <c r="J2867" s="63" t="s">
        <v>4857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5216</v>
      </c>
      <c r="F2868" s="64">
        <v>2</v>
      </c>
      <c r="G2868" s="72">
        <v>130868002</v>
      </c>
      <c r="H2868" s="63" t="s">
        <v>5190</v>
      </c>
      <c r="I2868" s="64" t="s">
        <v>491</v>
      </c>
      <c r="J2868" s="63" t="s">
        <v>5249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1550</v>
      </c>
      <c r="F2869" s="64">
        <v>1</v>
      </c>
      <c r="G2869" s="72">
        <v>130868002</v>
      </c>
      <c r="H2869" s="63" t="s">
        <v>5190</v>
      </c>
      <c r="I2869" s="64" t="s">
        <v>491</v>
      </c>
      <c r="J2869" s="63" t="s">
        <v>5189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3284</v>
      </c>
      <c r="H2870" s="63" t="s">
        <v>5250</v>
      </c>
      <c r="I2870" s="64" t="s">
        <v>491</v>
      </c>
      <c r="J2870" s="63" t="s">
        <v>2148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1499</v>
      </c>
      <c r="F2871" s="64">
        <v>1</v>
      </c>
      <c r="G2871" s="72" t="s">
        <v>5251</v>
      </c>
      <c r="H2871" s="63" t="s">
        <v>5252</v>
      </c>
      <c r="I2871" s="64" t="s">
        <v>491</v>
      </c>
      <c r="J2871" s="63" t="s">
        <v>2148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2573</v>
      </c>
      <c r="F2872" s="64">
        <v>1</v>
      </c>
      <c r="G2872" s="85" t="s">
        <v>4718</v>
      </c>
      <c r="H2872" s="63" t="s">
        <v>5238</v>
      </c>
      <c r="I2872" s="64" t="s">
        <v>491</v>
      </c>
      <c r="J2872" s="63" t="s">
        <v>5257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613</v>
      </c>
      <c r="F2873" s="64">
        <v>1</v>
      </c>
      <c r="G2873" s="72">
        <v>130597093</v>
      </c>
      <c r="H2873" s="63" t="s">
        <v>5270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5271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1557</v>
      </c>
      <c r="F2875" s="64">
        <v>1</v>
      </c>
      <c r="G2875" s="72">
        <v>130597291</v>
      </c>
      <c r="H2875" s="63" t="s">
        <v>5272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793</v>
      </c>
      <c r="F2876" s="64">
        <v>1</v>
      </c>
      <c r="G2876" s="72">
        <v>130597315</v>
      </c>
      <c r="H2876" s="63" t="s">
        <v>5273</v>
      </c>
      <c r="I2876" s="64" t="s">
        <v>494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548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1554</v>
      </c>
      <c r="F2877" s="64">
        <v>1</v>
      </c>
      <c r="G2877" s="72">
        <v>130597397</v>
      </c>
      <c r="H2877" s="63" t="s">
        <v>5274</v>
      </c>
      <c r="I2877" s="64" t="s">
        <v>494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548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1156</v>
      </c>
      <c r="F2878" s="64">
        <v>2</v>
      </c>
      <c r="G2878" s="72" t="s">
        <v>301</v>
      </c>
      <c r="H2878" s="63" t="s">
        <v>5275</v>
      </c>
      <c r="I2878" s="64" t="s">
        <v>494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548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999</v>
      </c>
      <c r="F2879" s="64">
        <v>2</v>
      </c>
      <c r="G2879" s="72" t="s">
        <v>301</v>
      </c>
      <c r="H2879" s="63" t="s">
        <v>5276</v>
      </c>
      <c r="I2879" s="64" t="s">
        <v>494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548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5277</v>
      </c>
      <c r="H2880" s="63" t="s">
        <v>5278</v>
      </c>
      <c r="I2880" s="64" t="s">
        <v>494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548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613</v>
      </c>
      <c r="F2881" s="64">
        <v>1</v>
      </c>
      <c r="G2881" s="72">
        <v>130597401</v>
      </c>
      <c r="H2881" s="63" t="s">
        <v>5279</v>
      </c>
      <c r="I2881" s="64" t="s">
        <v>494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548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5280</v>
      </c>
      <c r="I2882" s="64" t="s">
        <v>494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548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5281</v>
      </c>
      <c r="I2883" s="64" t="s">
        <v>494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548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customHeight="1" x14ac:dyDescent="0.35">
      <c r="A2884" s="62">
        <v>46171</v>
      </c>
      <c r="B2884" s="63" t="s">
        <v>446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2400</v>
      </c>
      <c r="H2884" s="63" t="s">
        <v>5282</v>
      </c>
      <c r="I2884" s="64" t="s">
        <v>494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548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customHeight="1" x14ac:dyDescent="0.35">
      <c r="A2885" s="62">
        <v>46171</v>
      </c>
      <c r="B2885" s="63" t="s">
        <v>446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5283</v>
      </c>
      <c r="H2885" s="63" t="s">
        <v>5284</v>
      </c>
      <c r="I2885" s="64" t="s">
        <v>494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548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customHeight="1" x14ac:dyDescent="0.35">
      <c r="A2886" s="62">
        <v>46171</v>
      </c>
      <c r="B2886" s="63" t="s">
        <v>446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5285</v>
      </c>
      <c r="H2886" s="63" t="s">
        <v>5286</v>
      </c>
      <c r="I2886" s="64" t="s">
        <v>494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548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customHeight="1" x14ac:dyDescent="0.35">
      <c r="A2887" s="62">
        <v>46171</v>
      </c>
      <c r="B2887" s="63" t="s">
        <v>446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2073</v>
      </c>
      <c r="H2887" s="63" t="s">
        <v>5287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customHeight="1" x14ac:dyDescent="0.35">
      <c r="A2888" s="62">
        <v>46171</v>
      </c>
      <c r="B2888" s="63" t="s">
        <v>446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3546</v>
      </c>
      <c r="H2888" s="63" t="s">
        <v>5288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customHeight="1" x14ac:dyDescent="0.35">
      <c r="A2889" s="62">
        <v>46171</v>
      </c>
      <c r="B2889" s="63" t="s">
        <v>446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3092</v>
      </c>
      <c r="H2889" s="63" t="s">
        <v>5289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customHeight="1" x14ac:dyDescent="0.35">
      <c r="A2890" s="62">
        <v>46171</v>
      </c>
      <c r="B2890" s="63" t="s">
        <v>446</v>
      </c>
      <c r="C2890" s="64" t="s">
        <v>18</v>
      </c>
      <c r="D2890" s="64" t="s">
        <v>37</v>
      </c>
      <c r="E2890" s="64" t="s">
        <v>3473</v>
      </c>
      <c r="F2890" s="64">
        <v>2</v>
      </c>
      <c r="G2890" s="72" t="s">
        <v>5290</v>
      </c>
      <c r="H2890" s="63" t="s">
        <v>5291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customHeight="1" x14ac:dyDescent="0.35">
      <c r="A2891" s="62">
        <v>46171</v>
      </c>
      <c r="B2891" s="63" t="s">
        <v>446</v>
      </c>
      <c r="C2891" s="64" t="s">
        <v>18</v>
      </c>
      <c r="D2891" s="64" t="s">
        <v>37</v>
      </c>
      <c r="E2891" s="64" t="s">
        <v>904</v>
      </c>
      <c r="F2891" s="64">
        <v>1</v>
      </c>
      <c r="G2891" s="72" t="s">
        <v>5292</v>
      </c>
      <c r="H2891" s="63" t="s">
        <v>5293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customHeight="1" x14ac:dyDescent="0.35">
      <c r="A2892" s="62">
        <v>46171</v>
      </c>
      <c r="B2892" s="63" t="s">
        <v>446</v>
      </c>
      <c r="C2892" s="64" t="s">
        <v>18</v>
      </c>
      <c r="D2892" s="64" t="s">
        <v>37</v>
      </c>
      <c r="E2892" s="64" t="s">
        <v>1542</v>
      </c>
      <c r="F2892" s="64">
        <v>1</v>
      </c>
      <c r="G2892" s="72" t="s">
        <v>3096</v>
      </c>
      <c r="H2892" s="63" t="s">
        <v>5294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customHeight="1" x14ac:dyDescent="0.35">
      <c r="A2893" s="62">
        <v>46171</v>
      </c>
      <c r="B2893" s="63" t="s">
        <v>446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4785</v>
      </c>
      <c r="H2893" s="63" t="s">
        <v>5295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customHeight="1" x14ac:dyDescent="0.35">
      <c r="A2894" s="62">
        <v>46171</v>
      </c>
      <c r="B2894" s="63" t="s">
        <v>446</v>
      </c>
      <c r="C2894" s="64" t="s">
        <v>18</v>
      </c>
      <c r="D2894" s="64" t="s">
        <v>37</v>
      </c>
      <c r="E2894" s="64" t="s">
        <v>3799</v>
      </c>
      <c r="F2894" s="64">
        <v>1</v>
      </c>
      <c r="G2894" s="72" t="s">
        <v>3827</v>
      </c>
      <c r="H2894" s="63" t="s">
        <v>5296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customHeight="1" x14ac:dyDescent="0.35">
      <c r="A2895" s="62">
        <v>46171</v>
      </c>
      <c r="B2895" s="63" t="s">
        <v>446</v>
      </c>
      <c r="C2895" s="64" t="s">
        <v>18</v>
      </c>
      <c r="D2895" s="64" t="s">
        <v>37</v>
      </c>
      <c r="E2895" s="64" t="s">
        <v>555</v>
      </c>
      <c r="F2895" s="64">
        <v>1</v>
      </c>
      <c r="G2895" s="72" t="s">
        <v>3364</v>
      </c>
      <c r="H2895" s="63" t="s">
        <v>5297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customHeight="1" x14ac:dyDescent="0.35">
      <c r="A2896" s="62">
        <v>46171</v>
      </c>
      <c r="B2896" s="63" t="s">
        <v>446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5298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customHeight="1" x14ac:dyDescent="0.35">
      <c r="A2897" s="62">
        <v>46171</v>
      </c>
      <c r="B2897" s="63" t="s">
        <v>446</v>
      </c>
      <c r="C2897" s="64" t="s">
        <v>18</v>
      </c>
      <c r="D2897" s="64" t="s">
        <v>37</v>
      </c>
      <c r="E2897" s="64" t="s">
        <v>616</v>
      </c>
      <c r="F2897" s="64">
        <v>1</v>
      </c>
      <c r="G2897" s="72">
        <v>305681015</v>
      </c>
      <c r="H2897" s="63" t="s">
        <v>5299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5283</v>
      </c>
      <c r="H2898" s="63" t="s">
        <v>5284</v>
      </c>
      <c r="I2898" s="64" t="s">
        <v>491</v>
      </c>
      <c r="J2898" s="63" t="s">
        <v>2148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3546</v>
      </c>
      <c r="H2899" s="63" t="s">
        <v>5288</v>
      </c>
      <c r="I2899" s="64" t="s">
        <v>491</v>
      </c>
      <c r="J2899" s="63" t="s">
        <v>2148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902</v>
      </c>
      <c r="F2900" s="64">
        <v>2</v>
      </c>
      <c r="G2900" s="72" t="s">
        <v>4335</v>
      </c>
      <c r="H2900" s="63" t="s">
        <v>5300</v>
      </c>
      <c r="I2900" s="64" t="s">
        <v>491</v>
      </c>
      <c r="J2900" s="63" t="s">
        <v>5301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2400</v>
      </c>
      <c r="H2901" s="63" t="s">
        <v>5282</v>
      </c>
      <c r="I2901" s="64" t="s">
        <v>481</v>
      </c>
      <c r="J2901" s="63" t="s">
        <v>5302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5253</v>
      </c>
      <c r="U2901" s="63" t="s">
        <v>30</v>
      </c>
      <c r="V2901" s="63"/>
      <c r="W2901" s="63">
        <v>319129001</v>
      </c>
      <c r="X2901" s="63" t="s">
        <v>5308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3045</v>
      </c>
      <c r="F2902" s="64">
        <v>2</v>
      </c>
      <c r="G2902" s="72" t="s">
        <v>3201</v>
      </c>
      <c r="H2902" s="63" t="s">
        <v>5226</v>
      </c>
      <c r="I2902" s="64" t="s">
        <v>483</v>
      </c>
      <c r="J2902" s="63" t="s">
        <v>5303</v>
      </c>
      <c r="K2902" s="64" t="s">
        <v>2590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549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3045</v>
      </c>
      <c r="F2903" s="64">
        <v>2</v>
      </c>
      <c r="G2903" s="72" t="s">
        <v>3201</v>
      </c>
      <c r="H2903" s="63" t="s">
        <v>5226</v>
      </c>
      <c r="I2903" s="64" t="s">
        <v>483</v>
      </c>
      <c r="J2903" s="63" t="s">
        <v>5303</v>
      </c>
      <c r="K2903" s="64" t="s">
        <v>2590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549</v>
      </c>
      <c r="Y2903" s="63"/>
      <c r="Z2903" s="63"/>
      <c r="AA2903" s="63">
        <v>2026050158</v>
      </c>
    </row>
    <row r="2904" spans="1:27" s="71" customFormat="1" ht="23.5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5304</v>
      </c>
      <c r="H2904" s="63" t="s">
        <v>5305</v>
      </c>
      <c r="I2904" s="64" t="s">
        <v>491</v>
      </c>
      <c r="J2904" s="63" t="s">
        <v>2062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3799</v>
      </c>
      <c r="F2905" s="64">
        <v>1</v>
      </c>
      <c r="G2905" s="72" t="s">
        <v>3827</v>
      </c>
      <c r="H2905" s="63" t="s">
        <v>5296</v>
      </c>
      <c r="I2905" s="64" t="s">
        <v>491</v>
      </c>
      <c r="J2905" s="63" t="s">
        <v>2148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1546</v>
      </c>
      <c r="F2906" s="64">
        <v>1</v>
      </c>
      <c r="G2906" s="72">
        <v>130597197</v>
      </c>
      <c r="H2906" s="63" t="s">
        <v>5306</v>
      </c>
      <c r="I2906" s="64" t="s">
        <v>491</v>
      </c>
      <c r="J2906" s="63" t="s">
        <v>5307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1557</v>
      </c>
      <c r="F2907" s="64">
        <v>1</v>
      </c>
      <c r="G2907" s="72">
        <v>130597291</v>
      </c>
      <c r="H2907" s="63" t="s">
        <v>5272</v>
      </c>
      <c r="I2907" s="64" t="s">
        <v>491</v>
      </c>
      <c r="J2907" s="63" t="s">
        <v>1717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1550</v>
      </c>
      <c r="F2908" s="64">
        <v>1</v>
      </c>
      <c r="G2908" s="72">
        <v>130868002</v>
      </c>
      <c r="H2908" s="63" t="s">
        <v>5190</v>
      </c>
      <c r="I2908" s="64" t="s">
        <v>491</v>
      </c>
      <c r="J2908" s="63" t="s">
        <v>5307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793</v>
      </c>
      <c r="F2909" s="64">
        <v>1</v>
      </c>
      <c r="G2909" s="72">
        <v>130597315</v>
      </c>
      <c r="H2909" s="63" t="s">
        <v>5273</v>
      </c>
      <c r="I2909" s="64" t="s">
        <v>491</v>
      </c>
      <c r="J2909" s="63" t="s">
        <v>5115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5323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1547</v>
      </c>
      <c r="F2911" s="64">
        <v>1</v>
      </c>
      <c r="G2911" s="72">
        <v>130606093</v>
      </c>
      <c r="H2911" s="63" t="s">
        <v>5324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customHeight="1" x14ac:dyDescent="0.35">
      <c r="A2912" s="62">
        <v>46172</v>
      </c>
      <c r="B2912" s="63" t="s">
        <v>446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643</v>
      </c>
      <c r="H2912" s="63" t="s">
        <v>5325</v>
      </c>
      <c r="I2912" s="64" t="s">
        <v>494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548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customHeight="1" x14ac:dyDescent="0.35">
      <c r="A2913" s="62">
        <v>46172</v>
      </c>
      <c r="B2913" s="63" t="s">
        <v>446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2290</v>
      </c>
      <c r="H2913" s="63" t="s">
        <v>5326</v>
      </c>
      <c r="I2913" s="64" t="s">
        <v>494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548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customHeight="1" x14ac:dyDescent="0.35">
      <c r="A2914" s="62">
        <v>46172</v>
      </c>
      <c r="B2914" s="63" t="s">
        <v>446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2686</v>
      </c>
      <c r="H2914" s="63" t="s">
        <v>5327</v>
      </c>
      <c r="I2914" s="64" t="s">
        <v>494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548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customHeight="1" x14ac:dyDescent="0.35">
      <c r="A2915" s="62">
        <v>46172</v>
      </c>
      <c r="B2915" s="63" t="s">
        <v>446</v>
      </c>
      <c r="C2915" s="64" t="s">
        <v>17</v>
      </c>
      <c r="D2915" s="64" t="s">
        <v>37</v>
      </c>
      <c r="E2915" s="64" t="s">
        <v>3044</v>
      </c>
      <c r="F2915" s="64">
        <v>2</v>
      </c>
      <c r="G2915" s="72" t="s">
        <v>3446</v>
      </c>
      <c r="H2915" s="63" t="s">
        <v>5328</v>
      </c>
      <c r="I2915" s="64" t="s">
        <v>494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548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customHeight="1" x14ac:dyDescent="0.35">
      <c r="A2916" s="62">
        <v>46172</v>
      </c>
      <c r="B2916" s="63" t="s">
        <v>446</v>
      </c>
      <c r="C2916" s="64" t="s">
        <v>17</v>
      </c>
      <c r="D2916" s="64" t="s">
        <v>37</v>
      </c>
      <c r="E2916" s="64" t="s">
        <v>3044</v>
      </c>
      <c r="F2916" s="64">
        <v>1</v>
      </c>
      <c r="G2916" s="72" t="s">
        <v>3326</v>
      </c>
      <c r="H2916" s="63" t="s">
        <v>5329</v>
      </c>
      <c r="I2916" s="64" t="s">
        <v>494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548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customHeight="1" x14ac:dyDescent="0.35">
      <c r="A2917" s="62">
        <v>46172</v>
      </c>
      <c r="B2917" s="63" t="s">
        <v>446</v>
      </c>
      <c r="C2917" s="64" t="s">
        <v>17</v>
      </c>
      <c r="D2917" s="64" t="s">
        <v>37</v>
      </c>
      <c r="E2917" s="64" t="s">
        <v>3044</v>
      </c>
      <c r="F2917" s="64">
        <v>2</v>
      </c>
      <c r="G2917" s="72" t="s">
        <v>4841</v>
      </c>
      <c r="H2917" s="63" t="s">
        <v>5330</v>
      </c>
      <c r="I2917" s="64" t="s">
        <v>494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548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customHeight="1" x14ac:dyDescent="0.35">
      <c r="A2918" s="62">
        <v>46172</v>
      </c>
      <c r="B2918" s="63" t="s">
        <v>446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1019</v>
      </c>
      <c r="H2918" s="63" t="s">
        <v>5331</v>
      </c>
      <c r="I2918" s="64" t="s">
        <v>494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548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customHeight="1" x14ac:dyDescent="0.35">
      <c r="A2919" s="62">
        <v>46172</v>
      </c>
      <c r="B2919" s="63" t="s">
        <v>446</v>
      </c>
      <c r="C2919" s="64" t="s">
        <v>18</v>
      </c>
      <c r="D2919" s="64" t="s">
        <v>37</v>
      </c>
      <c r="E2919" s="64" t="s">
        <v>1431</v>
      </c>
      <c r="F2919" s="64">
        <v>2</v>
      </c>
      <c r="G2919" s="72" t="s">
        <v>737</v>
      </c>
      <c r="H2919" s="63" t="s">
        <v>5332</v>
      </c>
      <c r="I2919" s="64" t="s">
        <v>494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548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customHeight="1" x14ac:dyDescent="0.35">
      <c r="A2920" s="62">
        <v>46172</v>
      </c>
      <c r="B2920" s="63" t="s">
        <v>446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2718</v>
      </c>
      <c r="H2920" s="63" t="s">
        <v>5333</v>
      </c>
      <c r="I2920" s="64" t="s">
        <v>494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548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customHeight="1" x14ac:dyDescent="0.35">
      <c r="A2921" s="62">
        <v>46172</v>
      </c>
      <c r="B2921" s="63" t="s">
        <v>446</v>
      </c>
      <c r="C2921" s="64" t="s">
        <v>18</v>
      </c>
      <c r="D2921" s="64" t="s">
        <v>37</v>
      </c>
      <c r="E2921" s="64" t="s">
        <v>871</v>
      </c>
      <c r="F2921" s="64">
        <v>1</v>
      </c>
      <c r="G2921" s="72" t="s">
        <v>3291</v>
      </c>
      <c r="H2921" s="63" t="s">
        <v>5334</v>
      </c>
      <c r="I2921" s="64" t="s">
        <v>494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548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customHeight="1" x14ac:dyDescent="0.35">
      <c r="A2922" s="62">
        <v>46172</v>
      </c>
      <c r="B2922" s="63" t="s">
        <v>446</v>
      </c>
      <c r="C2922" s="64" t="s">
        <v>18</v>
      </c>
      <c r="D2922" s="64" t="s">
        <v>37</v>
      </c>
      <c r="E2922" s="64" t="s">
        <v>554</v>
      </c>
      <c r="F2922" s="64">
        <v>1</v>
      </c>
      <c r="G2922" s="72" t="s">
        <v>250</v>
      </c>
      <c r="H2922" s="63" t="s">
        <v>5335</v>
      </c>
      <c r="I2922" s="64" t="s">
        <v>494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548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customHeight="1" x14ac:dyDescent="0.35">
      <c r="A2923" s="62">
        <v>46172</v>
      </c>
      <c r="B2923" s="63" t="s">
        <v>446</v>
      </c>
      <c r="C2923" s="64" t="s">
        <v>18</v>
      </c>
      <c r="D2923" s="64" t="s">
        <v>37</v>
      </c>
      <c r="E2923" s="64" t="s">
        <v>819</v>
      </c>
      <c r="F2923" s="64">
        <v>1</v>
      </c>
      <c r="G2923" s="72">
        <v>317339001</v>
      </c>
      <c r="H2923" s="63" t="s">
        <v>5336</v>
      </c>
      <c r="I2923" s="64" t="s">
        <v>494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548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customHeight="1" x14ac:dyDescent="0.35">
      <c r="A2924" s="62">
        <v>46172</v>
      </c>
      <c r="B2924" s="63" t="s">
        <v>446</v>
      </c>
      <c r="C2924" s="64" t="s">
        <v>18</v>
      </c>
      <c r="D2924" s="64" t="s">
        <v>37</v>
      </c>
      <c r="E2924" s="64" t="s">
        <v>755</v>
      </c>
      <c r="F2924" s="64">
        <v>1</v>
      </c>
      <c r="G2924" s="72">
        <v>62032003</v>
      </c>
      <c r="H2924" s="63" t="s">
        <v>5206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1547</v>
      </c>
      <c r="F2925" s="64">
        <v>1</v>
      </c>
      <c r="G2925" s="72">
        <v>130606093</v>
      </c>
      <c r="H2925" s="63" t="s">
        <v>5324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3045</v>
      </c>
      <c r="F2926" s="64">
        <v>1</v>
      </c>
      <c r="G2926" s="72" t="s">
        <v>3201</v>
      </c>
      <c r="H2926" s="63" t="s">
        <v>5226</v>
      </c>
      <c r="I2926" s="64" t="s">
        <v>483</v>
      </c>
      <c r="J2926" s="63" t="s">
        <v>5303</v>
      </c>
      <c r="K2926" s="64" t="s">
        <v>2590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549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3045</v>
      </c>
      <c r="F2927" s="64">
        <v>1</v>
      </c>
      <c r="G2927" s="72" t="s">
        <v>3201</v>
      </c>
      <c r="H2927" s="63" t="s">
        <v>5226</v>
      </c>
      <c r="I2927" s="64" t="s">
        <v>483</v>
      </c>
      <c r="J2927" s="63" t="s">
        <v>5303</v>
      </c>
      <c r="K2927" s="64" t="s">
        <v>2590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549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3045</v>
      </c>
      <c r="F2928" s="64">
        <v>2</v>
      </c>
      <c r="G2928" s="72" t="s">
        <v>3201</v>
      </c>
      <c r="H2928" s="63" t="s">
        <v>5226</v>
      </c>
      <c r="I2928" s="64" t="s">
        <v>483</v>
      </c>
      <c r="J2928" s="63" t="s">
        <v>5303</v>
      </c>
      <c r="K2928" s="64" t="s">
        <v>2590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549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3045</v>
      </c>
      <c r="F2929" s="64">
        <v>2</v>
      </c>
      <c r="G2929" s="72" t="s">
        <v>3201</v>
      </c>
      <c r="H2929" s="63" t="s">
        <v>5226</v>
      </c>
      <c r="I2929" s="64" t="s">
        <v>483</v>
      </c>
      <c r="J2929" s="63" t="s">
        <v>5303</v>
      </c>
      <c r="K2929" s="64" t="s">
        <v>2590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549</v>
      </c>
      <c r="Y2929" s="63"/>
      <c r="Z2929" s="63"/>
      <c r="AA2929" s="63">
        <v>2026060004</v>
      </c>
    </row>
    <row r="2930" spans="1:27" s="71" customFormat="1" ht="23.5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1550</v>
      </c>
      <c r="F2930" s="64">
        <v>1</v>
      </c>
      <c r="G2930" s="72">
        <v>130868002</v>
      </c>
      <c r="H2930" s="63" t="s">
        <v>5337</v>
      </c>
      <c r="I2930" s="64" t="s">
        <v>491</v>
      </c>
      <c r="J2930" s="63" t="s">
        <v>5307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1072</v>
      </c>
      <c r="F2931" s="64">
        <v>1</v>
      </c>
      <c r="G2931" s="72" t="s">
        <v>734</v>
      </c>
      <c r="H2931" s="63" t="s">
        <v>5347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1072</v>
      </c>
      <c r="F2932" s="64">
        <v>1</v>
      </c>
      <c r="G2932" s="72" t="s">
        <v>3626</v>
      </c>
      <c r="H2932" s="63" t="s">
        <v>5348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5349</v>
      </c>
      <c r="H2933" s="63" t="s">
        <v>5350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1833</v>
      </c>
      <c r="H2934" s="63" t="s">
        <v>5351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customHeight="1" x14ac:dyDescent="0.35">
      <c r="A2935" s="62">
        <v>46174</v>
      </c>
      <c r="B2935" s="63" t="s">
        <v>446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3964</v>
      </c>
      <c r="H2935" s="63" t="s">
        <v>5352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customHeight="1" x14ac:dyDescent="0.35">
      <c r="A2936" s="62">
        <v>46174</v>
      </c>
      <c r="B2936" s="63" t="s">
        <v>446</v>
      </c>
      <c r="C2936" s="64" t="s">
        <v>17</v>
      </c>
      <c r="D2936" s="64" t="s">
        <v>37</v>
      </c>
      <c r="E2936" s="64" t="s">
        <v>3044</v>
      </c>
      <c r="F2936" s="64">
        <v>2</v>
      </c>
      <c r="G2936" s="72" t="s">
        <v>4225</v>
      </c>
      <c r="H2936" s="63" t="s">
        <v>5353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customHeight="1" x14ac:dyDescent="0.35">
      <c r="A2937" s="62">
        <v>46174</v>
      </c>
      <c r="B2937" s="63" t="s">
        <v>446</v>
      </c>
      <c r="C2937" s="64" t="s">
        <v>17</v>
      </c>
      <c r="D2937" s="64" t="s">
        <v>37</v>
      </c>
      <c r="E2937" s="64" t="s">
        <v>3044</v>
      </c>
      <c r="F2937" s="64">
        <v>2</v>
      </c>
      <c r="G2937" s="72" t="s">
        <v>5354</v>
      </c>
      <c r="H2937" s="63" t="s">
        <v>5355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customHeight="1" x14ac:dyDescent="0.35">
      <c r="A2938" s="62">
        <v>46174</v>
      </c>
      <c r="B2938" s="63" t="s">
        <v>446</v>
      </c>
      <c r="C2938" s="64" t="s">
        <v>17</v>
      </c>
      <c r="D2938" s="64" t="s">
        <v>37</v>
      </c>
      <c r="E2938" s="64" t="s">
        <v>3045</v>
      </c>
      <c r="F2938" s="64">
        <v>1</v>
      </c>
      <c r="G2938" s="72" t="s">
        <v>3105</v>
      </c>
      <c r="H2938" s="63" t="s">
        <v>5356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customHeight="1" x14ac:dyDescent="0.35">
      <c r="A2939" s="62">
        <v>46174</v>
      </c>
      <c r="B2939" s="63" t="s">
        <v>446</v>
      </c>
      <c r="C2939" s="64" t="s">
        <v>17</v>
      </c>
      <c r="D2939" s="64" t="s">
        <v>37</v>
      </c>
      <c r="E2939" s="64" t="s">
        <v>3044</v>
      </c>
      <c r="F2939" s="64">
        <v>2</v>
      </c>
      <c r="G2939" s="72" t="s">
        <v>3411</v>
      </c>
      <c r="H2939" s="63" t="s">
        <v>5357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customHeight="1" x14ac:dyDescent="0.35">
      <c r="A2940" s="62">
        <v>46174</v>
      </c>
      <c r="B2940" s="63" t="s">
        <v>446</v>
      </c>
      <c r="C2940" s="64" t="s">
        <v>18</v>
      </c>
      <c r="D2940" s="64" t="s">
        <v>37</v>
      </c>
      <c r="E2940" s="64" t="s">
        <v>1696</v>
      </c>
      <c r="F2940" s="64">
        <v>2</v>
      </c>
      <c r="G2940" s="72" t="s">
        <v>5358</v>
      </c>
      <c r="H2940" s="63" t="s">
        <v>5359</v>
      </c>
      <c r="I2940" s="64" t="s">
        <v>494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548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customHeight="1" x14ac:dyDescent="0.35">
      <c r="A2941" s="62">
        <v>46174</v>
      </c>
      <c r="B2941" s="63" t="s">
        <v>446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2585</v>
      </c>
      <c r="H2941" s="63" t="s">
        <v>5360</v>
      </c>
      <c r="I2941" s="64" t="s">
        <v>494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548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customHeight="1" x14ac:dyDescent="0.35">
      <c r="A2942" s="62">
        <v>46174</v>
      </c>
      <c r="B2942" s="63" t="s">
        <v>446</v>
      </c>
      <c r="C2942" s="64" t="s">
        <v>18</v>
      </c>
      <c r="D2942" s="64" t="s">
        <v>37</v>
      </c>
      <c r="E2942" s="64" t="s">
        <v>1543</v>
      </c>
      <c r="F2942" s="64">
        <v>1</v>
      </c>
      <c r="G2942" s="72" t="s">
        <v>5361</v>
      </c>
      <c r="H2942" s="63" t="s">
        <v>5362</v>
      </c>
      <c r="I2942" s="64" t="s">
        <v>494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548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customHeight="1" x14ac:dyDescent="0.35">
      <c r="A2943" s="62">
        <v>46174</v>
      </c>
      <c r="B2943" s="63" t="s">
        <v>446</v>
      </c>
      <c r="C2943" s="64" t="s">
        <v>18</v>
      </c>
      <c r="D2943" s="64" t="s">
        <v>37</v>
      </c>
      <c r="E2943" s="64" t="s">
        <v>1431</v>
      </c>
      <c r="F2943" s="64">
        <v>2</v>
      </c>
      <c r="G2943" s="72" t="s">
        <v>390</v>
      </c>
      <c r="H2943" s="63" t="s">
        <v>5363</v>
      </c>
      <c r="I2943" s="64" t="s">
        <v>494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548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customHeight="1" x14ac:dyDescent="0.35">
      <c r="A2944" s="62">
        <v>46174</v>
      </c>
      <c r="B2944" s="63" t="s">
        <v>446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5364</v>
      </c>
      <c r="I2944" s="64" t="s">
        <v>494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548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customHeight="1" x14ac:dyDescent="0.35">
      <c r="A2945" s="62">
        <v>46174</v>
      </c>
      <c r="B2945" s="63" t="s">
        <v>446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5365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customHeight="1" x14ac:dyDescent="0.35">
      <c r="A2946" s="62">
        <v>46174</v>
      </c>
      <c r="B2946" s="63" t="s">
        <v>446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5366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customHeight="1" x14ac:dyDescent="0.35">
      <c r="A2947" s="62">
        <v>46174</v>
      </c>
      <c r="B2947" s="63" t="s">
        <v>446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5367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customHeight="1" x14ac:dyDescent="0.35">
      <c r="A2948" s="62">
        <v>46174</v>
      </c>
      <c r="B2948" s="63" t="s">
        <v>446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5368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customHeight="1" x14ac:dyDescent="0.35">
      <c r="A2949" s="62">
        <v>46174</v>
      </c>
      <c r="B2949" s="63" t="s">
        <v>446</v>
      </c>
      <c r="C2949" s="64" t="s">
        <v>18</v>
      </c>
      <c r="D2949" s="64" t="s">
        <v>37</v>
      </c>
      <c r="E2949" s="64" t="s">
        <v>682</v>
      </c>
      <c r="F2949" s="64">
        <v>2</v>
      </c>
      <c r="G2949" s="72">
        <v>316292007</v>
      </c>
      <c r="H2949" s="63" t="s">
        <v>5369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customHeight="1" x14ac:dyDescent="0.35">
      <c r="A2950" s="62">
        <v>46174</v>
      </c>
      <c r="B2950" s="63" t="s">
        <v>446</v>
      </c>
      <c r="C2950" s="64" t="s">
        <v>18</v>
      </c>
      <c r="D2950" s="64" t="s">
        <v>37</v>
      </c>
      <c r="E2950" s="64" t="s">
        <v>1657</v>
      </c>
      <c r="F2950" s="64">
        <v>2</v>
      </c>
      <c r="G2950" s="72">
        <v>318972002</v>
      </c>
      <c r="H2950" s="63" t="s">
        <v>5370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5371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838</v>
      </c>
      <c r="F2952" s="64">
        <v>1</v>
      </c>
      <c r="G2952" s="72">
        <v>130597380</v>
      </c>
      <c r="H2952" s="63" t="s">
        <v>5372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838</v>
      </c>
      <c r="F2953" s="64">
        <v>1</v>
      </c>
      <c r="G2953" s="72">
        <v>130597401</v>
      </c>
      <c r="H2953" s="63" t="s">
        <v>5373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446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643</v>
      </c>
      <c r="H2954" s="63" t="s">
        <v>5325</v>
      </c>
      <c r="I2954" s="64" t="s">
        <v>486</v>
      </c>
      <c r="J2954" s="63" t="s">
        <v>5374</v>
      </c>
      <c r="K2954" s="64" t="s">
        <v>704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2072</v>
      </c>
      <c r="F2955" s="64">
        <v>2</v>
      </c>
      <c r="G2955" s="72" t="s">
        <v>834</v>
      </c>
      <c r="H2955" s="63" t="s">
        <v>5375</v>
      </c>
      <c r="I2955" s="64" t="s">
        <v>491</v>
      </c>
      <c r="J2955" s="63" t="s">
        <v>1717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2072</v>
      </c>
      <c r="F2956" s="64">
        <v>2</v>
      </c>
      <c r="G2956" s="72" t="s">
        <v>834</v>
      </c>
      <c r="H2956" s="63" t="s">
        <v>5375</v>
      </c>
      <c r="I2956" s="64" t="s">
        <v>491</v>
      </c>
      <c r="J2956" s="63" t="s">
        <v>2144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5346</v>
      </c>
      <c r="F2957" s="64">
        <v>2</v>
      </c>
      <c r="G2957" s="72">
        <v>130690040</v>
      </c>
      <c r="H2957" s="63" t="s">
        <v>5376</v>
      </c>
      <c r="I2957" s="64" t="s">
        <v>491</v>
      </c>
      <c r="J2957" s="63" t="s">
        <v>4760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1552</v>
      </c>
      <c r="F2958" s="64">
        <v>1</v>
      </c>
      <c r="G2958" s="72">
        <v>130597291</v>
      </c>
      <c r="H2958" s="63" t="s">
        <v>5377</v>
      </c>
      <c r="I2958" s="64" t="s">
        <v>491</v>
      </c>
      <c r="J2958" s="63" t="s">
        <v>2062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793</v>
      </c>
      <c r="F2959" s="64">
        <v>1</v>
      </c>
      <c r="G2959" s="72">
        <v>130597315</v>
      </c>
      <c r="H2959" s="63" t="s">
        <v>5378</v>
      </c>
      <c r="I2959" s="64" t="s">
        <v>491</v>
      </c>
      <c r="J2959" s="63" t="s">
        <v>4147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615</v>
      </c>
      <c r="F2960" s="64">
        <v>2</v>
      </c>
      <c r="G2960" s="72">
        <v>130597184</v>
      </c>
      <c r="H2960" s="63" t="s">
        <v>5400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615</v>
      </c>
      <c r="F2961" s="64">
        <v>2</v>
      </c>
      <c r="G2961" s="72">
        <v>130597185</v>
      </c>
      <c r="H2961" s="63" t="s">
        <v>5401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1072</v>
      </c>
      <c r="F2962" s="64">
        <v>1</v>
      </c>
      <c r="G2962" s="72" t="s">
        <v>4165</v>
      </c>
      <c r="H2962" s="63" t="s">
        <v>5402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customHeight="1" x14ac:dyDescent="0.35">
      <c r="A2963" s="62">
        <v>46175</v>
      </c>
      <c r="B2963" s="63" t="s">
        <v>446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1338</v>
      </c>
      <c r="H2963" s="63" t="s">
        <v>5403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customHeight="1" x14ac:dyDescent="0.35">
      <c r="A2964" s="62">
        <v>46175</v>
      </c>
      <c r="B2964" s="63" t="s">
        <v>446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1180</v>
      </c>
      <c r="H2964" s="63" t="s">
        <v>5404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customHeight="1" x14ac:dyDescent="0.35">
      <c r="A2965" s="62">
        <v>46175</v>
      </c>
      <c r="B2965" s="63" t="s">
        <v>446</v>
      </c>
      <c r="C2965" s="64" t="s">
        <v>17</v>
      </c>
      <c r="D2965" s="64" t="s">
        <v>37</v>
      </c>
      <c r="E2965" s="64" t="s">
        <v>3044</v>
      </c>
      <c r="F2965" s="64">
        <v>1</v>
      </c>
      <c r="G2965" s="72" t="s">
        <v>5405</v>
      </c>
      <c r="H2965" s="63" t="s">
        <v>5406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customHeight="1" x14ac:dyDescent="0.35">
      <c r="A2966" s="62">
        <v>46175</v>
      </c>
      <c r="B2966" s="63" t="s">
        <v>446</v>
      </c>
      <c r="C2966" s="64" t="s">
        <v>17</v>
      </c>
      <c r="D2966" s="64" t="s">
        <v>37</v>
      </c>
      <c r="E2966" s="64" t="s">
        <v>3045</v>
      </c>
      <c r="F2966" s="64">
        <v>2</v>
      </c>
      <c r="G2966" s="72" t="s">
        <v>3440</v>
      </c>
      <c r="H2966" s="63" t="s">
        <v>5407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customHeight="1" x14ac:dyDescent="0.35">
      <c r="A2967" s="62">
        <v>46175</v>
      </c>
      <c r="B2967" s="63" t="s">
        <v>446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3729</v>
      </c>
      <c r="H2967" s="63" t="s">
        <v>5408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customHeight="1" x14ac:dyDescent="0.35">
      <c r="A2968" s="62">
        <v>46175</v>
      </c>
      <c r="B2968" s="63" t="s">
        <v>446</v>
      </c>
      <c r="C2968" s="64" t="s">
        <v>17</v>
      </c>
      <c r="D2968" s="64" t="s">
        <v>37</v>
      </c>
      <c r="E2968" s="64" t="s">
        <v>3045</v>
      </c>
      <c r="F2968" s="64">
        <v>1</v>
      </c>
      <c r="G2968" s="72" t="s">
        <v>4990</v>
      </c>
      <c r="H2968" s="63" t="s">
        <v>5409</v>
      </c>
      <c r="I2968" s="64" t="s">
        <v>494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548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customHeight="1" x14ac:dyDescent="0.35">
      <c r="A2969" s="62">
        <v>46175</v>
      </c>
      <c r="B2969" s="63" t="s">
        <v>446</v>
      </c>
      <c r="C2969" s="64" t="s">
        <v>18</v>
      </c>
      <c r="D2969" s="64" t="s">
        <v>37</v>
      </c>
      <c r="E2969" s="64" t="s">
        <v>639</v>
      </c>
      <c r="F2969" s="64">
        <v>2</v>
      </c>
      <c r="G2969" s="72" t="s">
        <v>3526</v>
      </c>
      <c r="H2969" s="63" t="s">
        <v>5410</v>
      </c>
      <c r="I2969" s="64" t="s">
        <v>494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548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customHeight="1" x14ac:dyDescent="0.35">
      <c r="A2970" s="62">
        <v>46175</v>
      </c>
      <c r="B2970" s="63" t="s">
        <v>446</v>
      </c>
      <c r="C2970" s="64" t="s">
        <v>18</v>
      </c>
      <c r="D2970" s="64" t="s">
        <v>37</v>
      </c>
      <c r="E2970" s="64" t="s">
        <v>2681</v>
      </c>
      <c r="F2970" s="64">
        <v>1</v>
      </c>
      <c r="G2970" s="72" t="s">
        <v>5411</v>
      </c>
      <c r="H2970" s="63" t="s">
        <v>5412</v>
      </c>
      <c r="I2970" s="64" t="s">
        <v>494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548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customHeight="1" x14ac:dyDescent="0.35">
      <c r="A2971" s="62">
        <v>46175</v>
      </c>
      <c r="B2971" s="63" t="s">
        <v>446</v>
      </c>
      <c r="C2971" s="64" t="s">
        <v>18</v>
      </c>
      <c r="D2971" s="64" t="s">
        <v>37</v>
      </c>
      <c r="E2971" s="64" t="s">
        <v>3473</v>
      </c>
      <c r="F2971" s="64">
        <v>2</v>
      </c>
      <c r="G2971" s="72" t="s">
        <v>520</v>
      </c>
      <c r="H2971" s="63" t="s">
        <v>5413</v>
      </c>
      <c r="I2971" s="64" t="s">
        <v>494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548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customHeight="1" x14ac:dyDescent="0.35">
      <c r="A2972" s="62">
        <v>46175</v>
      </c>
      <c r="B2972" s="63" t="s">
        <v>446</v>
      </c>
      <c r="C2972" s="64" t="s">
        <v>18</v>
      </c>
      <c r="D2972" s="64" t="s">
        <v>37</v>
      </c>
      <c r="E2972" s="64" t="s">
        <v>2573</v>
      </c>
      <c r="F2972" s="64">
        <v>1</v>
      </c>
      <c r="G2972" s="72" t="s">
        <v>1939</v>
      </c>
      <c r="H2972" s="63" t="s">
        <v>5414</v>
      </c>
      <c r="I2972" s="64" t="s">
        <v>494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548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customHeight="1" x14ac:dyDescent="0.35">
      <c r="A2973" s="62">
        <v>46175</v>
      </c>
      <c r="B2973" s="63" t="s">
        <v>446</v>
      </c>
      <c r="C2973" s="64" t="s">
        <v>18</v>
      </c>
      <c r="D2973" s="64" t="s">
        <v>37</v>
      </c>
      <c r="E2973" s="64" t="s">
        <v>904</v>
      </c>
      <c r="F2973" s="64">
        <v>1</v>
      </c>
      <c r="G2973" s="72">
        <v>159283005</v>
      </c>
      <c r="H2973" s="63" t="s">
        <v>5415</v>
      </c>
      <c r="I2973" s="64" t="s">
        <v>494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548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customHeight="1" x14ac:dyDescent="0.35">
      <c r="A2974" s="62">
        <v>46175</v>
      </c>
      <c r="B2974" s="63" t="s">
        <v>446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5416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customHeight="1" x14ac:dyDescent="0.35">
      <c r="A2975" s="62">
        <v>46175</v>
      </c>
      <c r="B2975" s="63" t="s">
        <v>446</v>
      </c>
      <c r="C2975" s="64" t="s">
        <v>18</v>
      </c>
      <c r="D2975" s="64" t="s">
        <v>37</v>
      </c>
      <c r="E2975" s="64" t="s">
        <v>903</v>
      </c>
      <c r="F2975" s="64">
        <v>1</v>
      </c>
      <c r="G2975" s="72">
        <v>317336002</v>
      </c>
      <c r="H2975" s="63" t="s">
        <v>5417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customHeight="1" x14ac:dyDescent="0.35">
      <c r="A2976" s="62">
        <v>46175</v>
      </c>
      <c r="B2976" s="63" t="s">
        <v>446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5418</v>
      </c>
      <c r="H2976" s="63" t="s">
        <v>5419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902</v>
      </c>
      <c r="F2977" s="64">
        <v>1</v>
      </c>
      <c r="G2977" s="72" t="s">
        <v>4335</v>
      </c>
      <c r="H2977" s="63" t="s">
        <v>5300</v>
      </c>
      <c r="I2977" s="64" t="s">
        <v>486</v>
      </c>
      <c r="J2977" s="63" t="s">
        <v>5420</v>
      </c>
      <c r="K2977" s="64" t="s">
        <v>704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5424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1019</v>
      </c>
      <c r="H2978" s="63" t="s">
        <v>5331</v>
      </c>
      <c r="I2978" s="64" t="s">
        <v>491</v>
      </c>
      <c r="J2978" s="63" t="s">
        <v>5421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4379</v>
      </c>
      <c r="F2979" s="64">
        <v>1</v>
      </c>
      <c r="G2979" s="72">
        <v>130597245</v>
      </c>
      <c r="H2979" s="63" t="s">
        <v>5422</v>
      </c>
      <c r="I2979" s="64" t="s">
        <v>491</v>
      </c>
      <c r="J2979" s="63" t="s">
        <v>5423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customHeight="1" x14ac:dyDescent="0.35">
      <c r="A2980" s="62">
        <v>46175</v>
      </c>
      <c r="B2980" s="63" t="s">
        <v>446</v>
      </c>
      <c r="C2980" s="64" t="s">
        <v>18</v>
      </c>
      <c r="D2980" s="64" t="s">
        <v>37</v>
      </c>
      <c r="E2980" s="64" t="s">
        <v>2681</v>
      </c>
      <c r="F2980" s="64">
        <v>1</v>
      </c>
      <c r="G2980" s="72" t="s">
        <v>5411</v>
      </c>
      <c r="H2980" s="63" t="s">
        <v>5412</v>
      </c>
      <c r="I2980" s="64" t="s">
        <v>491</v>
      </c>
      <c r="J2980" s="63" t="s">
        <v>2148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customHeight="1" x14ac:dyDescent="0.35">
      <c r="A2981" s="62">
        <v>46175</v>
      </c>
      <c r="B2981" s="63" t="s">
        <v>446</v>
      </c>
      <c r="C2981" s="64" t="s">
        <v>18</v>
      </c>
      <c r="D2981" s="64" t="s">
        <v>37</v>
      </c>
      <c r="E2981" s="64" t="s">
        <v>2573</v>
      </c>
      <c r="F2981" s="64">
        <v>1</v>
      </c>
      <c r="G2981" s="72" t="s">
        <v>1939</v>
      </c>
      <c r="H2981" s="63" t="s">
        <v>5414</v>
      </c>
      <c r="I2981" s="64" t="s">
        <v>491</v>
      </c>
      <c r="J2981" s="63" t="s">
        <v>2148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customHeight="1" x14ac:dyDescent="0.35">
      <c r="A2982" s="62">
        <v>46176</v>
      </c>
      <c r="B2982" s="63" t="s">
        <v>446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5437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customHeight="1" x14ac:dyDescent="0.35">
      <c r="A2983" s="62">
        <v>46176</v>
      </c>
      <c r="B2983" s="63" t="s">
        <v>446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759</v>
      </c>
      <c r="H2983" s="63" t="s">
        <v>5438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customHeight="1" x14ac:dyDescent="0.35">
      <c r="A2984" s="62">
        <v>46176</v>
      </c>
      <c r="B2984" s="63" t="s">
        <v>446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463</v>
      </c>
      <c r="H2984" s="63" t="s">
        <v>5439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999</v>
      </c>
      <c r="F2985" s="64">
        <v>1</v>
      </c>
      <c r="G2985" s="72" t="s">
        <v>765</v>
      </c>
      <c r="H2985" s="63" t="s">
        <v>5440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customHeight="1" x14ac:dyDescent="0.35">
      <c r="A2986" s="62">
        <v>46176</v>
      </c>
      <c r="B2986" s="63" t="s">
        <v>446</v>
      </c>
      <c r="C2986" s="64" t="s">
        <v>17</v>
      </c>
      <c r="D2986" s="64" t="s">
        <v>37</v>
      </c>
      <c r="E2986" s="64" t="s">
        <v>3044</v>
      </c>
      <c r="F2986" s="64">
        <v>2</v>
      </c>
      <c r="G2986" s="72" t="s">
        <v>4225</v>
      </c>
      <c r="H2986" s="63" t="s">
        <v>5441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customHeight="1" x14ac:dyDescent="0.35">
      <c r="A2987" s="62">
        <v>46176</v>
      </c>
      <c r="B2987" s="63" t="s">
        <v>446</v>
      </c>
      <c r="C2987" s="64" t="s">
        <v>17</v>
      </c>
      <c r="D2987" s="64" t="s">
        <v>37</v>
      </c>
      <c r="E2987" s="64" t="s">
        <v>3044</v>
      </c>
      <c r="F2987" s="64">
        <v>1</v>
      </c>
      <c r="G2987" s="72" t="s">
        <v>3066</v>
      </c>
      <c r="H2987" s="63" t="s">
        <v>5442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customHeight="1" x14ac:dyDescent="0.35">
      <c r="A2988" s="62">
        <v>46176</v>
      </c>
      <c r="B2988" s="63" t="s">
        <v>446</v>
      </c>
      <c r="C2988" s="64" t="s">
        <v>17</v>
      </c>
      <c r="D2988" s="64" t="s">
        <v>37</v>
      </c>
      <c r="E2988" s="64" t="s">
        <v>3045</v>
      </c>
      <c r="F2988" s="64">
        <v>1</v>
      </c>
      <c r="G2988" s="72" t="s">
        <v>4885</v>
      </c>
      <c r="H2988" s="63" t="s">
        <v>5443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customHeight="1" x14ac:dyDescent="0.35">
      <c r="A2989" s="62">
        <v>46176</v>
      </c>
      <c r="B2989" s="63" t="s">
        <v>446</v>
      </c>
      <c r="C2989" s="64" t="s">
        <v>18</v>
      </c>
      <c r="D2989" s="64" t="s">
        <v>37</v>
      </c>
      <c r="E2989" s="64" t="s">
        <v>1543</v>
      </c>
      <c r="F2989" s="64">
        <v>1</v>
      </c>
      <c r="G2989" s="72" t="s">
        <v>3902</v>
      </c>
      <c r="H2989" s="63" t="s">
        <v>5444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customHeight="1" x14ac:dyDescent="0.35">
      <c r="A2990" s="62">
        <v>46176</v>
      </c>
      <c r="B2990" s="63" t="s">
        <v>446</v>
      </c>
      <c r="C2990" s="64" t="s">
        <v>18</v>
      </c>
      <c r="D2990" s="64" t="s">
        <v>37</v>
      </c>
      <c r="E2990" s="64" t="s">
        <v>2111</v>
      </c>
      <c r="F2990" s="64">
        <v>1</v>
      </c>
      <c r="G2990" s="72" t="s">
        <v>5445</v>
      </c>
      <c r="H2990" s="63" t="s">
        <v>5446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customHeight="1" x14ac:dyDescent="0.35">
      <c r="A2991" s="62">
        <v>46176</v>
      </c>
      <c r="B2991" s="63" t="s">
        <v>446</v>
      </c>
      <c r="C2991" s="64" t="s">
        <v>18</v>
      </c>
      <c r="D2991" s="64" t="s">
        <v>37</v>
      </c>
      <c r="E2991" s="64" t="s">
        <v>871</v>
      </c>
      <c r="F2991" s="64">
        <v>1</v>
      </c>
      <c r="G2991" s="72" t="s">
        <v>2797</v>
      </c>
      <c r="H2991" s="63" t="s">
        <v>5447</v>
      </c>
      <c r="I2991" s="64" t="s">
        <v>494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548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customHeight="1" x14ac:dyDescent="0.35">
      <c r="A2992" s="62">
        <v>46176</v>
      </c>
      <c r="B2992" s="63" t="s">
        <v>446</v>
      </c>
      <c r="C2992" s="64" t="s">
        <v>18</v>
      </c>
      <c r="D2992" s="64" t="s">
        <v>37</v>
      </c>
      <c r="E2992" s="64" t="s">
        <v>904</v>
      </c>
      <c r="F2992" s="64">
        <v>1</v>
      </c>
      <c r="G2992" s="72" t="s">
        <v>4897</v>
      </c>
      <c r="H2992" s="63" t="s">
        <v>5448</v>
      </c>
      <c r="I2992" s="64" t="s">
        <v>494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548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customHeight="1" x14ac:dyDescent="0.35">
      <c r="A2993" s="62">
        <v>46176</v>
      </c>
      <c r="B2993" s="63" t="s">
        <v>446</v>
      </c>
      <c r="C2993" s="64" t="s">
        <v>18</v>
      </c>
      <c r="D2993" s="64" t="s">
        <v>37</v>
      </c>
      <c r="E2993" s="64" t="s">
        <v>1000</v>
      </c>
      <c r="F2993" s="64">
        <v>2</v>
      </c>
      <c r="G2993" s="72" t="s">
        <v>924</v>
      </c>
      <c r="H2993" s="63" t="s">
        <v>5449</v>
      </c>
      <c r="I2993" s="64" t="s">
        <v>494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548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customHeight="1" x14ac:dyDescent="0.35">
      <c r="A2994" s="62">
        <v>46176</v>
      </c>
      <c r="B2994" s="63" t="s">
        <v>446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5450</v>
      </c>
      <c r="I2994" s="64" t="s">
        <v>494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548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customHeight="1" x14ac:dyDescent="0.35">
      <c r="A2995" s="62">
        <v>46176</v>
      </c>
      <c r="B2995" s="63" t="s">
        <v>446</v>
      </c>
      <c r="C2995" s="64" t="s">
        <v>18</v>
      </c>
      <c r="D2995" s="64" t="s">
        <v>37</v>
      </c>
      <c r="E2995" s="64" t="s">
        <v>819</v>
      </c>
      <c r="F2995" s="64">
        <v>1</v>
      </c>
      <c r="G2995" s="72">
        <v>317342003</v>
      </c>
      <c r="H2995" s="63" t="s">
        <v>5451</v>
      </c>
      <c r="I2995" s="64" t="s">
        <v>494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548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845</v>
      </c>
      <c r="F2996" s="64">
        <v>1</v>
      </c>
      <c r="G2996" s="72">
        <v>130597368</v>
      </c>
      <c r="H2996" s="63" t="s">
        <v>5452</v>
      </c>
      <c r="I2996" s="64" t="s">
        <v>491</v>
      </c>
      <c r="J2996" s="63" t="s">
        <v>1717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1549</v>
      </c>
      <c r="F2997" s="64">
        <v>1</v>
      </c>
      <c r="G2997" s="72">
        <v>130597401</v>
      </c>
      <c r="H2997" s="63" t="s">
        <v>5453</v>
      </c>
      <c r="I2997" s="64" t="s">
        <v>491</v>
      </c>
      <c r="J2997" s="63" t="s">
        <v>5454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5439</v>
      </c>
      <c r="I2998" s="64" t="s">
        <v>491</v>
      </c>
      <c r="J2998" s="63" t="s">
        <v>5455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customHeight="1" x14ac:dyDescent="0.35">
      <c r="A2999" s="62">
        <v>46176</v>
      </c>
      <c r="B2999" s="63" t="s">
        <v>446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875</v>
      </c>
      <c r="H2999" s="63" t="s">
        <v>5456</v>
      </c>
      <c r="I2999" s="64" t="s">
        <v>481</v>
      </c>
      <c r="J2999" s="63" t="s">
        <v>5457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549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1118</v>
      </c>
      <c r="F3000" s="64">
        <v>2</v>
      </c>
      <c r="G3000" s="72">
        <v>130597401</v>
      </c>
      <c r="H3000" s="63" t="s">
        <v>5465</v>
      </c>
      <c r="I3000" s="64" t="s">
        <v>483</v>
      </c>
      <c r="J3000" s="63" t="s">
        <v>5468</v>
      </c>
      <c r="K3000" s="64" t="s">
        <v>2590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5469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5464</v>
      </c>
      <c r="F3001" s="64">
        <v>2</v>
      </c>
      <c r="G3001" s="72">
        <v>130597339</v>
      </c>
      <c r="H3001" s="63" t="s">
        <v>5466</v>
      </c>
      <c r="I3001" s="64" t="s">
        <v>483</v>
      </c>
      <c r="J3001" s="63" t="s">
        <v>5468</v>
      </c>
      <c r="K3001" s="64" t="s">
        <v>2590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5469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642</v>
      </c>
      <c r="F3002" s="64">
        <v>2</v>
      </c>
      <c r="G3002" s="72">
        <v>130597380</v>
      </c>
      <c r="H3002" s="63" t="s">
        <v>5467</v>
      </c>
      <c r="I3002" s="64" t="s">
        <v>483</v>
      </c>
      <c r="J3002" s="63" t="s">
        <v>5468</v>
      </c>
      <c r="K3002" s="64" t="s">
        <v>2590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5469</v>
      </c>
      <c r="Y3002" s="63"/>
      <c r="Z3002" s="63"/>
      <c r="AA3002" s="63">
        <v>2026060024</v>
      </c>
    </row>
    <row r="3003" spans="1:27" s="71" customFormat="1" ht="23.5" customHeight="1" x14ac:dyDescent="0.35">
      <c r="A3003" s="62">
        <v>46177</v>
      </c>
      <c r="B3003" s="63" t="s">
        <v>446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1850</v>
      </c>
      <c r="H3003" s="63" t="s">
        <v>5477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customHeight="1" x14ac:dyDescent="0.35">
      <c r="A3004" s="62">
        <v>46177</v>
      </c>
      <c r="B3004" s="63" t="s">
        <v>446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5285</v>
      </c>
      <c r="H3004" s="63" t="s">
        <v>5478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customHeight="1" x14ac:dyDescent="0.35">
      <c r="A3005" s="62">
        <v>46177</v>
      </c>
      <c r="B3005" s="63" t="s">
        <v>446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875</v>
      </c>
      <c r="H3005" s="63" t="s">
        <v>5456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999</v>
      </c>
      <c r="F3006" s="64">
        <v>1</v>
      </c>
      <c r="G3006" s="72" t="s">
        <v>734</v>
      </c>
      <c r="H3006" s="63" t="s">
        <v>5479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1072</v>
      </c>
      <c r="F3007" s="64">
        <v>2</v>
      </c>
      <c r="G3007" s="72" t="s">
        <v>1833</v>
      </c>
      <c r="H3007" s="63" t="s">
        <v>5480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723</v>
      </c>
      <c r="F3008" s="64">
        <v>2</v>
      </c>
      <c r="G3008" s="72">
        <v>130670008</v>
      </c>
      <c r="H3008" s="63" t="s">
        <v>5481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4979</v>
      </c>
      <c r="F3009" s="64">
        <v>1</v>
      </c>
      <c r="G3009" s="72" t="s">
        <v>4414</v>
      </c>
      <c r="H3009" s="63" t="s">
        <v>5482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customHeight="1" x14ac:dyDescent="0.35">
      <c r="A3010" s="62">
        <v>46177</v>
      </c>
      <c r="B3010" s="63" t="s">
        <v>446</v>
      </c>
      <c r="C3010" s="64" t="s">
        <v>17</v>
      </c>
      <c r="D3010" s="64" t="s">
        <v>37</v>
      </c>
      <c r="E3010" s="64" t="s">
        <v>3044</v>
      </c>
      <c r="F3010" s="64">
        <v>2</v>
      </c>
      <c r="G3010" s="72" t="s">
        <v>3552</v>
      </c>
      <c r="H3010" s="63" t="s">
        <v>5483</v>
      </c>
      <c r="I3010" s="64" t="s">
        <v>494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548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customHeight="1" x14ac:dyDescent="0.35">
      <c r="A3011" s="62">
        <v>46177</v>
      </c>
      <c r="B3011" s="63" t="s">
        <v>446</v>
      </c>
      <c r="C3011" s="64" t="s">
        <v>17</v>
      </c>
      <c r="D3011" s="64" t="s">
        <v>37</v>
      </c>
      <c r="E3011" s="64" t="s">
        <v>3044</v>
      </c>
      <c r="F3011" s="64">
        <v>2</v>
      </c>
      <c r="G3011" s="72" t="s">
        <v>4388</v>
      </c>
      <c r="H3011" s="63" t="s">
        <v>5484</v>
      </c>
      <c r="I3011" s="64" t="s">
        <v>494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548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customHeight="1" x14ac:dyDescent="0.35">
      <c r="A3012" s="62">
        <v>46177</v>
      </c>
      <c r="B3012" s="63" t="s">
        <v>446</v>
      </c>
      <c r="C3012" s="64" t="s">
        <v>17</v>
      </c>
      <c r="D3012" s="64" t="s">
        <v>37</v>
      </c>
      <c r="E3012" s="64" t="s">
        <v>3045</v>
      </c>
      <c r="F3012" s="64">
        <v>1</v>
      </c>
      <c r="G3012" s="72" t="s">
        <v>3320</v>
      </c>
      <c r="H3012" s="63" t="s">
        <v>5485</v>
      </c>
      <c r="I3012" s="64" t="s">
        <v>494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548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customHeight="1" x14ac:dyDescent="0.35">
      <c r="A3013" s="62">
        <v>46177</v>
      </c>
      <c r="B3013" s="63" t="s">
        <v>446</v>
      </c>
      <c r="C3013" s="64" t="s">
        <v>18</v>
      </c>
      <c r="D3013" s="64" t="s">
        <v>37</v>
      </c>
      <c r="E3013" s="64" t="s">
        <v>555</v>
      </c>
      <c r="F3013" s="64">
        <v>1</v>
      </c>
      <c r="G3013" s="72" t="s">
        <v>3172</v>
      </c>
      <c r="H3013" s="63" t="s">
        <v>5486</v>
      </c>
      <c r="I3013" s="64" t="s">
        <v>494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548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customHeight="1" x14ac:dyDescent="0.35">
      <c r="A3014" s="62">
        <v>46177</v>
      </c>
      <c r="B3014" s="63" t="s">
        <v>446</v>
      </c>
      <c r="C3014" s="64" t="s">
        <v>18</v>
      </c>
      <c r="D3014" s="64" t="s">
        <v>37</v>
      </c>
      <c r="E3014" s="64" t="s">
        <v>1499</v>
      </c>
      <c r="F3014" s="64">
        <v>1</v>
      </c>
      <c r="G3014" s="72" t="s">
        <v>2963</v>
      </c>
      <c r="H3014" s="63" t="s">
        <v>4535</v>
      </c>
      <c r="I3014" s="64" t="s">
        <v>494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548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customHeight="1" x14ac:dyDescent="0.35">
      <c r="A3015" s="62">
        <v>46177</v>
      </c>
      <c r="B3015" s="63" t="s">
        <v>446</v>
      </c>
      <c r="C3015" s="64" t="s">
        <v>18</v>
      </c>
      <c r="D3015" s="64" t="s">
        <v>37</v>
      </c>
      <c r="E3015" s="64" t="s">
        <v>2681</v>
      </c>
      <c r="F3015" s="64">
        <v>1</v>
      </c>
      <c r="G3015" s="72" t="s">
        <v>2088</v>
      </c>
      <c r="H3015" s="63" t="s">
        <v>5487</v>
      </c>
      <c r="I3015" s="64" t="s">
        <v>494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548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customHeight="1" x14ac:dyDescent="0.35">
      <c r="A3016" s="62">
        <v>46177</v>
      </c>
      <c r="B3016" s="63" t="s">
        <v>446</v>
      </c>
      <c r="C3016" s="64" t="s">
        <v>18</v>
      </c>
      <c r="D3016" s="64" t="s">
        <v>37</v>
      </c>
      <c r="E3016" s="64" t="s">
        <v>2634</v>
      </c>
      <c r="F3016" s="64">
        <v>2</v>
      </c>
      <c r="G3016" s="72" t="s">
        <v>247</v>
      </c>
      <c r="H3016" s="63" t="s">
        <v>5488</v>
      </c>
      <c r="I3016" s="64" t="s">
        <v>494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548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customHeight="1" x14ac:dyDescent="0.35">
      <c r="A3017" s="62">
        <v>46177</v>
      </c>
      <c r="B3017" s="63" t="s">
        <v>446</v>
      </c>
      <c r="C3017" s="64" t="s">
        <v>18</v>
      </c>
      <c r="D3017" s="64" t="s">
        <v>37</v>
      </c>
      <c r="E3017" s="64" t="s">
        <v>1542</v>
      </c>
      <c r="F3017" s="64">
        <v>1</v>
      </c>
      <c r="G3017" s="72" t="s">
        <v>2411</v>
      </c>
      <c r="H3017" s="63" t="s">
        <v>5489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customHeight="1" x14ac:dyDescent="0.35">
      <c r="A3018" s="62">
        <v>46177</v>
      </c>
      <c r="B3018" s="63" t="s">
        <v>446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1515</v>
      </c>
      <c r="H3018" s="63" t="s">
        <v>5490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customHeight="1" x14ac:dyDescent="0.35">
      <c r="A3019" s="62">
        <v>46177</v>
      </c>
      <c r="B3019" s="63" t="s">
        <v>446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2158</v>
      </c>
      <c r="H3019" s="63" t="s">
        <v>5491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customHeight="1" x14ac:dyDescent="0.35">
      <c r="A3020" s="62">
        <v>46177</v>
      </c>
      <c r="B3020" s="63" t="s">
        <v>446</v>
      </c>
      <c r="C3020" s="64" t="s">
        <v>18</v>
      </c>
      <c r="D3020" s="64" t="s">
        <v>37</v>
      </c>
      <c r="E3020" s="64" t="s">
        <v>1308</v>
      </c>
      <c r="F3020" s="64">
        <v>2</v>
      </c>
      <c r="G3020" s="72" t="s">
        <v>472</v>
      </c>
      <c r="H3020" s="63" t="s">
        <v>5492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customHeight="1" x14ac:dyDescent="0.35">
      <c r="A3021" s="62">
        <v>46177</v>
      </c>
      <c r="B3021" s="63" t="s">
        <v>446</v>
      </c>
      <c r="C3021" s="64" t="s">
        <v>18</v>
      </c>
      <c r="D3021" s="64" t="s">
        <v>37</v>
      </c>
      <c r="E3021" s="64" t="s">
        <v>2111</v>
      </c>
      <c r="F3021" s="64">
        <v>1</v>
      </c>
      <c r="G3021" s="72" t="s">
        <v>324</v>
      </c>
      <c r="H3021" s="63" t="s">
        <v>5493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customHeight="1" x14ac:dyDescent="0.35">
      <c r="A3022" s="62">
        <v>46177</v>
      </c>
      <c r="B3022" s="63" t="s">
        <v>446</v>
      </c>
      <c r="C3022" s="64" t="s">
        <v>18</v>
      </c>
      <c r="D3022" s="64" t="s">
        <v>37</v>
      </c>
      <c r="E3022" s="64" t="s">
        <v>1542</v>
      </c>
      <c r="F3022" s="64">
        <v>1</v>
      </c>
      <c r="G3022" s="72" t="s">
        <v>2411</v>
      </c>
      <c r="H3022" s="63" t="s">
        <v>5489</v>
      </c>
      <c r="I3022" s="64" t="s">
        <v>491</v>
      </c>
      <c r="J3022" s="63" t="s">
        <v>2148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customHeight="1" x14ac:dyDescent="0.35">
      <c r="A3023" s="62">
        <v>46177</v>
      </c>
      <c r="B3023" s="63" t="s">
        <v>446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1515</v>
      </c>
      <c r="H3023" s="63" t="s">
        <v>5490</v>
      </c>
      <c r="I3023" s="64" t="s">
        <v>491</v>
      </c>
      <c r="J3023" s="63" t="s">
        <v>2148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1552</v>
      </c>
      <c r="F3024" s="64">
        <v>1</v>
      </c>
      <c r="G3024" s="72">
        <v>130597380</v>
      </c>
      <c r="H3024" s="63" t="s">
        <v>5494</v>
      </c>
      <c r="I3024" s="64" t="s">
        <v>491</v>
      </c>
      <c r="J3024" s="63" t="s">
        <v>5495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3092</v>
      </c>
      <c r="H3025" s="63" t="s">
        <v>5496</v>
      </c>
      <c r="I3025" s="64" t="s">
        <v>481</v>
      </c>
      <c r="J3025" s="63" t="s">
        <v>5497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5499</v>
      </c>
      <c r="Y3025" s="63"/>
      <c r="Z3025" s="63"/>
      <c r="AA3025" s="63">
        <v>2026060028</v>
      </c>
    </row>
    <row r="3026" spans="1:27" s="71" customFormat="1" ht="23.5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3044</v>
      </c>
      <c r="F3026" s="64">
        <v>1</v>
      </c>
      <c r="G3026" s="72" t="s">
        <v>3552</v>
      </c>
      <c r="H3026" s="63" t="s">
        <v>5483</v>
      </c>
      <c r="I3026" s="64" t="s">
        <v>486</v>
      </c>
      <c r="J3026" s="63" t="s">
        <v>5498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customHeight="1" x14ac:dyDescent="0.35">
      <c r="A3027" s="62">
        <v>46177</v>
      </c>
      <c r="B3027" s="63" t="s">
        <v>446</v>
      </c>
      <c r="C3027" s="64" t="s">
        <v>17</v>
      </c>
      <c r="D3027" s="64" t="s">
        <v>37</v>
      </c>
      <c r="E3027" s="64" t="s">
        <v>3044</v>
      </c>
      <c r="F3027" s="64">
        <v>1</v>
      </c>
      <c r="G3027" s="72" t="s">
        <v>3552</v>
      </c>
      <c r="H3027" s="63" t="s">
        <v>5483</v>
      </c>
      <c r="I3027" s="64" t="s">
        <v>491</v>
      </c>
      <c r="J3027" s="63" t="s">
        <v>2148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customHeight="1" x14ac:dyDescent="0.35">
      <c r="A3028" s="62">
        <v>46178</v>
      </c>
      <c r="B3028" s="63" t="s">
        <v>446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2851</v>
      </c>
      <c r="H3028" s="63" t="s">
        <v>5505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customHeight="1" x14ac:dyDescent="0.35">
      <c r="A3029" s="62">
        <v>46178</v>
      </c>
      <c r="B3029" s="63" t="s">
        <v>446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2290</v>
      </c>
      <c r="H3029" s="63" t="s">
        <v>5506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customHeight="1" x14ac:dyDescent="0.35">
      <c r="A3030" s="62">
        <v>46178</v>
      </c>
      <c r="B3030" s="63" t="s">
        <v>446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3351</v>
      </c>
      <c r="H3030" s="63" t="s">
        <v>5507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999</v>
      </c>
      <c r="F3031" s="64">
        <v>1</v>
      </c>
      <c r="G3031" s="72" t="s">
        <v>734</v>
      </c>
      <c r="H3031" s="63" t="s">
        <v>5479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1072</v>
      </c>
      <c r="F3032" s="64">
        <v>1</v>
      </c>
      <c r="G3032" s="72" t="s">
        <v>301</v>
      </c>
      <c r="H3032" s="63" t="s">
        <v>5508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1072</v>
      </c>
      <c r="F3033" s="64">
        <v>1</v>
      </c>
      <c r="G3033" s="72" t="s">
        <v>2959</v>
      </c>
      <c r="H3033" s="63" t="s">
        <v>5509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customHeight="1" x14ac:dyDescent="0.35">
      <c r="A3034" s="62">
        <v>46178</v>
      </c>
      <c r="B3034" s="63" t="s">
        <v>446</v>
      </c>
      <c r="C3034" s="64" t="s">
        <v>17</v>
      </c>
      <c r="D3034" s="64" t="s">
        <v>37</v>
      </c>
      <c r="E3034" s="64" t="s">
        <v>3044</v>
      </c>
      <c r="F3034" s="64">
        <v>2</v>
      </c>
      <c r="G3034" s="72" t="s">
        <v>4576</v>
      </c>
      <c r="H3034" s="63" t="s">
        <v>5510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customHeight="1" x14ac:dyDescent="0.35">
      <c r="A3035" s="62">
        <v>46178</v>
      </c>
      <c r="B3035" s="63" t="s">
        <v>446</v>
      </c>
      <c r="C3035" s="64" t="s">
        <v>17</v>
      </c>
      <c r="D3035" s="64" t="s">
        <v>37</v>
      </c>
      <c r="E3035" s="64" t="s">
        <v>3044</v>
      </c>
      <c r="F3035" s="64">
        <v>2</v>
      </c>
      <c r="G3035" s="72" t="s">
        <v>3775</v>
      </c>
      <c r="H3035" s="63" t="s">
        <v>5511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customHeight="1" x14ac:dyDescent="0.35">
      <c r="A3036" s="62">
        <v>46178</v>
      </c>
      <c r="B3036" s="63" t="s">
        <v>446</v>
      </c>
      <c r="C3036" s="64" t="s">
        <v>17</v>
      </c>
      <c r="D3036" s="64" t="s">
        <v>37</v>
      </c>
      <c r="E3036" s="64" t="s">
        <v>3044</v>
      </c>
      <c r="F3036" s="64">
        <v>2</v>
      </c>
      <c r="G3036" s="72" t="s">
        <v>4809</v>
      </c>
      <c r="H3036" s="63" t="s">
        <v>5512</v>
      </c>
      <c r="I3036" s="64" t="s">
        <v>494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548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customHeight="1" x14ac:dyDescent="0.35">
      <c r="A3037" s="62">
        <v>46178</v>
      </c>
      <c r="B3037" s="63" t="s">
        <v>446</v>
      </c>
      <c r="C3037" s="64" t="s">
        <v>17</v>
      </c>
      <c r="D3037" s="64" t="s">
        <v>37</v>
      </c>
      <c r="E3037" s="64" t="s">
        <v>3045</v>
      </c>
      <c r="F3037" s="64">
        <v>1</v>
      </c>
      <c r="G3037" s="72" t="s">
        <v>4708</v>
      </c>
      <c r="H3037" s="63" t="s">
        <v>5513</v>
      </c>
      <c r="I3037" s="64" t="s">
        <v>494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548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customHeight="1" x14ac:dyDescent="0.35">
      <c r="A3038" s="62">
        <v>46178</v>
      </c>
      <c r="B3038" s="63" t="s">
        <v>446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5514</v>
      </c>
      <c r="H3038" s="63" t="s">
        <v>5515</v>
      </c>
      <c r="I3038" s="64" t="s">
        <v>494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548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customHeight="1" x14ac:dyDescent="0.35">
      <c r="A3039" s="62">
        <v>46178</v>
      </c>
      <c r="B3039" s="63" t="s">
        <v>446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5042</v>
      </c>
      <c r="H3039" s="63" t="s">
        <v>5516</v>
      </c>
      <c r="I3039" s="64" t="s">
        <v>494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548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customHeight="1" x14ac:dyDescent="0.35">
      <c r="A3040" s="62">
        <v>46178</v>
      </c>
      <c r="B3040" s="63" t="s">
        <v>446</v>
      </c>
      <c r="C3040" s="64" t="s">
        <v>18</v>
      </c>
      <c r="D3040" s="64" t="s">
        <v>37</v>
      </c>
      <c r="E3040" s="64" t="s">
        <v>904</v>
      </c>
      <c r="F3040" s="64">
        <v>1</v>
      </c>
      <c r="G3040" s="72" t="s">
        <v>4190</v>
      </c>
      <c r="H3040" s="63" t="s">
        <v>5517</v>
      </c>
      <c r="I3040" s="64" t="s">
        <v>494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548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customHeight="1" x14ac:dyDescent="0.35">
      <c r="A3041" s="62">
        <v>46178</v>
      </c>
      <c r="B3041" s="63" t="s">
        <v>446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5174</v>
      </c>
      <c r="H3041" s="63" t="s">
        <v>5518</v>
      </c>
      <c r="I3041" s="64" t="s">
        <v>494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548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customHeight="1" x14ac:dyDescent="0.35">
      <c r="A3042" s="62">
        <v>46178</v>
      </c>
      <c r="B3042" s="63" t="s">
        <v>446</v>
      </c>
      <c r="C3042" s="64" t="s">
        <v>18</v>
      </c>
      <c r="D3042" s="64" t="s">
        <v>37</v>
      </c>
      <c r="E3042" s="64" t="s">
        <v>755</v>
      </c>
      <c r="F3042" s="64">
        <v>1</v>
      </c>
      <c r="G3042" s="72">
        <v>313113021</v>
      </c>
      <c r="H3042" s="63" t="s">
        <v>5519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customHeight="1" x14ac:dyDescent="0.35">
      <c r="A3043" s="62">
        <v>46178</v>
      </c>
      <c r="B3043" s="63" t="s">
        <v>446</v>
      </c>
      <c r="C3043" s="64" t="s">
        <v>18</v>
      </c>
      <c r="D3043" s="64" t="s">
        <v>37</v>
      </c>
      <c r="E3043" s="64" t="s">
        <v>1448</v>
      </c>
      <c r="F3043" s="64">
        <v>2</v>
      </c>
      <c r="G3043" s="72" t="s">
        <v>2858</v>
      </c>
      <c r="H3043" s="63" t="s">
        <v>5520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customHeight="1" x14ac:dyDescent="0.35">
      <c r="A3044" s="62">
        <v>46178</v>
      </c>
      <c r="B3044" s="63" t="s">
        <v>446</v>
      </c>
      <c r="C3044" s="64" t="s">
        <v>18</v>
      </c>
      <c r="D3044" s="64" t="s">
        <v>37</v>
      </c>
      <c r="E3044" s="64" t="s">
        <v>1431</v>
      </c>
      <c r="F3044" s="64">
        <v>2</v>
      </c>
      <c r="G3044" s="72" t="s">
        <v>2559</v>
      </c>
      <c r="H3044" s="63" t="s">
        <v>5521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customHeight="1" x14ac:dyDescent="0.35">
      <c r="A3045" s="62">
        <v>46178</v>
      </c>
      <c r="B3045" s="63" t="s">
        <v>446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5285</v>
      </c>
      <c r="H3045" s="63" t="s">
        <v>5522</v>
      </c>
      <c r="I3045" s="64" t="s">
        <v>491</v>
      </c>
      <c r="J3045" s="63" t="s">
        <v>4068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customHeight="1" x14ac:dyDescent="0.35">
      <c r="A3046" s="62">
        <v>46178</v>
      </c>
      <c r="B3046" s="63" t="s">
        <v>446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2290</v>
      </c>
      <c r="H3046" s="63" t="s">
        <v>5506</v>
      </c>
      <c r="I3046" s="64" t="s">
        <v>491</v>
      </c>
      <c r="J3046" s="63" t="s">
        <v>4068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customHeight="1" x14ac:dyDescent="0.35">
      <c r="A3047" s="62">
        <v>46178</v>
      </c>
      <c r="B3047" s="63" t="s">
        <v>446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5283</v>
      </c>
      <c r="H3047" s="63" t="s">
        <v>5523</v>
      </c>
      <c r="I3047" s="64" t="s">
        <v>491</v>
      </c>
      <c r="J3047" s="63" t="s">
        <v>5524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688</v>
      </c>
      <c r="H3048" s="63" t="s">
        <v>5525</v>
      </c>
      <c r="I3048" s="64" t="s">
        <v>491</v>
      </c>
      <c r="J3048" s="63" t="s">
        <v>5455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1557</v>
      </c>
      <c r="F3049" s="64">
        <v>1</v>
      </c>
      <c r="G3049" s="72">
        <v>130597243</v>
      </c>
      <c r="H3049" s="63" t="s">
        <v>5526</v>
      </c>
      <c r="I3049" s="64" t="s">
        <v>491</v>
      </c>
      <c r="J3049" s="63" t="s">
        <v>5527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446</v>
      </c>
      <c r="C3050" s="64" t="s">
        <v>18</v>
      </c>
      <c r="D3050" s="64" t="s">
        <v>37</v>
      </c>
      <c r="E3050" s="64" t="s">
        <v>2573</v>
      </c>
      <c r="F3050" s="64">
        <v>1</v>
      </c>
      <c r="G3050" s="85" t="s">
        <v>472</v>
      </c>
      <c r="H3050" s="63" t="s">
        <v>5492</v>
      </c>
      <c r="I3050" s="64" t="s">
        <v>483</v>
      </c>
      <c r="J3050" s="63" t="s">
        <v>5528</v>
      </c>
      <c r="K3050" s="64" t="s">
        <v>2590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5469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5534</v>
      </c>
      <c r="I3051" s="64" t="s">
        <v>483</v>
      </c>
      <c r="J3051" s="63" t="s">
        <v>5535</v>
      </c>
      <c r="K3051" s="64" t="s">
        <v>2590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5562</v>
      </c>
      <c r="X3051" s="63" t="s">
        <v>5469</v>
      </c>
      <c r="Y3051" s="63"/>
      <c r="Z3051" s="63"/>
      <c r="AA3051" s="63">
        <v>2026060037</v>
      </c>
    </row>
    <row r="3052" spans="1:27" s="71" customFormat="1" ht="23.5" customHeight="1" x14ac:dyDescent="0.35">
      <c r="A3052" s="62">
        <v>46179</v>
      </c>
      <c r="B3052" s="63" t="s">
        <v>446</v>
      </c>
      <c r="C3052" s="64" t="s">
        <v>17</v>
      </c>
      <c r="D3052" s="64" t="s">
        <v>37</v>
      </c>
      <c r="E3052" s="64" t="s">
        <v>3044</v>
      </c>
      <c r="F3052" s="64">
        <v>1</v>
      </c>
      <c r="G3052" s="72" t="s">
        <v>5536</v>
      </c>
      <c r="H3052" s="63" t="s">
        <v>5537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customHeight="1" x14ac:dyDescent="0.35">
      <c r="A3053" s="62">
        <v>46179</v>
      </c>
      <c r="B3053" s="63" t="s">
        <v>446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2574</v>
      </c>
      <c r="H3053" s="63" t="s">
        <v>5538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customHeight="1" x14ac:dyDescent="0.35">
      <c r="A3054" s="62">
        <v>46179</v>
      </c>
      <c r="B3054" s="63" t="s">
        <v>446</v>
      </c>
      <c r="C3054" s="64" t="s">
        <v>17</v>
      </c>
      <c r="D3054" s="64" t="s">
        <v>37</v>
      </c>
      <c r="E3054" s="64" t="s">
        <v>3045</v>
      </c>
      <c r="F3054" s="64">
        <v>2</v>
      </c>
      <c r="G3054" s="72" t="s">
        <v>3770</v>
      </c>
      <c r="H3054" s="63" t="s">
        <v>5539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customHeight="1" x14ac:dyDescent="0.35">
      <c r="A3055" s="62">
        <v>46179</v>
      </c>
      <c r="B3055" s="63" t="s">
        <v>446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698</v>
      </c>
      <c r="H3055" s="63" t="s">
        <v>5540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customHeight="1" x14ac:dyDescent="0.35">
      <c r="A3056" s="62">
        <v>46179</v>
      </c>
      <c r="B3056" s="63" t="s">
        <v>446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463</v>
      </c>
      <c r="H3056" s="63" t="s">
        <v>5541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customHeight="1" x14ac:dyDescent="0.35">
      <c r="A3057" s="62">
        <v>46179</v>
      </c>
      <c r="B3057" s="63" t="s">
        <v>446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5542</v>
      </c>
      <c r="H3057" s="63" t="s">
        <v>5543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customHeight="1" x14ac:dyDescent="0.35">
      <c r="A3058" s="62">
        <v>46179</v>
      </c>
      <c r="B3058" s="63" t="s">
        <v>446</v>
      </c>
      <c r="C3058" s="64" t="s">
        <v>17</v>
      </c>
      <c r="D3058" s="64" t="s">
        <v>37</v>
      </c>
      <c r="E3058" s="64" t="s">
        <v>902</v>
      </c>
      <c r="F3058" s="64">
        <v>2</v>
      </c>
      <c r="G3058" s="72" t="s">
        <v>2361</v>
      </c>
      <c r="H3058" s="63" t="s">
        <v>5544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customHeight="1" x14ac:dyDescent="0.35">
      <c r="A3059" s="62">
        <v>46179</v>
      </c>
      <c r="B3059" s="63" t="s">
        <v>446</v>
      </c>
      <c r="C3059" s="64" t="s">
        <v>17</v>
      </c>
      <c r="D3059" s="64" t="s">
        <v>37</v>
      </c>
      <c r="E3059" s="64" t="s">
        <v>3044</v>
      </c>
      <c r="F3059" s="64">
        <v>2</v>
      </c>
      <c r="G3059" s="72" t="s">
        <v>5545</v>
      </c>
      <c r="H3059" s="63" t="s">
        <v>5546</v>
      </c>
      <c r="I3059" s="64" t="s">
        <v>494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548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customHeight="1" x14ac:dyDescent="0.35">
      <c r="A3060" s="62">
        <v>46179</v>
      </c>
      <c r="B3060" s="63" t="s">
        <v>446</v>
      </c>
      <c r="C3060" s="64" t="s">
        <v>17</v>
      </c>
      <c r="D3060" s="64" t="s">
        <v>37</v>
      </c>
      <c r="E3060" s="64" t="s">
        <v>3045</v>
      </c>
      <c r="F3060" s="64">
        <v>1</v>
      </c>
      <c r="G3060" s="72" t="s">
        <v>5547</v>
      </c>
      <c r="H3060" s="63" t="s">
        <v>5548</v>
      </c>
      <c r="I3060" s="64" t="s">
        <v>494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548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customHeight="1" x14ac:dyDescent="0.35">
      <c r="A3061" s="62">
        <v>46179</v>
      </c>
      <c r="B3061" s="63" t="s">
        <v>446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5146</v>
      </c>
      <c r="H3061" s="63" t="s">
        <v>5549</v>
      </c>
      <c r="I3061" s="64" t="s">
        <v>494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548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customHeight="1" x14ac:dyDescent="0.35">
      <c r="A3062" s="62">
        <v>46179</v>
      </c>
      <c r="B3062" s="63" t="s">
        <v>446</v>
      </c>
      <c r="C3062" s="64" t="s">
        <v>18</v>
      </c>
      <c r="D3062" s="64" t="s">
        <v>37</v>
      </c>
      <c r="E3062" s="64" t="s">
        <v>545</v>
      </c>
      <c r="F3062" s="64">
        <v>1</v>
      </c>
      <c r="G3062" s="72" t="s">
        <v>4536</v>
      </c>
      <c r="H3062" s="63" t="s">
        <v>5550</v>
      </c>
      <c r="I3062" s="64" t="s">
        <v>494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548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customHeight="1" x14ac:dyDescent="0.35">
      <c r="A3063" s="62">
        <v>46179</v>
      </c>
      <c r="B3063" s="63" t="s">
        <v>446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1720</v>
      </c>
      <c r="H3063" s="63" t="s">
        <v>5551</v>
      </c>
      <c r="I3063" s="64" t="s">
        <v>494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548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customHeight="1" x14ac:dyDescent="0.35">
      <c r="A3064" s="62">
        <v>46179</v>
      </c>
      <c r="B3064" s="63" t="s">
        <v>446</v>
      </c>
      <c r="C3064" s="64" t="s">
        <v>18</v>
      </c>
      <c r="D3064" s="64" t="s">
        <v>37</v>
      </c>
      <c r="E3064" s="64" t="s">
        <v>3473</v>
      </c>
      <c r="F3064" s="64">
        <v>2</v>
      </c>
      <c r="G3064" s="72" t="s">
        <v>4598</v>
      </c>
      <c r="H3064" s="63" t="s">
        <v>5552</v>
      </c>
      <c r="I3064" s="64" t="s">
        <v>494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548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customHeight="1" x14ac:dyDescent="0.35">
      <c r="A3065" s="62">
        <v>46179</v>
      </c>
      <c r="B3065" s="63" t="s">
        <v>446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2211</v>
      </c>
      <c r="H3065" s="63" t="s">
        <v>5553</v>
      </c>
      <c r="I3065" s="64" t="s">
        <v>494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548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customHeight="1" x14ac:dyDescent="0.35">
      <c r="A3066" s="62">
        <v>46179</v>
      </c>
      <c r="B3066" s="63" t="s">
        <v>446</v>
      </c>
      <c r="C3066" s="64" t="s">
        <v>18</v>
      </c>
      <c r="D3066" s="64" t="s">
        <v>37</v>
      </c>
      <c r="E3066" s="64" t="s">
        <v>1499</v>
      </c>
      <c r="F3066" s="64">
        <v>1</v>
      </c>
      <c r="G3066" s="72" t="s">
        <v>3942</v>
      </c>
      <c r="H3066" s="63" t="s">
        <v>5554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customHeight="1" x14ac:dyDescent="0.35">
      <c r="A3067" s="62">
        <v>46179</v>
      </c>
      <c r="B3067" s="63" t="s">
        <v>446</v>
      </c>
      <c r="C3067" s="64" t="s">
        <v>18</v>
      </c>
      <c r="D3067" s="64" t="s">
        <v>37</v>
      </c>
      <c r="E3067" s="64" t="s">
        <v>2072</v>
      </c>
      <c r="F3067" s="64">
        <v>2</v>
      </c>
      <c r="G3067" s="72" t="s">
        <v>1703</v>
      </c>
      <c r="H3067" s="63" t="s">
        <v>5555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customHeight="1" x14ac:dyDescent="0.35">
      <c r="A3068" s="62">
        <v>46179</v>
      </c>
      <c r="B3068" s="63" t="s">
        <v>446</v>
      </c>
      <c r="C3068" s="64" t="s">
        <v>18</v>
      </c>
      <c r="D3068" s="64" t="s">
        <v>37</v>
      </c>
      <c r="E3068" s="64" t="s">
        <v>639</v>
      </c>
      <c r="F3068" s="64">
        <v>2</v>
      </c>
      <c r="G3068" s="72">
        <v>159356005</v>
      </c>
      <c r="H3068" s="63" t="s">
        <v>5556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customHeight="1" x14ac:dyDescent="0.35">
      <c r="A3069" s="62">
        <v>46179</v>
      </c>
      <c r="B3069" s="63" t="s">
        <v>446</v>
      </c>
      <c r="C3069" s="64" t="s">
        <v>18</v>
      </c>
      <c r="D3069" s="64" t="s">
        <v>37</v>
      </c>
      <c r="E3069" s="64" t="s">
        <v>616</v>
      </c>
      <c r="F3069" s="64">
        <v>1</v>
      </c>
      <c r="G3069" s="72">
        <v>312982004</v>
      </c>
      <c r="H3069" s="63" t="s">
        <v>5557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customHeight="1" x14ac:dyDescent="0.35">
      <c r="A3070" s="62">
        <v>46179</v>
      </c>
      <c r="B3070" s="63" t="s">
        <v>446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5558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customHeight="1" x14ac:dyDescent="0.35">
      <c r="A3071" s="62">
        <v>46179</v>
      </c>
      <c r="B3071" s="63" t="s">
        <v>446</v>
      </c>
      <c r="C3071" s="64" t="s">
        <v>18</v>
      </c>
      <c r="D3071" s="64" t="s">
        <v>37</v>
      </c>
      <c r="E3071" s="64" t="s">
        <v>756</v>
      </c>
      <c r="F3071" s="64">
        <v>2</v>
      </c>
      <c r="G3071" s="72">
        <v>317279009</v>
      </c>
      <c r="H3071" s="63" t="s">
        <v>5559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customHeight="1" x14ac:dyDescent="0.35">
      <c r="A3072" s="62">
        <v>46179</v>
      </c>
      <c r="B3072" s="63" t="s">
        <v>446</v>
      </c>
      <c r="C3072" s="64" t="s">
        <v>18</v>
      </c>
      <c r="D3072" s="64" t="s">
        <v>37</v>
      </c>
      <c r="E3072" s="64" t="s">
        <v>756</v>
      </c>
      <c r="F3072" s="64">
        <v>2</v>
      </c>
      <c r="G3072" s="72">
        <v>317339001</v>
      </c>
      <c r="H3072" s="63" t="s">
        <v>5560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902</v>
      </c>
      <c r="F3073" s="64">
        <v>1</v>
      </c>
      <c r="G3073" s="72" t="s">
        <v>2361</v>
      </c>
      <c r="H3073" s="63" t="s">
        <v>5544</v>
      </c>
      <c r="I3073" s="64" t="s">
        <v>481</v>
      </c>
      <c r="J3073" s="63" t="s">
        <v>5561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549</v>
      </c>
      <c r="Y3073" s="63"/>
      <c r="Z3073" s="63"/>
      <c r="AA3073" s="63">
        <v>2026060038</v>
      </c>
    </row>
    <row r="3074" spans="1:27" s="71" customFormat="1" ht="23.5" customHeight="1" x14ac:dyDescent="0.35">
      <c r="A3074" s="62">
        <v>46179</v>
      </c>
      <c r="B3074" s="63" t="s">
        <v>446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5146</v>
      </c>
      <c r="H3074" s="63" t="s">
        <v>5549</v>
      </c>
      <c r="I3074" s="64" t="s">
        <v>491</v>
      </c>
      <c r="J3074" s="63" t="s">
        <v>2144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1499</v>
      </c>
      <c r="F3075" s="64">
        <v>1</v>
      </c>
      <c r="G3075" s="72" t="s">
        <v>3942</v>
      </c>
      <c r="H3075" s="63" t="s">
        <v>5554</v>
      </c>
      <c r="I3075" s="64" t="s">
        <v>491</v>
      </c>
      <c r="J3075" s="63" t="s">
        <v>2148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5564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3053</v>
      </c>
      <c r="H3077" s="63" t="s">
        <v>5565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544</v>
      </c>
      <c r="F3078" s="64">
        <v>1</v>
      </c>
      <c r="G3078" s="72" t="s">
        <v>5566</v>
      </c>
      <c r="H3078" s="63" t="s">
        <v>5567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544</v>
      </c>
      <c r="F3079" s="64">
        <v>2</v>
      </c>
      <c r="G3079" s="72">
        <v>108930826</v>
      </c>
      <c r="H3079" s="63" t="s">
        <v>5568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customHeight="1" x14ac:dyDescent="0.35">
      <c r="A3080" s="62">
        <v>46181</v>
      </c>
      <c r="B3080" s="63" t="s">
        <v>446</v>
      </c>
      <c r="C3080" s="64" t="s">
        <v>17</v>
      </c>
      <c r="D3080" s="64" t="s">
        <v>37</v>
      </c>
      <c r="E3080" s="64" t="s">
        <v>902</v>
      </c>
      <c r="F3080" s="64">
        <v>1</v>
      </c>
      <c r="G3080" s="72" t="s">
        <v>888</v>
      </c>
      <c r="H3080" s="63" t="s">
        <v>5569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customHeight="1" x14ac:dyDescent="0.35">
      <c r="A3081" s="62">
        <v>46181</v>
      </c>
      <c r="B3081" s="63" t="s">
        <v>446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2474</v>
      </c>
      <c r="H3081" s="63" t="s">
        <v>5570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customHeight="1" x14ac:dyDescent="0.35">
      <c r="A3082" s="62">
        <v>46181</v>
      </c>
      <c r="B3082" s="63" t="s">
        <v>446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1019</v>
      </c>
      <c r="H3082" s="63" t="s">
        <v>5571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customHeight="1" x14ac:dyDescent="0.35">
      <c r="A3083" s="62">
        <v>46181</v>
      </c>
      <c r="B3083" s="63" t="s">
        <v>446</v>
      </c>
      <c r="C3083" s="64" t="s">
        <v>18</v>
      </c>
      <c r="D3083" s="64" t="s">
        <v>37</v>
      </c>
      <c r="E3083" s="64" t="s">
        <v>2072</v>
      </c>
      <c r="F3083" s="64">
        <v>2</v>
      </c>
      <c r="G3083" s="72" t="s">
        <v>737</v>
      </c>
      <c r="H3083" s="63" t="s">
        <v>5572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customHeight="1" x14ac:dyDescent="0.35">
      <c r="A3084" s="62">
        <v>46181</v>
      </c>
      <c r="B3084" s="63" t="s">
        <v>446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5573</v>
      </c>
      <c r="H3084" s="63" t="s">
        <v>5574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customHeight="1" x14ac:dyDescent="0.35">
      <c r="A3085" s="62">
        <v>46181</v>
      </c>
      <c r="B3085" s="63" t="s">
        <v>446</v>
      </c>
      <c r="C3085" s="64" t="s">
        <v>18</v>
      </c>
      <c r="D3085" s="64" t="s">
        <v>37</v>
      </c>
      <c r="E3085" s="64" t="s">
        <v>2680</v>
      </c>
      <c r="F3085" s="64">
        <v>2</v>
      </c>
      <c r="G3085" s="72" t="s">
        <v>2225</v>
      </c>
      <c r="H3085" s="63" t="s">
        <v>5575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customHeight="1" x14ac:dyDescent="0.35">
      <c r="A3086" s="62">
        <v>46181</v>
      </c>
      <c r="B3086" s="63" t="s">
        <v>446</v>
      </c>
      <c r="C3086" s="64" t="s">
        <v>18</v>
      </c>
      <c r="D3086" s="64" t="s">
        <v>37</v>
      </c>
      <c r="E3086" s="64" t="s">
        <v>2110</v>
      </c>
      <c r="F3086" s="64">
        <v>2</v>
      </c>
      <c r="G3086" s="72" t="s">
        <v>2407</v>
      </c>
      <c r="H3086" s="63" t="s">
        <v>5576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customHeight="1" x14ac:dyDescent="0.35">
      <c r="A3087" s="62">
        <v>46181</v>
      </c>
      <c r="B3087" s="63" t="s">
        <v>446</v>
      </c>
      <c r="C3087" s="64" t="s">
        <v>18</v>
      </c>
      <c r="D3087" s="64" t="s">
        <v>37</v>
      </c>
      <c r="E3087" s="64" t="s">
        <v>820</v>
      </c>
      <c r="F3087" s="64">
        <v>1</v>
      </c>
      <c r="G3087" s="72" t="s">
        <v>739</v>
      </c>
      <c r="H3087" s="63" t="s">
        <v>5577</v>
      </c>
      <c r="I3087" s="64" t="s">
        <v>494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548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customHeight="1" x14ac:dyDescent="0.35">
      <c r="A3088" s="62">
        <v>46181</v>
      </c>
      <c r="B3088" s="63" t="s">
        <v>446</v>
      </c>
      <c r="C3088" s="64" t="s">
        <v>18</v>
      </c>
      <c r="D3088" s="64" t="s">
        <v>37</v>
      </c>
      <c r="E3088" s="64" t="s">
        <v>2573</v>
      </c>
      <c r="F3088" s="64">
        <v>1</v>
      </c>
      <c r="G3088" s="72" t="s">
        <v>5578</v>
      </c>
      <c r="H3088" s="63" t="s">
        <v>5579</v>
      </c>
      <c r="I3088" s="64" t="s">
        <v>494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548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customHeight="1" x14ac:dyDescent="0.35">
      <c r="A3089" s="62">
        <v>46181</v>
      </c>
      <c r="B3089" s="63" t="s">
        <v>446</v>
      </c>
      <c r="C3089" s="64" t="s">
        <v>18</v>
      </c>
      <c r="D3089" s="64" t="s">
        <v>37</v>
      </c>
      <c r="E3089" s="64" t="s">
        <v>2680</v>
      </c>
      <c r="F3089" s="64">
        <v>2</v>
      </c>
      <c r="G3089" s="72">
        <v>159202007</v>
      </c>
      <c r="H3089" s="63" t="s">
        <v>5580</v>
      </c>
      <c r="I3089" s="64" t="s">
        <v>494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548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customHeight="1" x14ac:dyDescent="0.35">
      <c r="A3090" s="62">
        <v>46181</v>
      </c>
      <c r="B3090" s="63" t="s">
        <v>446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5581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723</v>
      </c>
      <c r="F3091" s="64">
        <v>2</v>
      </c>
      <c r="G3091" s="72">
        <v>130878003</v>
      </c>
      <c r="H3091" s="63" t="s">
        <v>5582</v>
      </c>
      <c r="I3091" s="64" t="s">
        <v>491</v>
      </c>
      <c r="J3091" s="63" t="s">
        <v>5583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1556</v>
      </c>
      <c r="F3092" s="64">
        <v>1</v>
      </c>
      <c r="G3092" s="72">
        <v>130606098</v>
      </c>
      <c r="H3092" s="63" t="s">
        <v>5584</v>
      </c>
      <c r="I3092" s="64" t="s">
        <v>491</v>
      </c>
      <c r="J3092" s="63" t="s">
        <v>5585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5216</v>
      </c>
      <c r="F3093" s="64">
        <v>2</v>
      </c>
      <c r="G3093" s="72">
        <v>130868002</v>
      </c>
      <c r="H3093" s="63" t="s">
        <v>5586</v>
      </c>
      <c r="I3093" s="64" t="s">
        <v>491</v>
      </c>
      <c r="J3093" s="63" t="s">
        <v>5191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1550</v>
      </c>
      <c r="F3094" s="64">
        <v>1</v>
      </c>
      <c r="G3094" s="72">
        <v>130868002</v>
      </c>
      <c r="H3094" s="63" t="s">
        <v>5586</v>
      </c>
      <c r="I3094" s="64" t="s">
        <v>491</v>
      </c>
      <c r="J3094" s="63" t="s">
        <v>5587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613</v>
      </c>
      <c r="F3095" s="64">
        <v>1</v>
      </c>
      <c r="G3095" s="72">
        <v>130597181</v>
      </c>
      <c r="H3095" s="63" t="s">
        <v>5602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customHeight="1" x14ac:dyDescent="0.35">
      <c r="A3096" s="62">
        <v>46182</v>
      </c>
      <c r="B3096" s="63" t="s">
        <v>446</v>
      </c>
      <c r="C3096" s="64" t="s">
        <v>17</v>
      </c>
      <c r="D3096" s="64" t="s">
        <v>37</v>
      </c>
      <c r="E3096" s="64" t="s">
        <v>3044</v>
      </c>
      <c r="F3096" s="64">
        <v>1</v>
      </c>
      <c r="G3096" s="72" t="s">
        <v>3356</v>
      </c>
      <c r="H3096" s="63" t="s">
        <v>5603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customHeight="1" x14ac:dyDescent="0.35">
      <c r="A3097" s="62">
        <v>46182</v>
      </c>
      <c r="B3097" s="63" t="s">
        <v>446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643</v>
      </c>
      <c r="H3097" s="63" t="s">
        <v>5604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customHeight="1" x14ac:dyDescent="0.35">
      <c r="A3098" s="62">
        <v>46182</v>
      </c>
      <c r="B3098" s="63" t="s">
        <v>446</v>
      </c>
      <c r="C3098" s="64" t="s">
        <v>17</v>
      </c>
      <c r="D3098" s="64" t="s">
        <v>37</v>
      </c>
      <c r="E3098" s="64" t="s">
        <v>3044</v>
      </c>
      <c r="F3098" s="64">
        <v>2</v>
      </c>
      <c r="G3098" s="72" t="s">
        <v>3552</v>
      </c>
      <c r="H3098" s="63" t="s">
        <v>5483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customHeight="1" x14ac:dyDescent="0.35">
      <c r="A3099" s="62">
        <v>46182</v>
      </c>
      <c r="B3099" s="63" t="s">
        <v>446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912</v>
      </c>
      <c r="H3099" s="63" t="s">
        <v>5605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customHeight="1" x14ac:dyDescent="0.35">
      <c r="A3100" s="62">
        <v>46182</v>
      </c>
      <c r="B3100" s="63" t="s">
        <v>446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730</v>
      </c>
      <c r="H3100" s="63" t="s">
        <v>5606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customHeight="1" x14ac:dyDescent="0.35">
      <c r="A3101" s="62">
        <v>46182</v>
      </c>
      <c r="B3101" s="63" t="s">
        <v>446</v>
      </c>
      <c r="C3101" s="64" t="s">
        <v>18</v>
      </c>
      <c r="D3101" s="64" t="s">
        <v>37</v>
      </c>
      <c r="E3101" s="64" t="s">
        <v>755</v>
      </c>
      <c r="F3101" s="64">
        <v>1</v>
      </c>
      <c r="G3101" s="72" t="s">
        <v>5607</v>
      </c>
      <c r="H3101" s="63" t="s">
        <v>5608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customHeight="1" x14ac:dyDescent="0.35">
      <c r="A3102" s="62">
        <v>46182</v>
      </c>
      <c r="B3102" s="63" t="s">
        <v>446</v>
      </c>
      <c r="C3102" s="64" t="s">
        <v>18</v>
      </c>
      <c r="D3102" s="64" t="s">
        <v>37</v>
      </c>
      <c r="E3102" s="64" t="s">
        <v>1548</v>
      </c>
      <c r="F3102" s="64">
        <v>1</v>
      </c>
      <c r="G3102" s="72" t="s">
        <v>2692</v>
      </c>
      <c r="H3102" s="63" t="s">
        <v>5609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customHeight="1" x14ac:dyDescent="0.35">
      <c r="A3103" s="62">
        <v>46182</v>
      </c>
      <c r="B3103" s="63" t="s">
        <v>446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5610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customHeight="1" x14ac:dyDescent="0.35">
      <c r="A3104" s="62">
        <v>46182</v>
      </c>
      <c r="B3104" s="63" t="s">
        <v>446</v>
      </c>
      <c r="C3104" s="64" t="s">
        <v>18</v>
      </c>
      <c r="D3104" s="64" t="s">
        <v>37</v>
      </c>
      <c r="E3104" s="64" t="s">
        <v>1543</v>
      </c>
      <c r="F3104" s="64">
        <v>1</v>
      </c>
      <c r="G3104" s="72" t="s">
        <v>5611</v>
      </c>
      <c r="H3104" s="63" t="s">
        <v>5612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customHeight="1" x14ac:dyDescent="0.35">
      <c r="A3105" s="62">
        <v>46182</v>
      </c>
      <c r="B3105" s="63" t="s">
        <v>446</v>
      </c>
      <c r="C3105" s="64" t="s">
        <v>18</v>
      </c>
      <c r="D3105" s="64" t="s">
        <v>37</v>
      </c>
      <c r="E3105" s="64" t="s">
        <v>471</v>
      </c>
      <c r="F3105" s="64">
        <v>1</v>
      </c>
      <c r="G3105" s="72" t="s">
        <v>4746</v>
      </c>
      <c r="H3105" s="63" t="s">
        <v>5181</v>
      </c>
      <c r="I3105" s="64" t="s">
        <v>494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548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customHeight="1" x14ac:dyDescent="0.35">
      <c r="A3106" s="62">
        <v>46182</v>
      </c>
      <c r="B3106" s="63" t="s">
        <v>446</v>
      </c>
      <c r="C3106" s="64" t="s">
        <v>18</v>
      </c>
      <c r="D3106" s="64" t="s">
        <v>37</v>
      </c>
      <c r="E3106" s="64" t="s">
        <v>2111</v>
      </c>
      <c r="F3106" s="64">
        <v>1</v>
      </c>
      <c r="G3106" s="72" t="s">
        <v>5613</v>
      </c>
      <c r="H3106" s="63" t="s">
        <v>5614</v>
      </c>
      <c r="I3106" s="64" t="s">
        <v>494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548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customHeight="1" x14ac:dyDescent="0.35">
      <c r="A3107" s="62">
        <v>46182</v>
      </c>
      <c r="B3107" s="63" t="s">
        <v>446</v>
      </c>
      <c r="C3107" s="64" t="s">
        <v>18</v>
      </c>
      <c r="D3107" s="64" t="s">
        <v>37</v>
      </c>
      <c r="E3107" s="64" t="s">
        <v>616</v>
      </c>
      <c r="F3107" s="64">
        <v>1</v>
      </c>
      <c r="G3107" s="72">
        <v>313157004</v>
      </c>
      <c r="H3107" s="63" t="s">
        <v>5615</v>
      </c>
      <c r="I3107" s="64" t="s">
        <v>494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548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customHeight="1" x14ac:dyDescent="0.35">
      <c r="A3108" s="62">
        <v>46182</v>
      </c>
      <c r="B3108" s="63" t="s">
        <v>446</v>
      </c>
      <c r="C3108" s="64" t="s">
        <v>18</v>
      </c>
      <c r="D3108" s="64" t="s">
        <v>37</v>
      </c>
      <c r="E3108" s="64" t="s">
        <v>640</v>
      </c>
      <c r="F3108" s="64">
        <v>1</v>
      </c>
      <c r="G3108" s="72">
        <v>315630004</v>
      </c>
      <c r="H3108" s="63" t="s">
        <v>5616</v>
      </c>
      <c r="I3108" s="64" t="s">
        <v>494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548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customHeight="1" x14ac:dyDescent="0.35">
      <c r="A3109" s="62">
        <v>46182</v>
      </c>
      <c r="B3109" s="63" t="s">
        <v>446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5416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2176</v>
      </c>
      <c r="F3110" s="64">
        <v>1</v>
      </c>
      <c r="G3110" s="72" t="s">
        <v>5617</v>
      </c>
      <c r="H3110" s="63" t="s">
        <v>5618</v>
      </c>
      <c r="I3110" s="64" t="s">
        <v>481</v>
      </c>
      <c r="J3110" s="63" t="s">
        <v>5619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5204</v>
      </c>
      <c r="Y3110" s="63"/>
      <c r="Z3110" s="63"/>
      <c r="AA3110" s="63">
        <v>2026060046</v>
      </c>
    </row>
    <row r="3111" spans="1:27" s="71" customFormat="1" ht="23.5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5601</v>
      </c>
      <c r="F3111" s="64">
        <v>2</v>
      </c>
      <c r="G3111" s="72">
        <v>130597380</v>
      </c>
      <c r="H3111" s="63" t="s">
        <v>5620</v>
      </c>
      <c r="I3111" s="64" t="s">
        <v>491</v>
      </c>
      <c r="J3111" s="63" t="s">
        <v>4147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1118</v>
      </c>
      <c r="F3112" s="64">
        <v>2</v>
      </c>
      <c r="G3112" s="72">
        <v>130597401</v>
      </c>
      <c r="H3112" s="63" t="s">
        <v>5621</v>
      </c>
      <c r="I3112" s="64" t="s">
        <v>491</v>
      </c>
      <c r="J3112" s="63" t="s">
        <v>5454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customHeight="1" x14ac:dyDescent="0.35">
      <c r="A3113" s="62">
        <v>46182</v>
      </c>
      <c r="B3113" s="63" t="s">
        <v>446</v>
      </c>
      <c r="C3113" s="64" t="s">
        <v>18</v>
      </c>
      <c r="D3113" s="64" t="s">
        <v>37</v>
      </c>
      <c r="E3113" s="64" t="s">
        <v>1543</v>
      </c>
      <c r="F3113" s="64">
        <v>1</v>
      </c>
      <c r="G3113" s="72" t="s">
        <v>5611</v>
      </c>
      <c r="H3113" s="63" t="s">
        <v>5612</v>
      </c>
      <c r="I3113" s="64" t="s">
        <v>491</v>
      </c>
      <c r="J3113" s="63" t="s">
        <v>5622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customHeight="1" x14ac:dyDescent="0.35">
      <c r="A3114" s="62">
        <v>46182</v>
      </c>
      <c r="B3114" s="63" t="s">
        <v>446</v>
      </c>
      <c r="C3114" s="64" t="s">
        <v>18</v>
      </c>
      <c r="D3114" s="64" t="s">
        <v>37</v>
      </c>
      <c r="E3114" s="64" t="s">
        <v>1211</v>
      </c>
      <c r="F3114" s="64">
        <v>1</v>
      </c>
      <c r="G3114" s="72" t="s">
        <v>1127</v>
      </c>
      <c r="H3114" s="63" t="s">
        <v>5623</v>
      </c>
      <c r="I3114" s="64" t="s">
        <v>481</v>
      </c>
      <c r="J3114" s="63" t="s">
        <v>5624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5625</v>
      </c>
      <c r="Y3114" s="63"/>
      <c r="Z3114" s="63"/>
      <c r="AA3114" s="63">
        <v>2026060050</v>
      </c>
    </row>
    <row r="3115" spans="1:27" s="71" customFormat="1" ht="23.5" customHeight="1" x14ac:dyDescent="0.35">
      <c r="A3115" s="62">
        <v>46183</v>
      </c>
      <c r="B3115" s="63" t="s">
        <v>446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5629</v>
      </c>
      <c r="H3115" s="63" t="s">
        <v>5630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customHeight="1" x14ac:dyDescent="0.35">
      <c r="A3116" s="62">
        <v>46183</v>
      </c>
      <c r="B3116" s="63" t="s">
        <v>446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5631</v>
      </c>
      <c r="H3116" s="63" t="s">
        <v>5632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customHeight="1" x14ac:dyDescent="0.35">
      <c r="A3117" s="62">
        <v>46183</v>
      </c>
      <c r="B3117" s="63" t="s">
        <v>446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949</v>
      </c>
      <c r="H3117" s="63" t="s">
        <v>5633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4377</v>
      </c>
      <c r="F3118" s="64">
        <v>1</v>
      </c>
      <c r="G3118" s="72" t="s">
        <v>4836</v>
      </c>
      <c r="H3118" s="63" t="s">
        <v>5634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4378</v>
      </c>
      <c r="F3119" s="64">
        <v>2</v>
      </c>
      <c r="G3119" s="72" t="s">
        <v>4414</v>
      </c>
      <c r="H3119" s="63" t="s">
        <v>5635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customHeight="1" x14ac:dyDescent="0.35">
      <c r="A3120" s="62">
        <v>46183</v>
      </c>
      <c r="B3120" s="63" t="s">
        <v>446</v>
      </c>
      <c r="C3120" s="64" t="s">
        <v>18</v>
      </c>
      <c r="D3120" s="64" t="s">
        <v>37</v>
      </c>
      <c r="E3120" s="64" t="s">
        <v>1309</v>
      </c>
      <c r="F3120" s="64">
        <v>2</v>
      </c>
      <c r="G3120" s="72" t="s">
        <v>5636</v>
      </c>
      <c r="H3120" s="63" t="s">
        <v>5637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customHeight="1" x14ac:dyDescent="0.35">
      <c r="A3121" s="62">
        <v>46183</v>
      </c>
      <c r="B3121" s="63" t="s">
        <v>446</v>
      </c>
      <c r="C3121" s="64" t="s">
        <v>18</v>
      </c>
      <c r="D3121" s="64" t="s">
        <v>37</v>
      </c>
      <c r="E3121" s="64" t="s">
        <v>1844</v>
      </c>
      <c r="F3121" s="64">
        <v>2</v>
      </c>
      <c r="G3121" s="72" t="s">
        <v>5638</v>
      </c>
      <c r="H3121" s="63" t="s">
        <v>5639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customHeight="1" x14ac:dyDescent="0.35">
      <c r="A3122" s="62">
        <v>46183</v>
      </c>
      <c r="B3122" s="63" t="s">
        <v>446</v>
      </c>
      <c r="C3122" s="64" t="s">
        <v>18</v>
      </c>
      <c r="D3122" s="64" t="s">
        <v>37</v>
      </c>
      <c r="E3122" s="64" t="s">
        <v>1727</v>
      </c>
      <c r="F3122" s="64">
        <v>2</v>
      </c>
      <c r="G3122" s="72" t="s">
        <v>5640</v>
      </c>
      <c r="H3122" s="63" t="s">
        <v>5641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customHeight="1" x14ac:dyDescent="0.35">
      <c r="A3123" s="62">
        <v>46183</v>
      </c>
      <c r="B3123" s="63" t="s">
        <v>446</v>
      </c>
      <c r="C3123" s="64" t="s">
        <v>18</v>
      </c>
      <c r="D3123" s="64" t="s">
        <v>37</v>
      </c>
      <c r="E3123" s="64" t="s">
        <v>430</v>
      </c>
      <c r="F3123" s="64">
        <v>2</v>
      </c>
      <c r="G3123" s="72" t="s">
        <v>472</v>
      </c>
      <c r="H3123" s="63" t="s">
        <v>5642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customHeight="1" x14ac:dyDescent="0.35">
      <c r="A3124" s="62">
        <v>46183</v>
      </c>
      <c r="B3124" s="63" t="s">
        <v>446</v>
      </c>
      <c r="C3124" s="64" t="s">
        <v>18</v>
      </c>
      <c r="D3124" s="64" t="s">
        <v>37</v>
      </c>
      <c r="E3124" s="64" t="s">
        <v>756</v>
      </c>
      <c r="F3124" s="64">
        <v>2</v>
      </c>
      <c r="G3124" s="72">
        <v>230747003</v>
      </c>
      <c r="H3124" s="63" t="s">
        <v>5643</v>
      </c>
      <c r="I3124" s="64" t="s">
        <v>494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548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customHeight="1" x14ac:dyDescent="0.35">
      <c r="A3125" s="62">
        <v>46183</v>
      </c>
      <c r="B3125" s="63" t="s">
        <v>446</v>
      </c>
      <c r="C3125" s="64" t="s">
        <v>18</v>
      </c>
      <c r="D3125" s="64" t="s">
        <v>37</v>
      </c>
      <c r="E3125" s="64" t="s">
        <v>903</v>
      </c>
      <c r="F3125" s="64">
        <v>1</v>
      </c>
      <c r="G3125" s="72">
        <v>290061081</v>
      </c>
      <c r="H3125" s="63" t="s">
        <v>5644</v>
      </c>
      <c r="I3125" s="64" t="s">
        <v>494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548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customHeight="1" x14ac:dyDescent="0.35">
      <c r="A3126" s="62">
        <v>46183</v>
      </c>
      <c r="B3126" s="63" t="s">
        <v>446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5645</v>
      </c>
      <c r="I3126" s="64" t="s">
        <v>494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548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customHeight="1" x14ac:dyDescent="0.35">
      <c r="A3127" s="62">
        <v>46183</v>
      </c>
      <c r="B3127" s="63" t="s">
        <v>446</v>
      </c>
      <c r="C3127" s="64" t="s">
        <v>18</v>
      </c>
      <c r="D3127" s="64" t="s">
        <v>37</v>
      </c>
      <c r="E3127" s="64" t="s">
        <v>1155</v>
      </c>
      <c r="F3127" s="64">
        <v>2</v>
      </c>
      <c r="G3127" s="72">
        <v>319123015</v>
      </c>
      <c r="H3127" s="63" t="s">
        <v>5646</v>
      </c>
      <c r="I3127" s="64" t="s">
        <v>494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548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5647</v>
      </c>
      <c r="I3128" s="64" t="s">
        <v>491</v>
      </c>
      <c r="J3128" s="63" t="s">
        <v>5648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customHeight="1" x14ac:dyDescent="0.35">
      <c r="A3129" s="62">
        <v>46183</v>
      </c>
      <c r="B3129" s="63" t="s">
        <v>446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3284</v>
      </c>
      <c r="H3129" s="63" t="s">
        <v>5649</v>
      </c>
      <c r="I3129" s="64" t="s">
        <v>491</v>
      </c>
      <c r="J3129" s="63" t="s">
        <v>5622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5216</v>
      </c>
      <c r="F3130" s="64">
        <v>2</v>
      </c>
      <c r="G3130" s="72">
        <v>130868002</v>
      </c>
      <c r="H3130" s="63" t="s">
        <v>5586</v>
      </c>
      <c r="I3130" s="64" t="s">
        <v>491</v>
      </c>
      <c r="J3130" s="63" t="s">
        <v>5191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customHeight="1" x14ac:dyDescent="0.35">
      <c r="A3131" s="62">
        <v>46183</v>
      </c>
      <c r="B3131" s="63" t="s">
        <v>446</v>
      </c>
      <c r="C3131" s="64" t="s">
        <v>18</v>
      </c>
      <c r="D3131" s="64" t="s">
        <v>37</v>
      </c>
      <c r="E3131" s="64" t="s">
        <v>2110</v>
      </c>
      <c r="F3131" s="64">
        <v>2</v>
      </c>
      <c r="G3131" s="72" t="s">
        <v>2470</v>
      </c>
      <c r="H3131" s="63" t="s">
        <v>5650</v>
      </c>
      <c r="I3131" s="64" t="s">
        <v>491</v>
      </c>
      <c r="J3131" s="63" t="s">
        <v>5651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customHeight="1" x14ac:dyDescent="0.35">
      <c r="A3132" s="62">
        <v>46184</v>
      </c>
      <c r="B3132" s="63" t="s">
        <v>446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1163</v>
      </c>
      <c r="H3132" s="63" t="s">
        <v>5669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customHeight="1" x14ac:dyDescent="0.35">
      <c r="A3133" s="62">
        <v>46184</v>
      </c>
      <c r="B3133" s="63" t="s">
        <v>446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2200</v>
      </c>
      <c r="H3133" s="63" t="s">
        <v>5670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customHeight="1" x14ac:dyDescent="0.35">
      <c r="A3134" s="62">
        <v>46184</v>
      </c>
      <c r="B3134" s="63" t="s">
        <v>446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910</v>
      </c>
      <c r="H3134" s="63" t="s">
        <v>5671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customHeight="1" x14ac:dyDescent="0.35">
      <c r="A3135" s="62">
        <v>46184</v>
      </c>
      <c r="B3135" s="63" t="s">
        <v>446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1451</v>
      </c>
      <c r="H3135" s="63" t="s">
        <v>5672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customHeight="1" x14ac:dyDescent="0.35">
      <c r="A3136" s="62">
        <v>46184</v>
      </c>
      <c r="B3136" s="63" t="s">
        <v>446</v>
      </c>
      <c r="C3136" s="64" t="s">
        <v>17</v>
      </c>
      <c r="D3136" s="64" t="s">
        <v>37</v>
      </c>
      <c r="E3136" s="64" t="s">
        <v>3044</v>
      </c>
      <c r="F3136" s="64">
        <v>1</v>
      </c>
      <c r="G3136" s="72" t="s">
        <v>3221</v>
      </c>
      <c r="H3136" s="63" t="s">
        <v>5673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customHeight="1" x14ac:dyDescent="0.35">
      <c r="A3137" s="62">
        <v>46184</v>
      </c>
      <c r="B3137" s="63" t="s">
        <v>446</v>
      </c>
      <c r="C3137" s="64" t="s">
        <v>17</v>
      </c>
      <c r="D3137" s="64" t="s">
        <v>37</v>
      </c>
      <c r="E3137" s="64" t="s">
        <v>3044</v>
      </c>
      <c r="F3137" s="64">
        <v>1</v>
      </c>
      <c r="G3137" s="72" t="s">
        <v>3972</v>
      </c>
      <c r="H3137" s="63" t="s">
        <v>5674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customHeight="1" x14ac:dyDescent="0.35">
      <c r="A3138" s="62">
        <v>46184</v>
      </c>
      <c r="B3138" s="63" t="s">
        <v>446</v>
      </c>
      <c r="C3138" s="64" t="s">
        <v>17</v>
      </c>
      <c r="D3138" s="64" t="s">
        <v>37</v>
      </c>
      <c r="E3138" s="64" t="s">
        <v>3045</v>
      </c>
      <c r="F3138" s="64">
        <v>2</v>
      </c>
      <c r="G3138" s="72" t="s">
        <v>3618</v>
      </c>
      <c r="H3138" s="63" t="s">
        <v>5675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customHeight="1" x14ac:dyDescent="0.35">
      <c r="A3139" s="62">
        <v>46184</v>
      </c>
      <c r="B3139" s="63" t="s">
        <v>446</v>
      </c>
      <c r="C3139" s="64" t="s">
        <v>18</v>
      </c>
      <c r="D3139" s="64" t="s">
        <v>37</v>
      </c>
      <c r="E3139" s="64" t="s">
        <v>871</v>
      </c>
      <c r="F3139" s="64">
        <v>1</v>
      </c>
      <c r="G3139" s="72" t="s">
        <v>5664</v>
      </c>
      <c r="H3139" s="63" t="s">
        <v>5676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customHeight="1" x14ac:dyDescent="0.35">
      <c r="A3140" s="62">
        <v>46184</v>
      </c>
      <c r="B3140" s="63" t="s">
        <v>446</v>
      </c>
      <c r="C3140" s="64" t="s">
        <v>18</v>
      </c>
      <c r="D3140" s="64" t="s">
        <v>37</v>
      </c>
      <c r="E3140" s="64" t="s">
        <v>2680</v>
      </c>
      <c r="F3140" s="64">
        <v>2</v>
      </c>
      <c r="G3140" s="72" t="s">
        <v>5665</v>
      </c>
      <c r="H3140" s="63" t="s">
        <v>5677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customHeight="1" x14ac:dyDescent="0.35">
      <c r="A3141" s="62">
        <v>46184</v>
      </c>
      <c r="B3141" s="63" t="s">
        <v>446</v>
      </c>
      <c r="C3141" s="64" t="s">
        <v>18</v>
      </c>
      <c r="D3141" s="64" t="s">
        <v>37</v>
      </c>
      <c r="E3141" s="64" t="s">
        <v>1544</v>
      </c>
      <c r="F3141" s="64">
        <v>1</v>
      </c>
      <c r="G3141" s="72" t="s">
        <v>1315</v>
      </c>
      <c r="H3141" s="63" t="s">
        <v>5678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customHeight="1" x14ac:dyDescent="0.35">
      <c r="A3142" s="62">
        <v>46184</v>
      </c>
      <c r="B3142" s="63" t="s">
        <v>446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3866</v>
      </c>
      <c r="H3142" s="63" t="s">
        <v>5679</v>
      </c>
      <c r="I3142" s="64" t="s">
        <v>494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548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customHeight="1" x14ac:dyDescent="0.35">
      <c r="A3143" s="62">
        <v>46184</v>
      </c>
      <c r="B3143" s="63" t="s">
        <v>446</v>
      </c>
      <c r="C3143" s="64" t="s">
        <v>18</v>
      </c>
      <c r="D3143" s="64" t="s">
        <v>37</v>
      </c>
      <c r="E3143" s="64" t="s">
        <v>1431</v>
      </c>
      <c r="F3143" s="64">
        <v>2</v>
      </c>
      <c r="G3143" s="72" t="s">
        <v>1036</v>
      </c>
      <c r="H3143" s="63" t="s">
        <v>5680</v>
      </c>
      <c r="I3143" s="64" t="s">
        <v>494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548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customHeight="1" x14ac:dyDescent="0.35">
      <c r="A3144" s="62">
        <v>46184</v>
      </c>
      <c r="B3144" s="63" t="s">
        <v>446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1468</v>
      </c>
      <c r="H3144" s="63" t="s">
        <v>5681</v>
      </c>
      <c r="I3144" s="64" t="s">
        <v>494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548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customHeight="1" x14ac:dyDescent="0.35">
      <c r="A3145" s="62">
        <v>46184</v>
      </c>
      <c r="B3145" s="63" t="s">
        <v>446</v>
      </c>
      <c r="C3145" s="64" t="s">
        <v>18</v>
      </c>
      <c r="D3145" s="64" t="s">
        <v>37</v>
      </c>
      <c r="E3145" s="64" t="s">
        <v>820</v>
      </c>
      <c r="F3145" s="64">
        <v>1</v>
      </c>
      <c r="G3145" s="72" t="s">
        <v>2470</v>
      </c>
      <c r="H3145" s="63" t="s">
        <v>5650</v>
      </c>
      <c r="I3145" s="64" t="s">
        <v>494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548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customHeight="1" x14ac:dyDescent="0.35">
      <c r="A3146" s="62">
        <v>46184</v>
      </c>
      <c r="B3146" s="63" t="s">
        <v>446</v>
      </c>
      <c r="C3146" s="64" t="s">
        <v>18</v>
      </c>
      <c r="D3146" s="64" t="s">
        <v>37</v>
      </c>
      <c r="E3146" s="64" t="s">
        <v>430</v>
      </c>
      <c r="F3146" s="64">
        <v>2</v>
      </c>
      <c r="G3146" s="72" t="s">
        <v>5666</v>
      </c>
      <c r="H3146" s="63" t="s">
        <v>5682</v>
      </c>
      <c r="I3146" s="64" t="s">
        <v>494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548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customHeight="1" x14ac:dyDescent="0.35">
      <c r="A3147" s="62">
        <v>46184</v>
      </c>
      <c r="B3147" s="63" t="s">
        <v>446</v>
      </c>
      <c r="C3147" s="64" t="s">
        <v>18</v>
      </c>
      <c r="D3147" s="64" t="s">
        <v>37</v>
      </c>
      <c r="E3147" s="64" t="s">
        <v>2232</v>
      </c>
      <c r="F3147" s="64">
        <v>2</v>
      </c>
      <c r="G3147" s="72" t="s">
        <v>5667</v>
      </c>
      <c r="H3147" s="63" t="s">
        <v>5683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customHeight="1" x14ac:dyDescent="0.35">
      <c r="A3148" s="62">
        <v>46184</v>
      </c>
      <c r="B3148" s="63" t="s">
        <v>446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5684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customHeight="1" x14ac:dyDescent="0.35">
      <c r="A3149" s="62">
        <v>46184</v>
      </c>
      <c r="B3149" s="63" t="s">
        <v>446</v>
      </c>
      <c r="C3149" s="64" t="s">
        <v>18</v>
      </c>
      <c r="D3149" s="64" t="s">
        <v>37</v>
      </c>
      <c r="E3149" s="64" t="s">
        <v>903</v>
      </c>
      <c r="F3149" s="64">
        <v>1</v>
      </c>
      <c r="G3149" s="72">
        <v>290188004</v>
      </c>
      <c r="H3149" s="63" t="s">
        <v>5685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customHeight="1" x14ac:dyDescent="0.35">
      <c r="A3150" s="62">
        <v>46184</v>
      </c>
      <c r="B3150" s="63" t="s">
        <v>446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5686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customHeight="1" x14ac:dyDescent="0.35">
      <c r="A3151" s="62">
        <v>46184</v>
      </c>
      <c r="B3151" s="63" t="s">
        <v>446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3092</v>
      </c>
      <c r="H3151" s="63" t="s">
        <v>5496</v>
      </c>
      <c r="I3151" s="64" t="s">
        <v>481</v>
      </c>
      <c r="J3151" s="63" t="s">
        <v>5687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5499</v>
      </c>
      <c r="Y3151" s="63"/>
      <c r="Z3151" s="63"/>
      <c r="AA3151" s="63">
        <v>2026060058</v>
      </c>
    </row>
    <row r="3152" spans="1:27" s="71" customFormat="1" ht="23.5" customHeight="1" x14ac:dyDescent="0.35">
      <c r="A3152" s="62">
        <v>46184</v>
      </c>
      <c r="B3152" s="63" t="s">
        <v>446</v>
      </c>
      <c r="C3152" s="64" t="s">
        <v>18</v>
      </c>
      <c r="D3152" s="64" t="s">
        <v>37</v>
      </c>
      <c r="E3152" s="64" t="s">
        <v>2680</v>
      </c>
      <c r="F3152" s="64">
        <v>2</v>
      </c>
      <c r="G3152" s="72" t="s">
        <v>5665</v>
      </c>
      <c r="H3152" s="63" t="s">
        <v>5677</v>
      </c>
      <c r="I3152" s="64" t="s">
        <v>491</v>
      </c>
      <c r="J3152" s="63" t="s">
        <v>2148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customHeight="1" x14ac:dyDescent="0.35">
      <c r="A3153" s="62">
        <v>46184</v>
      </c>
      <c r="B3153" s="63" t="s">
        <v>446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3866</v>
      </c>
      <c r="H3153" s="63" t="s">
        <v>5679</v>
      </c>
      <c r="I3153" s="64" t="s">
        <v>491</v>
      </c>
      <c r="J3153" s="63" t="s">
        <v>2148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5216</v>
      </c>
      <c r="F3154" s="64">
        <v>2</v>
      </c>
      <c r="G3154" s="72">
        <v>130868002</v>
      </c>
      <c r="H3154" s="63" t="s">
        <v>5688</v>
      </c>
      <c r="I3154" s="64" t="s">
        <v>491</v>
      </c>
      <c r="J3154" s="63" t="s">
        <v>5689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1550</v>
      </c>
      <c r="F3155" s="64">
        <v>1</v>
      </c>
      <c r="G3155" s="72">
        <v>130868002</v>
      </c>
      <c r="H3155" s="63" t="s">
        <v>5688</v>
      </c>
      <c r="I3155" s="64" t="s">
        <v>491</v>
      </c>
      <c r="J3155" s="63" t="s">
        <v>5690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1468</v>
      </c>
      <c r="H3156" s="63" t="s">
        <v>5681</v>
      </c>
      <c r="I3156" s="64" t="s">
        <v>483</v>
      </c>
      <c r="J3156" s="63" t="s">
        <v>5693</v>
      </c>
      <c r="K3156" s="64" t="s">
        <v>2590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5692</v>
      </c>
      <c r="X3156" s="63" t="s">
        <v>5469</v>
      </c>
      <c r="Y3156" s="63"/>
      <c r="Z3156" s="63"/>
      <c r="AA3156" s="63">
        <v>2026060063</v>
      </c>
    </row>
    <row r="3157" spans="1:27" s="71" customFormat="1" ht="23.5" customHeight="1" x14ac:dyDescent="0.35">
      <c r="A3157" s="62">
        <v>46185</v>
      </c>
      <c r="B3157" s="63" t="s">
        <v>446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4335</v>
      </c>
      <c r="H3157" s="63" t="s">
        <v>5694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customHeight="1" x14ac:dyDescent="0.35">
      <c r="A3158" s="62">
        <v>46185</v>
      </c>
      <c r="B3158" s="63" t="s">
        <v>446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2916</v>
      </c>
      <c r="H3158" s="63" t="s">
        <v>5695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customHeight="1" x14ac:dyDescent="0.35">
      <c r="A3159" s="62">
        <v>46185</v>
      </c>
      <c r="B3159" s="63" t="s">
        <v>446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2361</v>
      </c>
      <c r="H3159" s="63" t="s">
        <v>5696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customHeight="1" x14ac:dyDescent="0.35">
      <c r="A3160" s="62">
        <v>46185</v>
      </c>
      <c r="B3160" s="63" t="s">
        <v>446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1830</v>
      </c>
      <c r="H3160" s="63" t="s">
        <v>5697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customHeight="1" x14ac:dyDescent="0.35">
      <c r="A3161" s="62">
        <v>46185</v>
      </c>
      <c r="B3161" s="63" t="s">
        <v>446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3092</v>
      </c>
      <c r="H3161" s="63" t="s">
        <v>5496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613</v>
      </c>
      <c r="F3162" s="64">
        <v>1</v>
      </c>
      <c r="G3162" s="72">
        <v>130597181</v>
      </c>
      <c r="H3162" s="63" t="s">
        <v>5698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5699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customHeight="1" x14ac:dyDescent="0.35">
      <c r="A3164" s="62">
        <v>46185</v>
      </c>
      <c r="B3164" s="63" t="s">
        <v>446</v>
      </c>
      <c r="C3164" s="64" t="s">
        <v>17</v>
      </c>
      <c r="D3164" s="64" t="s">
        <v>37</v>
      </c>
      <c r="E3164" s="64" t="s">
        <v>3044</v>
      </c>
      <c r="F3164" s="64">
        <v>1</v>
      </c>
      <c r="G3164" s="72" t="s">
        <v>4388</v>
      </c>
      <c r="H3164" s="63" t="s">
        <v>5700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customHeight="1" x14ac:dyDescent="0.35">
      <c r="A3165" s="62">
        <v>46185</v>
      </c>
      <c r="B3165" s="63" t="s">
        <v>446</v>
      </c>
      <c r="C3165" s="64" t="s">
        <v>17</v>
      </c>
      <c r="D3165" s="64" t="s">
        <v>37</v>
      </c>
      <c r="E3165" s="64" t="s">
        <v>3044</v>
      </c>
      <c r="F3165" s="64">
        <v>1</v>
      </c>
      <c r="G3165" s="72" t="s">
        <v>5701</v>
      </c>
      <c r="H3165" s="63" t="s">
        <v>5702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customHeight="1" x14ac:dyDescent="0.35">
      <c r="A3166" s="62">
        <v>46185</v>
      </c>
      <c r="B3166" s="63" t="s">
        <v>446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4463</v>
      </c>
      <c r="H3166" s="63" t="s">
        <v>5703</v>
      </c>
      <c r="I3166" s="64" t="s">
        <v>494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548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customHeight="1" x14ac:dyDescent="0.35">
      <c r="A3167" s="62">
        <v>46185</v>
      </c>
      <c r="B3167" s="63" t="s">
        <v>446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5292</v>
      </c>
      <c r="H3167" s="63" t="s">
        <v>5704</v>
      </c>
      <c r="I3167" s="64" t="s">
        <v>494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548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customHeight="1" x14ac:dyDescent="0.35">
      <c r="A3168" s="62">
        <v>46185</v>
      </c>
      <c r="B3168" s="63" t="s">
        <v>446</v>
      </c>
      <c r="C3168" s="64" t="s">
        <v>18</v>
      </c>
      <c r="D3168" s="64" t="s">
        <v>37</v>
      </c>
      <c r="E3168" s="64" t="s">
        <v>1548</v>
      </c>
      <c r="F3168" s="64">
        <v>1</v>
      </c>
      <c r="G3168" s="72" t="s">
        <v>5705</v>
      </c>
      <c r="H3168" s="63" t="s">
        <v>5706</v>
      </c>
      <c r="I3168" s="64" t="s">
        <v>494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548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customHeight="1" x14ac:dyDescent="0.35">
      <c r="A3169" s="62">
        <v>46185</v>
      </c>
      <c r="B3169" s="63" t="s">
        <v>446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1169</v>
      </c>
      <c r="H3169" s="63" t="s">
        <v>5707</v>
      </c>
      <c r="I3169" s="64" t="s">
        <v>494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548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customHeight="1" x14ac:dyDescent="0.35">
      <c r="A3170" s="62">
        <v>46185</v>
      </c>
      <c r="B3170" s="63" t="s">
        <v>446</v>
      </c>
      <c r="C3170" s="64" t="s">
        <v>18</v>
      </c>
      <c r="D3170" s="64" t="s">
        <v>37</v>
      </c>
      <c r="E3170" s="64" t="s">
        <v>2071</v>
      </c>
      <c r="F3170" s="64">
        <v>2</v>
      </c>
      <c r="G3170" s="72" t="s">
        <v>2171</v>
      </c>
      <c r="H3170" s="63" t="s">
        <v>5708</v>
      </c>
      <c r="I3170" s="64" t="s">
        <v>494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548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customHeight="1" x14ac:dyDescent="0.35">
      <c r="A3171" s="62">
        <v>46185</v>
      </c>
      <c r="B3171" s="63" t="s">
        <v>446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5709</v>
      </c>
      <c r="I3171" s="64" t="s">
        <v>494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548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customHeight="1" x14ac:dyDescent="0.35">
      <c r="A3172" s="62">
        <v>46185</v>
      </c>
      <c r="B3172" s="63" t="s">
        <v>446</v>
      </c>
      <c r="C3172" s="64" t="s">
        <v>18</v>
      </c>
      <c r="D3172" s="64" t="s">
        <v>37</v>
      </c>
      <c r="E3172" s="64" t="s">
        <v>903</v>
      </c>
      <c r="F3172" s="64">
        <v>1</v>
      </c>
      <c r="G3172" s="72">
        <v>290061082</v>
      </c>
      <c r="H3172" s="63" t="s">
        <v>5710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customHeight="1" x14ac:dyDescent="0.35">
      <c r="A3173" s="62">
        <v>46185</v>
      </c>
      <c r="B3173" s="63" t="s">
        <v>446</v>
      </c>
      <c r="C3173" s="64" t="s">
        <v>18</v>
      </c>
      <c r="D3173" s="64" t="s">
        <v>37</v>
      </c>
      <c r="E3173" s="64" t="s">
        <v>903</v>
      </c>
      <c r="F3173" s="64">
        <v>1</v>
      </c>
      <c r="G3173" s="72">
        <v>292086004</v>
      </c>
      <c r="H3173" s="63" t="s">
        <v>5711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customHeight="1" x14ac:dyDescent="0.35">
      <c r="A3174" s="62">
        <v>46185</v>
      </c>
      <c r="B3174" s="63" t="s">
        <v>446</v>
      </c>
      <c r="C3174" s="64" t="s">
        <v>18</v>
      </c>
      <c r="D3174" s="64" t="s">
        <v>37</v>
      </c>
      <c r="E3174" s="64" t="s">
        <v>756</v>
      </c>
      <c r="F3174" s="64">
        <v>2</v>
      </c>
      <c r="G3174" s="72">
        <v>312980004</v>
      </c>
      <c r="H3174" s="63" t="s">
        <v>5712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customHeight="1" x14ac:dyDescent="0.35">
      <c r="A3175" s="62">
        <v>46185</v>
      </c>
      <c r="B3175" s="63" t="s">
        <v>446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5713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customHeight="1" x14ac:dyDescent="0.35">
      <c r="A3176" s="62">
        <v>46185</v>
      </c>
      <c r="B3176" s="63" t="s">
        <v>446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5714</v>
      </c>
      <c r="H3176" s="63" t="s">
        <v>5715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customHeight="1" x14ac:dyDescent="0.35">
      <c r="A3177" s="62">
        <v>46185</v>
      </c>
      <c r="B3177" s="63" t="s">
        <v>446</v>
      </c>
      <c r="C3177" s="64" t="s">
        <v>18</v>
      </c>
      <c r="D3177" s="64" t="s">
        <v>37</v>
      </c>
      <c r="E3177" s="64" t="s">
        <v>1541</v>
      </c>
      <c r="F3177" s="64">
        <v>1</v>
      </c>
      <c r="G3177" s="72" t="s">
        <v>5716</v>
      </c>
      <c r="H3177" s="63" t="s">
        <v>5717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1555</v>
      </c>
      <c r="F3178" s="64">
        <v>1</v>
      </c>
      <c r="G3178" s="72">
        <v>130429427</v>
      </c>
      <c r="H3178" s="63" t="s">
        <v>5718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1830</v>
      </c>
      <c r="H3179" s="63" t="s">
        <v>5697</v>
      </c>
      <c r="I3179" s="64" t="s">
        <v>481</v>
      </c>
      <c r="J3179" s="63" t="s">
        <v>5719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5721</v>
      </c>
      <c r="Y3179" s="63"/>
      <c r="Z3179" s="63"/>
      <c r="AA3179" s="63">
        <v>2026060064</v>
      </c>
    </row>
    <row r="3180" spans="1:27" s="71" customFormat="1" ht="23.5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3092</v>
      </c>
      <c r="H3180" s="63" t="s">
        <v>5496</v>
      </c>
      <c r="I3180" s="64" t="s">
        <v>491</v>
      </c>
      <c r="J3180" s="63" t="s">
        <v>5720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customHeight="1" x14ac:dyDescent="0.35">
      <c r="A3181" s="62">
        <v>46185</v>
      </c>
      <c r="B3181" s="63" t="s">
        <v>446</v>
      </c>
      <c r="C3181" s="64" t="s">
        <v>17</v>
      </c>
      <c r="D3181" s="64" t="s">
        <v>37</v>
      </c>
      <c r="E3181" s="64" t="s">
        <v>3044</v>
      </c>
      <c r="F3181" s="64">
        <v>2</v>
      </c>
      <c r="G3181" s="72" t="s">
        <v>5701</v>
      </c>
      <c r="H3181" s="63" t="s">
        <v>5702</v>
      </c>
      <c r="I3181" s="64" t="s">
        <v>491</v>
      </c>
      <c r="J3181" s="63" t="s">
        <v>2762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1555</v>
      </c>
      <c r="F3182" s="64">
        <v>1</v>
      </c>
      <c r="G3182" s="72">
        <v>130429427</v>
      </c>
      <c r="H3182" s="63" t="s">
        <v>5718</v>
      </c>
      <c r="I3182" s="64" t="s">
        <v>491</v>
      </c>
      <c r="J3182" s="63" t="s">
        <v>2148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customHeight="1" x14ac:dyDescent="0.35">
      <c r="A3183" s="62">
        <v>46186</v>
      </c>
      <c r="B3183" s="63" t="s">
        <v>446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785</v>
      </c>
      <c r="H3183" s="63" t="s">
        <v>5734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customHeight="1" x14ac:dyDescent="0.35">
      <c r="A3184" s="62">
        <v>46186</v>
      </c>
      <c r="B3184" s="63" t="s">
        <v>446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1410</v>
      </c>
      <c r="H3184" s="63" t="s">
        <v>5735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615</v>
      </c>
      <c r="F3185" s="64">
        <v>1</v>
      </c>
      <c r="G3185" s="72">
        <v>130597185</v>
      </c>
      <c r="H3185" s="63" t="s">
        <v>5736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5737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5737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4483</v>
      </c>
      <c r="F3188" s="64">
        <v>1</v>
      </c>
      <c r="G3188" s="72" t="s">
        <v>2733</v>
      </c>
      <c r="H3188" s="63" t="s">
        <v>5738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customHeight="1" x14ac:dyDescent="0.35">
      <c r="A3189" s="62">
        <v>46186</v>
      </c>
      <c r="B3189" s="63" t="s">
        <v>446</v>
      </c>
      <c r="C3189" s="64" t="s">
        <v>17</v>
      </c>
      <c r="D3189" s="64" t="s">
        <v>37</v>
      </c>
      <c r="E3189" s="64" t="s">
        <v>3045</v>
      </c>
      <c r="F3189" s="64">
        <v>2</v>
      </c>
      <c r="G3189" s="72" t="s">
        <v>3658</v>
      </c>
      <c r="H3189" s="63" t="s">
        <v>5739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customHeight="1" x14ac:dyDescent="0.35">
      <c r="A3190" s="62">
        <v>46186</v>
      </c>
      <c r="B3190" s="63" t="s">
        <v>446</v>
      </c>
      <c r="C3190" s="64" t="s">
        <v>17</v>
      </c>
      <c r="D3190" s="64" t="s">
        <v>37</v>
      </c>
      <c r="E3190" s="64" t="s">
        <v>3045</v>
      </c>
      <c r="F3190" s="64">
        <v>1</v>
      </c>
      <c r="G3190" s="72" t="s">
        <v>5740</v>
      </c>
      <c r="H3190" s="63" t="s">
        <v>5741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customHeight="1" x14ac:dyDescent="0.35">
      <c r="A3191" s="62">
        <v>46186</v>
      </c>
      <c r="B3191" s="63" t="s">
        <v>446</v>
      </c>
      <c r="C3191" s="64" t="s">
        <v>18</v>
      </c>
      <c r="D3191" s="64" t="s">
        <v>37</v>
      </c>
      <c r="E3191" s="64" t="s">
        <v>555</v>
      </c>
      <c r="F3191" s="64">
        <v>1</v>
      </c>
      <c r="G3191" s="72" t="s">
        <v>1669</v>
      </c>
      <c r="H3191" s="63" t="s">
        <v>5742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customHeight="1" x14ac:dyDescent="0.35">
      <c r="A3192" s="62">
        <v>46186</v>
      </c>
      <c r="B3192" s="63" t="s">
        <v>446</v>
      </c>
      <c r="C3192" s="64" t="s">
        <v>18</v>
      </c>
      <c r="D3192" s="64" t="s">
        <v>37</v>
      </c>
      <c r="E3192" s="64" t="s">
        <v>2072</v>
      </c>
      <c r="F3192" s="64">
        <v>2</v>
      </c>
      <c r="G3192" s="72" t="s">
        <v>3376</v>
      </c>
      <c r="H3192" s="63" t="s">
        <v>5743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customHeight="1" x14ac:dyDescent="0.35">
      <c r="A3193" s="62">
        <v>46186</v>
      </c>
      <c r="B3193" s="63" t="s">
        <v>446</v>
      </c>
      <c r="C3193" s="64" t="s">
        <v>18</v>
      </c>
      <c r="D3193" s="64" t="s">
        <v>37</v>
      </c>
      <c r="E3193" s="64" t="s">
        <v>2681</v>
      </c>
      <c r="F3193" s="64">
        <v>1</v>
      </c>
      <c r="G3193" s="72" t="s">
        <v>1013</v>
      </c>
      <c r="H3193" s="63" t="s">
        <v>5744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customHeight="1" x14ac:dyDescent="0.35">
      <c r="A3194" s="62">
        <v>46186</v>
      </c>
      <c r="B3194" s="63" t="s">
        <v>446</v>
      </c>
      <c r="C3194" s="64" t="s">
        <v>18</v>
      </c>
      <c r="D3194" s="64" t="s">
        <v>37</v>
      </c>
      <c r="E3194" s="64" t="s">
        <v>2681</v>
      </c>
      <c r="F3194" s="64">
        <v>1</v>
      </c>
      <c r="G3194" s="72" t="s">
        <v>1935</v>
      </c>
      <c r="H3194" s="63" t="s">
        <v>5745</v>
      </c>
      <c r="I3194" s="64" t="s">
        <v>494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548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customHeight="1" x14ac:dyDescent="0.35">
      <c r="A3195" s="62">
        <v>46186</v>
      </c>
      <c r="B3195" s="63" t="s">
        <v>446</v>
      </c>
      <c r="C3195" s="64" t="s">
        <v>18</v>
      </c>
      <c r="D3195" s="64" t="s">
        <v>37</v>
      </c>
      <c r="E3195" s="64" t="s">
        <v>600</v>
      </c>
      <c r="F3195" s="64">
        <v>1</v>
      </c>
      <c r="G3195" s="72" t="s">
        <v>253</v>
      </c>
      <c r="H3195" s="63" t="s">
        <v>5746</v>
      </c>
      <c r="I3195" s="64" t="s">
        <v>494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548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customHeight="1" x14ac:dyDescent="0.35">
      <c r="A3196" s="62">
        <v>46186</v>
      </c>
      <c r="B3196" s="63" t="s">
        <v>446</v>
      </c>
      <c r="C3196" s="64" t="s">
        <v>18</v>
      </c>
      <c r="D3196" s="64" t="s">
        <v>37</v>
      </c>
      <c r="E3196" s="64" t="s">
        <v>430</v>
      </c>
      <c r="F3196" s="64">
        <v>2</v>
      </c>
      <c r="G3196" s="72" t="s">
        <v>524</v>
      </c>
      <c r="H3196" s="63" t="s">
        <v>5747</v>
      </c>
      <c r="I3196" s="64" t="s">
        <v>494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548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customHeight="1" x14ac:dyDescent="0.35">
      <c r="A3197" s="62">
        <v>46186</v>
      </c>
      <c r="B3197" s="63" t="s">
        <v>446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1293</v>
      </c>
      <c r="H3197" s="63" t="s">
        <v>5748</v>
      </c>
      <c r="I3197" s="64" t="s">
        <v>494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548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726</v>
      </c>
      <c r="H3198" s="63" t="s">
        <v>5749</v>
      </c>
      <c r="I3198" s="64" t="s">
        <v>491</v>
      </c>
      <c r="J3198" s="63" t="s">
        <v>5750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726</v>
      </c>
      <c r="H3199" s="63" t="s">
        <v>5749</v>
      </c>
      <c r="I3199" s="64" t="s">
        <v>481</v>
      </c>
      <c r="J3199" s="63" t="s">
        <v>5766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5767</v>
      </c>
      <c r="Y3199" s="63"/>
      <c r="Z3199" s="63"/>
      <c r="AA3199" s="63">
        <v>2026060070</v>
      </c>
    </row>
    <row r="3200" spans="1:27" s="71" customFormat="1" ht="23.5" customHeight="1" x14ac:dyDescent="0.35">
      <c r="A3200" s="62">
        <v>46186</v>
      </c>
      <c r="B3200" s="63" t="s">
        <v>446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2916</v>
      </c>
      <c r="H3200" s="63" t="s">
        <v>5695</v>
      </c>
      <c r="I3200" s="64" t="s">
        <v>481</v>
      </c>
      <c r="J3200" s="63" t="s">
        <v>5759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5765</v>
      </c>
      <c r="X3200" s="63" t="s">
        <v>549</v>
      </c>
      <c r="Y3200" s="63"/>
      <c r="Z3200" s="63"/>
      <c r="AA3200" s="63">
        <v>2026060071</v>
      </c>
    </row>
    <row r="3201" spans="1:27" s="71" customFormat="1" ht="23.5" customHeight="1" x14ac:dyDescent="0.35">
      <c r="A3201" s="62">
        <v>46186</v>
      </c>
      <c r="B3201" s="63" t="s">
        <v>446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2361</v>
      </c>
      <c r="H3201" s="63" t="s">
        <v>5696</v>
      </c>
      <c r="I3201" s="64" t="s">
        <v>481</v>
      </c>
      <c r="J3201" s="63" t="s">
        <v>5760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549</v>
      </c>
      <c r="Y3201" s="63"/>
      <c r="Z3201" s="63"/>
      <c r="AA3201" s="63">
        <v>2026060072</v>
      </c>
    </row>
    <row r="3202" spans="1:27" s="71" customFormat="1" ht="23.5" customHeight="1" x14ac:dyDescent="0.35">
      <c r="A3202" s="62">
        <v>46187</v>
      </c>
      <c r="B3202" s="63" t="s">
        <v>446</v>
      </c>
      <c r="C3202" s="64" t="s">
        <v>18</v>
      </c>
      <c r="D3202" s="64" t="s">
        <v>37</v>
      </c>
      <c r="E3202" s="64" t="s">
        <v>5758</v>
      </c>
      <c r="F3202" s="64">
        <v>2</v>
      </c>
      <c r="G3202" s="72" t="s">
        <v>5761</v>
      </c>
      <c r="H3202" s="63" t="s">
        <v>5762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customHeight="1" x14ac:dyDescent="0.35">
      <c r="A3203" s="62">
        <v>46187</v>
      </c>
      <c r="B3203" s="63" t="s">
        <v>446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5763</v>
      </c>
      <c r="H3203" s="63" t="s">
        <v>5764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customHeight="1" x14ac:dyDescent="0.35">
      <c r="A3204" s="62">
        <v>46188</v>
      </c>
      <c r="B3204" s="63" t="s">
        <v>446</v>
      </c>
      <c r="C3204" s="64" t="s">
        <v>17</v>
      </c>
      <c r="D3204" s="64" t="s">
        <v>37</v>
      </c>
      <c r="E3204" s="64" t="s">
        <v>5769</v>
      </c>
      <c r="F3204" s="64">
        <v>1</v>
      </c>
      <c r="G3204" s="72" t="s">
        <v>2075</v>
      </c>
      <c r="H3204" s="63" t="s">
        <v>5773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1833</v>
      </c>
      <c r="H3205" s="63" t="s">
        <v>5774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754</v>
      </c>
      <c r="F3206" s="64">
        <v>2</v>
      </c>
      <c r="G3206" s="72">
        <v>130597181</v>
      </c>
      <c r="H3206" s="63" t="s">
        <v>5775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754</v>
      </c>
      <c r="F3207" s="64">
        <v>1</v>
      </c>
      <c r="G3207" s="72">
        <v>130597185</v>
      </c>
      <c r="H3207" s="63" t="s">
        <v>5776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754</v>
      </c>
      <c r="F3208" s="64">
        <v>2</v>
      </c>
      <c r="G3208" s="72">
        <v>130597187</v>
      </c>
      <c r="H3208" s="63" t="s">
        <v>5777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customHeight="1" x14ac:dyDescent="0.35">
      <c r="A3209" s="62">
        <v>46188</v>
      </c>
      <c r="B3209" s="63" t="s">
        <v>446</v>
      </c>
      <c r="C3209" s="64" t="s">
        <v>17</v>
      </c>
      <c r="D3209" s="64" t="s">
        <v>37</v>
      </c>
      <c r="E3209" s="64" t="s">
        <v>5770</v>
      </c>
      <c r="F3209" s="64">
        <v>1</v>
      </c>
      <c r="G3209" s="72" t="s">
        <v>5778</v>
      </c>
      <c r="H3209" s="63" t="s">
        <v>5779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customHeight="1" x14ac:dyDescent="0.35">
      <c r="A3210" s="62">
        <v>46188</v>
      </c>
      <c r="B3210" s="63" t="s">
        <v>446</v>
      </c>
      <c r="C3210" s="64" t="s">
        <v>17</v>
      </c>
      <c r="D3210" s="64" t="s">
        <v>37</v>
      </c>
      <c r="E3210" s="64" t="s">
        <v>5770</v>
      </c>
      <c r="F3210" s="64">
        <v>1</v>
      </c>
      <c r="G3210" s="72" t="s">
        <v>3169</v>
      </c>
      <c r="H3210" s="63" t="s">
        <v>5780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customHeight="1" x14ac:dyDescent="0.35">
      <c r="A3211" s="62">
        <v>46188</v>
      </c>
      <c r="B3211" s="63" t="s">
        <v>446</v>
      </c>
      <c r="C3211" s="64" t="s">
        <v>17</v>
      </c>
      <c r="D3211" s="64" t="s">
        <v>37</v>
      </c>
      <c r="E3211" s="64" t="s">
        <v>5771</v>
      </c>
      <c r="F3211" s="64">
        <v>2</v>
      </c>
      <c r="G3211" s="72" t="s">
        <v>5781</v>
      </c>
      <c r="H3211" s="63" t="s">
        <v>5782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customHeight="1" x14ac:dyDescent="0.35">
      <c r="A3212" s="62">
        <v>46188</v>
      </c>
      <c r="B3212" s="63" t="s">
        <v>446</v>
      </c>
      <c r="C3212" s="64" t="s">
        <v>18</v>
      </c>
      <c r="D3212" s="64" t="s">
        <v>37</v>
      </c>
      <c r="E3212" s="64" t="s">
        <v>2680</v>
      </c>
      <c r="F3212" s="64">
        <v>2</v>
      </c>
      <c r="G3212" s="72" t="s">
        <v>5783</v>
      </c>
      <c r="H3212" s="63" t="s">
        <v>5784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customHeight="1" x14ac:dyDescent="0.35">
      <c r="A3213" s="62">
        <v>46188</v>
      </c>
      <c r="B3213" s="63" t="s">
        <v>446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2817</v>
      </c>
      <c r="H3213" s="63" t="s">
        <v>5785</v>
      </c>
      <c r="I3213" s="64" t="s">
        <v>494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548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customHeight="1" x14ac:dyDescent="0.35">
      <c r="A3214" s="62">
        <v>46188</v>
      </c>
      <c r="B3214" s="63" t="s">
        <v>446</v>
      </c>
      <c r="C3214" s="64" t="s">
        <v>18</v>
      </c>
      <c r="D3214" s="64" t="s">
        <v>37</v>
      </c>
      <c r="E3214" s="64" t="s">
        <v>430</v>
      </c>
      <c r="F3214" s="64">
        <v>2</v>
      </c>
      <c r="G3214" s="72" t="s">
        <v>5786</v>
      </c>
      <c r="H3214" s="63" t="s">
        <v>5787</v>
      </c>
      <c r="I3214" s="64" t="s">
        <v>494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548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customHeight="1" x14ac:dyDescent="0.35">
      <c r="A3215" s="62">
        <v>46188</v>
      </c>
      <c r="B3215" s="63" t="s">
        <v>446</v>
      </c>
      <c r="C3215" s="64" t="s">
        <v>18</v>
      </c>
      <c r="D3215" s="64" t="s">
        <v>37</v>
      </c>
      <c r="E3215" s="64" t="s">
        <v>1696</v>
      </c>
      <c r="F3215" s="64">
        <v>2</v>
      </c>
      <c r="G3215" s="72" t="s">
        <v>1227</v>
      </c>
      <c r="H3215" s="63" t="s">
        <v>5788</v>
      </c>
      <c r="I3215" s="64" t="s">
        <v>494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548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customHeight="1" x14ac:dyDescent="0.35">
      <c r="A3216" s="62">
        <v>46188</v>
      </c>
      <c r="B3216" s="63" t="s">
        <v>446</v>
      </c>
      <c r="C3216" s="64" t="s">
        <v>18</v>
      </c>
      <c r="D3216" s="64" t="s">
        <v>37</v>
      </c>
      <c r="E3216" s="64" t="s">
        <v>756</v>
      </c>
      <c r="F3216" s="64">
        <v>2</v>
      </c>
      <c r="G3216" s="72">
        <v>319458001</v>
      </c>
      <c r="H3216" s="63" t="s">
        <v>5789</v>
      </c>
      <c r="I3216" s="64" t="s">
        <v>494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548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customHeight="1" x14ac:dyDescent="0.35">
      <c r="A3217" s="62">
        <v>46188</v>
      </c>
      <c r="B3217" s="63" t="s">
        <v>446</v>
      </c>
      <c r="C3217" s="64" t="s">
        <v>17</v>
      </c>
      <c r="D3217" s="64" t="s">
        <v>37</v>
      </c>
      <c r="E3217" s="64" t="s">
        <v>5771</v>
      </c>
      <c r="F3217" s="64">
        <v>2</v>
      </c>
      <c r="G3217" s="72" t="s">
        <v>4990</v>
      </c>
      <c r="H3217" s="63" t="s">
        <v>5790</v>
      </c>
      <c r="I3217" s="64" t="s">
        <v>481</v>
      </c>
      <c r="J3217" s="63" t="s">
        <v>5791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5812</v>
      </c>
      <c r="X3217" s="63" t="s">
        <v>5816</v>
      </c>
      <c r="Y3217" s="63"/>
      <c r="Z3217" s="63"/>
      <c r="AA3217" s="63">
        <v>2026060073</v>
      </c>
    </row>
    <row r="3218" spans="1:27" s="71" customFormat="1" ht="23.5" customHeight="1" x14ac:dyDescent="0.35">
      <c r="A3218" s="62">
        <v>46188</v>
      </c>
      <c r="B3218" s="63" t="s">
        <v>446</v>
      </c>
      <c r="C3218" s="64" t="s">
        <v>17</v>
      </c>
      <c r="D3218" s="64" t="s">
        <v>37</v>
      </c>
      <c r="E3218" s="64" t="s">
        <v>2573</v>
      </c>
      <c r="F3218" s="64">
        <v>1</v>
      </c>
      <c r="G3218" s="72" t="s">
        <v>2547</v>
      </c>
      <c r="H3218" s="63" t="s">
        <v>5792</v>
      </c>
      <c r="I3218" s="64" t="s">
        <v>481</v>
      </c>
      <c r="J3218" s="63" t="s">
        <v>5793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5813</v>
      </c>
      <c r="X3218" s="63" t="s">
        <v>5848</v>
      </c>
      <c r="Y3218" s="63"/>
      <c r="Z3218" s="63"/>
      <c r="AA3218" s="63">
        <v>2026060074</v>
      </c>
    </row>
    <row r="3219" spans="1:27" s="71" customFormat="1" ht="23.5" customHeight="1" x14ac:dyDescent="0.35">
      <c r="A3219" s="62">
        <v>46188</v>
      </c>
      <c r="B3219" s="63" t="s">
        <v>446</v>
      </c>
      <c r="C3219" s="64" t="s">
        <v>18</v>
      </c>
      <c r="D3219" s="64" t="s">
        <v>37</v>
      </c>
      <c r="E3219" s="64" t="s">
        <v>1844</v>
      </c>
      <c r="F3219" s="64">
        <v>2</v>
      </c>
      <c r="G3219" s="72">
        <v>109945015</v>
      </c>
      <c r="H3219" s="63" t="s">
        <v>5794</v>
      </c>
      <c r="I3219" s="64" t="s">
        <v>481</v>
      </c>
      <c r="J3219" s="63" t="s">
        <v>5795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549</v>
      </c>
      <c r="Y3219" s="63"/>
      <c r="Z3219" s="63"/>
      <c r="AA3219" s="63">
        <v>2026060075</v>
      </c>
    </row>
    <row r="3220" spans="1:27" s="71" customFormat="1" ht="23.5" customHeight="1" x14ac:dyDescent="0.35">
      <c r="A3220" s="62">
        <v>46188</v>
      </c>
      <c r="B3220" s="63" t="s">
        <v>446</v>
      </c>
      <c r="C3220" s="64" t="s">
        <v>17</v>
      </c>
      <c r="D3220" s="64" t="s">
        <v>37</v>
      </c>
      <c r="E3220" s="64" t="s">
        <v>5771</v>
      </c>
      <c r="F3220" s="64">
        <v>2</v>
      </c>
      <c r="G3220" s="72" t="s">
        <v>5781</v>
      </c>
      <c r="H3220" s="63" t="s">
        <v>5782</v>
      </c>
      <c r="I3220" s="64" t="s">
        <v>491</v>
      </c>
      <c r="J3220" s="63" t="s">
        <v>5796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5772</v>
      </c>
      <c r="F3221" s="64">
        <v>1</v>
      </c>
      <c r="G3221" s="72">
        <v>130429425</v>
      </c>
      <c r="H3221" s="63" t="s">
        <v>5797</v>
      </c>
      <c r="I3221" s="64" t="s">
        <v>491</v>
      </c>
      <c r="J3221" s="63" t="s">
        <v>5798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5601</v>
      </c>
      <c r="F3222" s="64">
        <v>2</v>
      </c>
      <c r="G3222" s="72">
        <v>130868014</v>
      </c>
      <c r="H3222" s="63" t="s">
        <v>5799</v>
      </c>
      <c r="I3222" s="64" t="s">
        <v>491</v>
      </c>
      <c r="J3222" s="63" t="s">
        <v>5800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4116</v>
      </c>
      <c r="F3223" s="64">
        <v>1</v>
      </c>
      <c r="G3223" s="72">
        <v>130606093</v>
      </c>
      <c r="H3223" s="63" t="s">
        <v>5801</v>
      </c>
      <c r="I3223" s="64" t="s">
        <v>491</v>
      </c>
      <c r="J3223" s="63" t="s">
        <v>5798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customHeight="1" x14ac:dyDescent="0.35">
      <c r="A3224" s="62">
        <v>46188</v>
      </c>
      <c r="B3224" s="63" t="s">
        <v>446</v>
      </c>
      <c r="C3224" s="64" t="s">
        <v>18</v>
      </c>
      <c r="D3224" s="64" t="s">
        <v>37</v>
      </c>
      <c r="E3224" s="64" t="s">
        <v>2072</v>
      </c>
      <c r="F3224" s="64">
        <v>2</v>
      </c>
      <c r="G3224" s="72" t="s">
        <v>3376</v>
      </c>
      <c r="H3224" s="63" t="s">
        <v>5802</v>
      </c>
      <c r="I3224" s="64" t="s">
        <v>491</v>
      </c>
      <c r="J3224" s="63" t="s">
        <v>3242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446</v>
      </c>
      <c r="C3225" s="64" t="s">
        <v>18</v>
      </c>
      <c r="D3225" s="64" t="s">
        <v>37</v>
      </c>
      <c r="E3225" s="64" t="s">
        <v>1542</v>
      </c>
      <c r="F3225" s="64">
        <v>1</v>
      </c>
      <c r="G3225" s="72" t="s">
        <v>241</v>
      </c>
      <c r="H3225" s="63" t="s">
        <v>5803</v>
      </c>
      <c r="I3225" s="64" t="s">
        <v>483</v>
      </c>
      <c r="J3225" s="63" t="s">
        <v>5804</v>
      </c>
      <c r="K3225" s="64" t="s">
        <v>2590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5469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446</v>
      </c>
      <c r="C3226" s="64" t="s">
        <v>18</v>
      </c>
      <c r="D3226" s="64" t="s">
        <v>37</v>
      </c>
      <c r="E3226" s="64" t="s">
        <v>1779</v>
      </c>
      <c r="F3226" s="64">
        <v>2</v>
      </c>
      <c r="G3226" s="72" t="s">
        <v>241</v>
      </c>
      <c r="H3226" s="63" t="s">
        <v>5803</v>
      </c>
      <c r="I3226" s="64" t="s">
        <v>483</v>
      </c>
      <c r="J3226" s="63" t="s">
        <v>5804</v>
      </c>
      <c r="K3226" s="64" t="s">
        <v>2590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5469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1309</v>
      </c>
      <c r="F3227" s="64">
        <v>2</v>
      </c>
      <c r="G3227" s="72" t="s">
        <v>5761</v>
      </c>
      <c r="H3227" s="63" t="s">
        <v>5805</v>
      </c>
      <c r="I3227" s="64" t="s">
        <v>483</v>
      </c>
      <c r="J3227" s="63" t="s">
        <v>5806</v>
      </c>
      <c r="K3227" s="64" t="s">
        <v>2590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5469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5216</v>
      </c>
      <c r="F3228" s="64">
        <v>2</v>
      </c>
      <c r="G3228" s="72">
        <v>130868002</v>
      </c>
      <c r="H3228" s="63" t="s">
        <v>5807</v>
      </c>
      <c r="I3228" s="64" t="s">
        <v>483</v>
      </c>
      <c r="J3228" s="63" t="s">
        <v>5808</v>
      </c>
      <c r="K3228" s="64" t="s">
        <v>2590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5814</v>
      </c>
      <c r="X3228" s="63" t="s">
        <v>5469</v>
      </c>
      <c r="Y3228" s="63"/>
      <c r="Z3228" s="63"/>
      <c r="AA3228" s="63">
        <v>2026060084</v>
      </c>
    </row>
    <row r="3229" spans="1:27" s="71" customFormat="1" ht="23.5" customHeight="1" x14ac:dyDescent="0.35">
      <c r="A3229" s="62">
        <v>46182</v>
      </c>
      <c r="B3229" s="63" t="s">
        <v>446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4746</v>
      </c>
      <c r="H3229" s="63" t="s">
        <v>5809</v>
      </c>
      <c r="I3229" s="64" t="s">
        <v>702</v>
      </c>
      <c r="J3229" s="63" t="s">
        <v>5810</v>
      </c>
      <c r="K3229" s="64" t="s">
        <v>704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5811</v>
      </c>
      <c r="V3229" s="63"/>
      <c r="W3229" s="63"/>
      <c r="X3229" s="63"/>
      <c r="Y3229" s="63"/>
      <c r="Z3229" s="63"/>
      <c r="AA3229" s="63"/>
    </row>
    <row r="3230" spans="1:27" s="71" customFormat="1" ht="23.5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5825</v>
      </c>
      <c r="F3230" s="64">
        <v>1</v>
      </c>
      <c r="G3230" s="72" t="s">
        <v>4414</v>
      </c>
      <c r="H3230" s="63" t="s">
        <v>5829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customHeight="1" x14ac:dyDescent="0.35">
      <c r="A3231" s="62">
        <v>46189</v>
      </c>
      <c r="B3231" s="63" t="s">
        <v>446</v>
      </c>
      <c r="C3231" s="64" t="s">
        <v>17</v>
      </c>
      <c r="D3231" s="64" t="s">
        <v>37</v>
      </c>
      <c r="E3231" s="64" t="s">
        <v>715</v>
      </c>
      <c r="F3231" s="64">
        <v>2</v>
      </c>
      <c r="G3231" s="72" t="s">
        <v>363</v>
      </c>
      <c r="H3231" s="63" t="s">
        <v>5830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customHeight="1" x14ac:dyDescent="0.35">
      <c r="A3232" s="62">
        <v>46189</v>
      </c>
      <c r="B3232" s="63" t="s">
        <v>446</v>
      </c>
      <c r="C3232" s="64" t="s">
        <v>17</v>
      </c>
      <c r="D3232" s="64" t="s">
        <v>37</v>
      </c>
      <c r="E3232" s="64" t="s">
        <v>5826</v>
      </c>
      <c r="F3232" s="64">
        <v>1</v>
      </c>
      <c r="G3232" s="72" t="s">
        <v>1019</v>
      </c>
      <c r="H3232" s="63" t="s">
        <v>5831</v>
      </c>
      <c r="I3232" s="64" t="s">
        <v>494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548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customHeight="1" x14ac:dyDescent="0.35">
      <c r="A3233" s="62">
        <v>46189</v>
      </c>
      <c r="B3233" s="63" t="s">
        <v>446</v>
      </c>
      <c r="C3233" s="64" t="s">
        <v>17</v>
      </c>
      <c r="D3233" s="64" t="s">
        <v>37</v>
      </c>
      <c r="E3233" s="64" t="s">
        <v>5827</v>
      </c>
      <c r="F3233" s="64">
        <v>2</v>
      </c>
      <c r="G3233" s="72" t="s">
        <v>3206</v>
      </c>
      <c r="H3233" s="63" t="s">
        <v>5832</v>
      </c>
      <c r="I3233" s="64" t="s">
        <v>494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548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customHeight="1" x14ac:dyDescent="0.35">
      <c r="A3234" s="62">
        <v>46189</v>
      </c>
      <c r="B3234" s="63" t="s">
        <v>446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3174</v>
      </c>
      <c r="H3234" s="63" t="s">
        <v>5833</v>
      </c>
      <c r="I3234" s="64" t="s">
        <v>494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548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customHeight="1" x14ac:dyDescent="0.35">
      <c r="A3235" s="62">
        <v>46189</v>
      </c>
      <c r="B3235" s="63" t="s">
        <v>446</v>
      </c>
      <c r="C3235" s="64" t="s">
        <v>18</v>
      </c>
      <c r="D3235" s="64" t="s">
        <v>37</v>
      </c>
      <c r="E3235" s="64" t="s">
        <v>1539</v>
      </c>
      <c r="F3235" s="64">
        <v>1</v>
      </c>
      <c r="G3235" s="72" t="s">
        <v>3020</v>
      </c>
      <c r="H3235" s="63" t="s">
        <v>5834</v>
      </c>
      <c r="I3235" s="64" t="s">
        <v>494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548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customHeight="1" x14ac:dyDescent="0.35">
      <c r="A3236" s="62">
        <v>46189</v>
      </c>
      <c r="B3236" s="63" t="s">
        <v>446</v>
      </c>
      <c r="C3236" s="64" t="s">
        <v>18</v>
      </c>
      <c r="D3236" s="64" t="s">
        <v>37</v>
      </c>
      <c r="E3236" s="64" t="s">
        <v>1545</v>
      </c>
      <c r="F3236" s="64">
        <v>1</v>
      </c>
      <c r="G3236" s="72" t="s">
        <v>3902</v>
      </c>
      <c r="H3236" s="63" t="s">
        <v>5444</v>
      </c>
      <c r="I3236" s="64" t="s">
        <v>494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548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customHeight="1" x14ac:dyDescent="0.35">
      <c r="A3237" s="62">
        <v>46189</v>
      </c>
      <c r="B3237" s="63" t="s">
        <v>446</v>
      </c>
      <c r="C3237" s="64" t="s">
        <v>18</v>
      </c>
      <c r="D3237" s="64" t="s">
        <v>37</v>
      </c>
      <c r="E3237" s="64" t="s">
        <v>1542</v>
      </c>
      <c r="F3237" s="64">
        <v>1</v>
      </c>
      <c r="G3237" s="72" t="s">
        <v>962</v>
      </c>
      <c r="H3237" s="63" t="s">
        <v>5835</v>
      </c>
      <c r="I3237" s="64" t="s">
        <v>494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548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customHeight="1" x14ac:dyDescent="0.35">
      <c r="A3238" s="62">
        <v>46189</v>
      </c>
      <c r="B3238" s="63" t="s">
        <v>446</v>
      </c>
      <c r="C3238" s="64" t="s">
        <v>18</v>
      </c>
      <c r="D3238" s="64" t="s">
        <v>37</v>
      </c>
      <c r="E3238" s="64" t="s">
        <v>2573</v>
      </c>
      <c r="F3238" s="64">
        <v>1</v>
      </c>
      <c r="G3238" s="72" t="s">
        <v>4718</v>
      </c>
      <c r="H3238" s="63" t="s">
        <v>5836</v>
      </c>
      <c r="I3238" s="64" t="s">
        <v>494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548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customHeight="1" x14ac:dyDescent="0.35">
      <c r="A3239" s="62">
        <v>46189</v>
      </c>
      <c r="B3239" s="63" t="s">
        <v>446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2566</v>
      </c>
      <c r="H3239" s="63" t="s">
        <v>5837</v>
      </c>
      <c r="I3239" s="64" t="s">
        <v>494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548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customHeight="1" x14ac:dyDescent="0.35">
      <c r="A3240" s="62">
        <v>46189</v>
      </c>
      <c r="B3240" s="63" t="s">
        <v>446</v>
      </c>
      <c r="C3240" s="64" t="s">
        <v>18</v>
      </c>
      <c r="D3240" s="64" t="s">
        <v>37</v>
      </c>
      <c r="E3240" s="64" t="s">
        <v>1290</v>
      </c>
      <c r="F3240" s="64">
        <v>1</v>
      </c>
      <c r="G3240" s="72" t="s">
        <v>1571</v>
      </c>
      <c r="H3240" s="63" t="s">
        <v>5838</v>
      </c>
      <c r="I3240" s="64" t="s">
        <v>494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548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customHeight="1" x14ac:dyDescent="0.35">
      <c r="A3241" s="62">
        <v>46189</v>
      </c>
      <c r="B3241" s="63" t="s">
        <v>446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5839</v>
      </c>
      <c r="I3241" s="64" t="s">
        <v>494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548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customHeight="1" x14ac:dyDescent="0.35">
      <c r="A3242" s="62">
        <v>46189</v>
      </c>
      <c r="B3242" s="63" t="s">
        <v>446</v>
      </c>
      <c r="C3242" s="64" t="s">
        <v>17</v>
      </c>
      <c r="D3242" s="64" t="s">
        <v>37</v>
      </c>
      <c r="E3242" s="64" t="s">
        <v>2573</v>
      </c>
      <c r="F3242" s="64">
        <v>1</v>
      </c>
      <c r="G3242" s="72" t="s">
        <v>1784</v>
      </c>
      <c r="H3242" s="63" t="s">
        <v>5840</v>
      </c>
      <c r="I3242" s="64" t="s">
        <v>486</v>
      </c>
      <c r="J3242" s="63" t="s">
        <v>5841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5828</v>
      </c>
      <c r="F3243" s="64">
        <v>2</v>
      </c>
      <c r="G3243" s="72">
        <v>130597401</v>
      </c>
      <c r="H3243" s="63" t="s">
        <v>5842</v>
      </c>
      <c r="I3243" s="64" t="s">
        <v>481</v>
      </c>
      <c r="J3243" s="63" t="s">
        <v>5843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446</v>
      </c>
      <c r="C3244" s="64" t="s">
        <v>17</v>
      </c>
      <c r="D3244" s="64" t="s">
        <v>37</v>
      </c>
      <c r="E3244" s="64" t="s">
        <v>2573</v>
      </c>
      <c r="F3244" s="64">
        <v>1</v>
      </c>
      <c r="G3244" s="72" t="s">
        <v>2547</v>
      </c>
      <c r="H3244" s="63" t="s">
        <v>5792</v>
      </c>
      <c r="I3244" s="64" t="s">
        <v>483</v>
      </c>
      <c r="J3244" s="63" t="s">
        <v>5844</v>
      </c>
      <c r="K3244" s="64" t="s">
        <v>2590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5813</v>
      </c>
      <c r="X3244" s="63" t="s">
        <v>5848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446</v>
      </c>
      <c r="C3245" s="64" t="s">
        <v>17</v>
      </c>
      <c r="D3245" s="64" t="s">
        <v>37</v>
      </c>
      <c r="E3245" s="64" t="s">
        <v>2573</v>
      </c>
      <c r="F3245" s="64">
        <v>1</v>
      </c>
      <c r="G3245" s="72" t="s">
        <v>2547</v>
      </c>
      <c r="H3245" s="63" t="s">
        <v>5792</v>
      </c>
      <c r="I3245" s="64" t="s">
        <v>483</v>
      </c>
      <c r="J3245" s="63" t="s">
        <v>5844</v>
      </c>
      <c r="K3245" s="64" t="s">
        <v>2590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5813</v>
      </c>
      <c r="X3245" s="63" t="s">
        <v>5848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446</v>
      </c>
      <c r="C3246" s="64" t="s">
        <v>18</v>
      </c>
      <c r="D3246" s="64" t="s">
        <v>37</v>
      </c>
      <c r="E3246" s="64" t="s">
        <v>545</v>
      </c>
      <c r="F3246" s="64">
        <v>1</v>
      </c>
      <c r="G3246" s="72" t="s">
        <v>5761</v>
      </c>
      <c r="H3246" s="63" t="s">
        <v>5805</v>
      </c>
      <c r="I3246" s="64" t="s">
        <v>483</v>
      </c>
      <c r="J3246" s="63" t="s">
        <v>5806</v>
      </c>
      <c r="K3246" s="64" t="s">
        <v>2590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5469</v>
      </c>
      <c r="Y3246" s="63"/>
      <c r="Z3246" s="63"/>
      <c r="AA3246" s="63">
        <v>2026060089</v>
      </c>
    </row>
    <row r="3247" spans="1:27" s="71" customFormat="1" ht="23.5" customHeight="1" x14ac:dyDescent="0.35">
      <c r="A3247" s="62">
        <v>46189</v>
      </c>
      <c r="B3247" s="63" t="s">
        <v>446</v>
      </c>
      <c r="C3247" s="64" t="s">
        <v>18</v>
      </c>
      <c r="D3247" s="64" t="s">
        <v>37</v>
      </c>
      <c r="E3247" s="64" t="s">
        <v>1543</v>
      </c>
      <c r="F3247" s="64">
        <v>1</v>
      </c>
      <c r="G3247" s="72" t="s">
        <v>5845</v>
      </c>
      <c r="H3247" s="63" t="s">
        <v>5794</v>
      </c>
      <c r="I3247" s="64" t="s">
        <v>481</v>
      </c>
      <c r="J3247" s="63" t="s">
        <v>5795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549</v>
      </c>
      <c r="Y3247" s="63"/>
      <c r="Z3247" s="63"/>
      <c r="AA3247" s="63">
        <v>2026060090</v>
      </c>
    </row>
    <row r="3248" spans="1:27" s="71" customFormat="1" ht="23.5" customHeight="1" x14ac:dyDescent="0.35">
      <c r="A3248" s="62">
        <v>46189</v>
      </c>
      <c r="B3248" s="63" t="s">
        <v>446</v>
      </c>
      <c r="C3248" s="64" t="s">
        <v>18</v>
      </c>
      <c r="D3248" s="64" t="s">
        <v>37</v>
      </c>
      <c r="E3248" s="64" t="s">
        <v>495</v>
      </c>
      <c r="F3248" s="64">
        <v>1</v>
      </c>
      <c r="G3248" s="72" t="s">
        <v>831</v>
      </c>
      <c r="H3248" s="63" t="s">
        <v>5821</v>
      </c>
      <c r="I3248" s="64" t="s">
        <v>481</v>
      </c>
      <c r="J3248" s="63" t="s">
        <v>5795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549</v>
      </c>
      <c r="Y3248" s="63"/>
      <c r="Z3248" s="63"/>
      <c r="AA3248" s="63">
        <v>2026060091</v>
      </c>
    </row>
    <row r="3249" spans="1:27" s="71" customFormat="1" ht="23.5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5714</v>
      </c>
      <c r="H3249" s="63" t="s">
        <v>5846</v>
      </c>
      <c r="I3249" s="64" t="s">
        <v>491</v>
      </c>
      <c r="J3249" s="63" t="s">
        <v>5847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customHeight="1" x14ac:dyDescent="0.35">
      <c r="A3250" s="62">
        <v>46190</v>
      </c>
      <c r="B3250" s="63" t="s">
        <v>446</v>
      </c>
      <c r="C3250" s="64" t="s">
        <v>17</v>
      </c>
      <c r="D3250" s="64" t="s">
        <v>37</v>
      </c>
      <c r="E3250" s="64" t="s">
        <v>715</v>
      </c>
      <c r="F3250" s="64">
        <v>2</v>
      </c>
      <c r="G3250" s="72" t="s">
        <v>2328</v>
      </c>
      <c r="H3250" s="63" t="s">
        <v>5853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customHeight="1" x14ac:dyDescent="0.35">
      <c r="A3251" s="62">
        <v>46190</v>
      </c>
      <c r="B3251" s="63" t="s">
        <v>446</v>
      </c>
      <c r="C3251" s="64" t="s">
        <v>17</v>
      </c>
      <c r="D3251" s="64" t="s">
        <v>37</v>
      </c>
      <c r="E3251" s="64" t="s">
        <v>5849</v>
      </c>
      <c r="F3251" s="64">
        <v>2</v>
      </c>
      <c r="G3251" s="72" t="s">
        <v>3434</v>
      </c>
      <c r="H3251" s="63" t="s">
        <v>5854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customHeight="1" x14ac:dyDescent="0.35">
      <c r="A3252" s="62">
        <v>46190</v>
      </c>
      <c r="B3252" s="63" t="s">
        <v>446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2014</v>
      </c>
      <c r="H3252" s="63" t="s">
        <v>5855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customHeight="1" x14ac:dyDescent="0.35">
      <c r="A3253" s="62">
        <v>46190</v>
      </c>
      <c r="B3253" s="63" t="s">
        <v>446</v>
      </c>
      <c r="C3253" s="64" t="s">
        <v>18</v>
      </c>
      <c r="D3253" s="64" t="s">
        <v>37</v>
      </c>
      <c r="E3253" s="64" t="s">
        <v>2681</v>
      </c>
      <c r="F3253" s="64">
        <v>1</v>
      </c>
      <c r="G3253" s="72" t="s">
        <v>1859</v>
      </c>
      <c r="H3253" s="63" t="s">
        <v>5856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customHeight="1" x14ac:dyDescent="0.35">
      <c r="A3254" s="62">
        <v>46190</v>
      </c>
      <c r="B3254" s="63" t="s">
        <v>446</v>
      </c>
      <c r="C3254" s="64" t="s">
        <v>18</v>
      </c>
      <c r="D3254" s="64" t="s">
        <v>37</v>
      </c>
      <c r="E3254" s="64" t="s">
        <v>2072</v>
      </c>
      <c r="F3254" s="64">
        <v>2</v>
      </c>
      <c r="G3254" s="72" t="s">
        <v>3192</v>
      </c>
      <c r="H3254" s="63" t="s">
        <v>5857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customHeight="1" x14ac:dyDescent="0.35">
      <c r="A3255" s="62">
        <v>46190</v>
      </c>
      <c r="B3255" s="63" t="s">
        <v>446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5858</v>
      </c>
      <c r="H3255" s="63" t="s">
        <v>5859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customHeight="1" x14ac:dyDescent="0.35">
      <c r="A3256" s="62">
        <v>46190</v>
      </c>
      <c r="B3256" s="63" t="s">
        <v>446</v>
      </c>
      <c r="C3256" s="64" t="s">
        <v>18</v>
      </c>
      <c r="D3256" s="64" t="s">
        <v>37</v>
      </c>
      <c r="E3256" s="64" t="s">
        <v>554</v>
      </c>
      <c r="F3256" s="64">
        <v>1</v>
      </c>
      <c r="G3256" s="72" t="s">
        <v>4746</v>
      </c>
      <c r="H3256" s="63" t="s">
        <v>5860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customHeight="1" x14ac:dyDescent="0.35">
      <c r="A3257" s="62">
        <v>46190</v>
      </c>
      <c r="B3257" s="63" t="s">
        <v>446</v>
      </c>
      <c r="C3257" s="64" t="s">
        <v>18</v>
      </c>
      <c r="D3257" s="64" t="s">
        <v>37</v>
      </c>
      <c r="E3257" s="64" t="s">
        <v>2111</v>
      </c>
      <c r="F3257" s="64">
        <v>1</v>
      </c>
      <c r="G3257" s="72" t="s">
        <v>5613</v>
      </c>
      <c r="H3257" s="63" t="s">
        <v>5861</v>
      </c>
      <c r="I3257" s="64" t="s">
        <v>494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548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customHeight="1" x14ac:dyDescent="0.35">
      <c r="A3258" s="62">
        <v>46190</v>
      </c>
      <c r="B3258" s="63" t="s">
        <v>446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5862</v>
      </c>
      <c r="I3258" s="64" t="s">
        <v>494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548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customHeight="1" x14ac:dyDescent="0.35">
      <c r="A3259" s="62">
        <v>46190</v>
      </c>
      <c r="B3259" s="63" t="s">
        <v>446</v>
      </c>
      <c r="C3259" s="64" t="s">
        <v>18</v>
      </c>
      <c r="D3259" s="64" t="s">
        <v>37</v>
      </c>
      <c r="E3259" s="64" t="s">
        <v>819</v>
      </c>
      <c r="F3259" s="64">
        <v>1</v>
      </c>
      <c r="G3259" s="72">
        <v>230868002</v>
      </c>
      <c r="H3259" s="63" t="s">
        <v>5863</v>
      </c>
      <c r="I3259" s="64" t="s">
        <v>494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548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customHeight="1" x14ac:dyDescent="0.35">
      <c r="A3260" s="62">
        <v>46190</v>
      </c>
      <c r="B3260" s="63" t="s">
        <v>446</v>
      </c>
      <c r="C3260" s="64" t="s">
        <v>18</v>
      </c>
      <c r="D3260" s="64" t="s">
        <v>37</v>
      </c>
      <c r="E3260" s="64" t="s">
        <v>616</v>
      </c>
      <c r="F3260" s="64">
        <v>1</v>
      </c>
      <c r="G3260" s="72">
        <v>290061082</v>
      </c>
      <c r="H3260" s="63" t="s">
        <v>5864</v>
      </c>
      <c r="I3260" s="64" t="s">
        <v>494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548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customHeight="1" x14ac:dyDescent="0.35">
      <c r="A3261" s="62">
        <v>46190</v>
      </c>
      <c r="B3261" s="63" t="s">
        <v>446</v>
      </c>
      <c r="C3261" s="64" t="s">
        <v>18</v>
      </c>
      <c r="D3261" s="64" t="s">
        <v>37</v>
      </c>
      <c r="E3261" s="64" t="s">
        <v>616</v>
      </c>
      <c r="F3261" s="64">
        <v>1</v>
      </c>
      <c r="G3261" s="72">
        <v>300003120</v>
      </c>
      <c r="H3261" s="63" t="s">
        <v>5865</v>
      </c>
      <c r="I3261" s="64" t="s">
        <v>494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548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5850</v>
      </c>
      <c r="F3262" s="64">
        <v>2</v>
      </c>
      <c r="G3262" s="72">
        <v>130597243</v>
      </c>
      <c r="H3262" s="63" t="s">
        <v>5866</v>
      </c>
      <c r="I3262" s="64" t="s">
        <v>483</v>
      </c>
      <c r="J3262" s="63" t="s">
        <v>5867</v>
      </c>
      <c r="K3262" s="64" t="s">
        <v>2590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5877</v>
      </c>
      <c r="X3262" s="63" t="s">
        <v>5469</v>
      </c>
      <c r="Y3262" s="63"/>
      <c r="Z3262" s="63"/>
      <c r="AA3262" s="63">
        <v>2026060093</v>
      </c>
    </row>
    <row r="3263" spans="1:27" s="71" customFormat="1" ht="23.5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5851</v>
      </c>
      <c r="F3263" s="64">
        <v>2</v>
      </c>
      <c r="G3263" s="72">
        <v>130597401</v>
      </c>
      <c r="H3263" s="63" t="s">
        <v>5868</v>
      </c>
      <c r="I3263" s="64" t="s">
        <v>491</v>
      </c>
      <c r="J3263" s="63" t="s">
        <v>4760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customHeight="1" x14ac:dyDescent="0.35">
      <c r="A3264" s="62">
        <v>46190</v>
      </c>
      <c r="B3264" s="63" t="s">
        <v>446</v>
      </c>
      <c r="C3264" s="64" t="s">
        <v>18</v>
      </c>
      <c r="D3264" s="64" t="s">
        <v>37</v>
      </c>
      <c r="E3264" s="64" t="s">
        <v>1543</v>
      </c>
      <c r="F3264" s="64">
        <v>1</v>
      </c>
      <c r="G3264" s="72" t="s">
        <v>5869</v>
      </c>
      <c r="H3264" s="63" t="s">
        <v>5870</v>
      </c>
      <c r="I3264" s="64" t="s">
        <v>491</v>
      </c>
      <c r="J3264" s="63" t="s">
        <v>2148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customHeight="1" x14ac:dyDescent="0.35">
      <c r="A3265" s="62">
        <v>46190</v>
      </c>
      <c r="B3265" s="63" t="s">
        <v>446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1859</v>
      </c>
      <c r="H3265" s="63" t="s">
        <v>5856</v>
      </c>
      <c r="I3265" s="64" t="s">
        <v>486</v>
      </c>
      <c r="J3265" s="63" t="s">
        <v>5871</v>
      </c>
      <c r="K3265" s="64" t="s">
        <v>273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549</v>
      </c>
      <c r="Y3265" s="63"/>
      <c r="Z3265" s="63"/>
      <c r="AA3265" s="63">
        <v>2026060096</v>
      </c>
    </row>
    <row r="3266" spans="1:27" s="71" customFormat="1" ht="23.5" customHeight="1" x14ac:dyDescent="0.35">
      <c r="A3266" s="62">
        <v>46190</v>
      </c>
      <c r="B3266" s="63" t="s">
        <v>446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1859</v>
      </c>
      <c r="H3266" s="63" t="s">
        <v>5856</v>
      </c>
      <c r="I3266" s="64" t="s">
        <v>486</v>
      </c>
      <c r="J3266" s="63" t="s">
        <v>5871</v>
      </c>
      <c r="K3266" s="64" t="s">
        <v>273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6330</v>
      </c>
      <c r="X3266" s="63" t="s">
        <v>6229</v>
      </c>
      <c r="Y3266" s="63"/>
      <c r="Z3266" s="63"/>
      <c r="AA3266" s="63">
        <v>2026060096</v>
      </c>
    </row>
    <row r="3267" spans="1:27" s="71" customFormat="1" ht="23.5" customHeight="1" x14ac:dyDescent="0.35">
      <c r="A3267" s="62">
        <v>46190</v>
      </c>
      <c r="B3267" s="63" t="s">
        <v>446</v>
      </c>
      <c r="C3267" s="64" t="s">
        <v>17</v>
      </c>
      <c r="D3267" s="64" t="s">
        <v>37</v>
      </c>
      <c r="E3267" s="64" t="s">
        <v>5852</v>
      </c>
      <c r="F3267" s="64">
        <v>2</v>
      </c>
      <c r="G3267" s="72">
        <v>108930845</v>
      </c>
      <c r="H3267" s="63" t="s">
        <v>5872</v>
      </c>
      <c r="I3267" s="64" t="s">
        <v>481</v>
      </c>
      <c r="J3267" s="63" t="s">
        <v>5873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549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5858</v>
      </c>
      <c r="H3268" s="63" t="s">
        <v>5859</v>
      </c>
      <c r="I3268" s="64" t="s">
        <v>486</v>
      </c>
      <c r="J3268" s="63" t="s">
        <v>5874</v>
      </c>
      <c r="K3268" s="64" t="s">
        <v>704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2681</v>
      </c>
      <c r="F3269" s="64">
        <v>1</v>
      </c>
      <c r="G3269" s="72" t="s">
        <v>1859</v>
      </c>
      <c r="H3269" s="63" t="s">
        <v>5856</v>
      </c>
      <c r="I3269" s="64" t="s">
        <v>486</v>
      </c>
      <c r="J3269" s="63" t="s">
        <v>5874</v>
      </c>
      <c r="K3269" s="64" t="s">
        <v>704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5884</v>
      </c>
      <c r="F3270" s="64" t="str">
        <f>IF(RIGHT(E3270,1)="D","1","2")</f>
        <v>2</v>
      </c>
      <c r="G3270" s="72" t="s">
        <v>5889</v>
      </c>
      <c r="H3270" s="63" t="s">
        <v>5890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customHeight="1" x14ac:dyDescent="0.35">
      <c r="A3271" s="62">
        <v>46191</v>
      </c>
      <c r="B3271" s="63" t="s">
        <v>446</v>
      </c>
      <c r="C3271" s="64" t="s">
        <v>17</v>
      </c>
      <c r="D3271" s="64" t="s">
        <v>37</v>
      </c>
      <c r="E3271" s="64" t="s">
        <v>5885</v>
      </c>
      <c r="F3271" s="64" t="str">
        <f t="shared" ref="F3271:F3334" si="124">IF(RIGHT(E3271,1)="D","1","2")</f>
        <v>2</v>
      </c>
      <c r="G3271" s="72" t="s">
        <v>1821</v>
      </c>
      <c r="H3271" s="63" t="s">
        <v>5891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customHeight="1" x14ac:dyDescent="0.35">
      <c r="A3272" s="62">
        <v>46191</v>
      </c>
      <c r="B3272" s="63" t="s">
        <v>446</v>
      </c>
      <c r="C3272" s="64" t="s">
        <v>17</v>
      </c>
      <c r="D3272" s="64" t="s">
        <v>37</v>
      </c>
      <c r="E3272" s="64" t="s">
        <v>715</v>
      </c>
      <c r="F3272" s="64" t="str">
        <f t="shared" si="124"/>
        <v>2</v>
      </c>
      <c r="G3272" s="72" t="s">
        <v>287</v>
      </c>
      <c r="H3272" s="63" t="s">
        <v>5892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customHeight="1" x14ac:dyDescent="0.35">
      <c r="A3273" s="62">
        <v>46191</v>
      </c>
      <c r="B3273" s="63" t="s">
        <v>446</v>
      </c>
      <c r="C3273" s="64" t="s">
        <v>17</v>
      </c>
      <c r="D3273" s="64" t="s">
        <v>37</v>
      </c>
      <c r="E3273" s="64" t="s">
        <v>5886</v>
      </c>
      <c r="F3273" s="64" t="str">
        <f t="shared" si="124"/>
        <v>2</v>
      </c>
      <c r="G3273" s="72" t="s">
        <v>3731</v>
      </c>
      <c r="H3273" s="63" t="s">
        <v>5893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customHeight="1" x14ac:dyDescent="0.35">
      <c r="A3274" s="62">
        <v>46191</v>
      </c>
      <c r="B3274" s="63" t="s">
        <v>446</v>
      </c>
      <c r="C3274" s="64" t="s">
        <v>17</v>
      </c>
      <c r="D3274" s="64" t="s">
        <v>37</v>
      </c>
      <c r="E3274" s="64" t="s">
        <v>5886</v>
      </c>
      <c r="F3274" s="64" t="str">
        <f t="shared" si="124"/>
        <v>2</v>
      </c>
      <c r="G3274" s="72" t="s">
        <v>1806</v>
      </c>
      <c r="H3274" s="63" t="s">
        <v>5894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customHeight="1" x14ac:dyDescent="0.35">
      <c r="A3275" s="62">
        <v>46191</v>
      </c>
      <c r="B3275" s="63" t="s">
        <v>446</v>
      </c>
      <c r="C3275" s="64" t="s">
        <v>17</v>
      </c>
      <c r="D3275" s="64" t="s">
        <v>37</v>
      </c>
      <c r="E3275" s="64" t="s">
        <v>5887</v>
      </c>
      <c r="F3275" s="64" t="str">
        <f t="shared" si="124"/>
        <v>1</v>
      </c>
      <c r="G3275" s="72" t="s">
        <v>3411</v>
      </c>
      <c r="H3275" s="63" t="s">
        <v>5895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customHeight="1" x14ac:dyDescent="0.35">
      <c r="A3276" s="62">
        <v>46191</v>
      </c>
      <c r="B3276" s="63" t="s">
        <v>446</v>
      </c>
      <c r="C3276" s="64" t="s">
        <v>17</v>
      </c>
      <c r="D3276" s="64" t="s">
        <v>37</v>
      </c>
      <c r="E3276" s="64" t="s">
        <v>5849</v>
      </c>
      <c r="F3276" s="64" t="str">
        <f t="shared" si="124"/>
        <v>2</v>
      </c>
      <c r="G3276" s="72" t="s">
        <v>4809</v>
      </c>
      <c r="H3276" s="63" t="s">
        <v>5896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customHeight="1" x14ac:dyDescent="0.35">
      <c r="A3277" s="62">
        <v>46191</v>
      </c>
      <c r="B3277" s="63" t="s">
        <v>446</v>
      </c>
      <c r="C3277" s="64" t="s">
        <v>17</v>
      </c>
      <c r="D3277" s="64" t="s">
        <v>37</v>
      </c>
      <c r="E3277" s="64" t="s">
        <v>5888</v>
      </c>
      <c r="F3277" s="64" t="str">
        <f t="shared" si="124"/>
        <v>2</v>
      </c>
      <c r="G3277" s="72" t="s">
        <v>1029</v>
      </c>
      <c r="H3277" s="63" t="s">
        <v>5897</v>
      </c>
      <c r="I3277" s="64" t="s">
        <v>494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548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customHeight="1" x14ac:dyDescent="0.35">
      <c r="A3278" s="62">
        <v>46191</v>
      </c>
      <c r="B3278" s="63" t="s">
        <v>446</v>
      </c>
      <c r="C3278" s="64" t="s">
        <v>18</v>
      </c>
      <c r="D3278" s="64" t="s">
        <v>37</v>
      </c>
      <c r="E3278" s="64" t="s">
        <v>1542</v>
      </c>
      <c r="F3278" s="64" t="str">
        <f t="shared" si="124"/>
        <v>1</v>
      </c>
      <c r="G3278" s="72" t="s">
        <v>2411</v>
      </c>
      <c r="H3278" s="63" t="s">
        <v>5898</v>
      </c>
      <c r="I3278" s="64" t="s">
        <v>494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548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customHeight="1" x14ac:dyDescent="0.35">
      <c r="A3279" s="62">
        <v>46191</v>
      </c>
      <c r="B3279" s="63" t="s">
        <v>446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2261</v>
      </c>
      <c r="H3279" s="63" t="s">
        <v>5899</v>
      </c>
      <c r="I3279" s="64" t="s">
        <v>494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548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customHeight="1" x14ac:dyDescent="0.35">
      <c r="A3280" s="62">
        <v>46191</v>
      </c>
      <c r="B3280" s="63" t="s">
        <v>446</v>
      </c>
      <c r="C3280" s="64" t="s">
        <v>18</v>
      </c>
      <c r="D3280" s="64" t="s">
        <v>37</v>
      </c>
      <c r="E3280" s="64" t="s">
        <v>819</v>
      </c>
      <c r="F3280" s="64" t="str">
        <f t="shared" si="124"/>
        <v>1</v>
      </c>
      <c r="G3280" s="72">
        <v>230896003</v>
      </c>
      <c r="H3280" s="63" t="s">
        <v>5900</v>
      </c>
      <c r="I3280" s="64" t="s">
        <v>494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548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customHeight="1" x14ac:dyDescent="0.35">
      <c r="A3281" s="62">
        <v>46191</v>
      </c>
      <c r="B3281" s="63" t="s">
        <v>446</v>
      </c>
      <c r="C3281" s="64" t="s">
        <v>18</v>
      </c>
      <c r="D3281" s="64" t="s">
        <v>37</v>
      </c>
      <c r="E3281" s="64" t="s">
        <v>903</v>
      </c>
      <c r="F3281" s="64" t="str">
        <f t="shared" si="124"/>
        <v>1</v>
      </c>
      <c r="G3281" s="72">
        <v>317336001</v>
      </c>
      <c r="H3281" s="63" t="s">
        <v>5901</v>
      </c>
      <c r="I3281" s="64" t="s">
        <v>494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548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customHeight="1" x14ac:dyDescent="0.35">
      <c r="A3282" s="62">
        <v>46191</v>
      </c>
      <c r="B3282" s="63" t="s">
        <v>446</v>
      </c>
      <c r="C3282" s="64" t="s">
        <v>18</v>
      </c>
      <c r="D3282" s="64" t="s">
        <v>37</v>
      </c>
      <c r="E3282" s="64" t="s">
        <v>554</v>
      </c>
      <c r="F3282" s="64" t="str">
        <f t="shared" si="124"/>
        <v>1</v>
      </c>
      <c r="G3282" s="72" t="s">
        <v>5902</v>
      </c>
      <c r="H3282" s="63" t="s">
        <v>5903</v>
      </c>
      <c r="I3282" s="64" t="s">
        <v>494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548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customHeight="1" x14ac:dyDescent="0.35">
      <c r="A3283" s="62">
        <v>46191</v>
      </c>
      <c r="B3283" s="63" t="s">
        <v>446</v>
      </c>
      <c r="C3283" s="64" t="s">
        <v>18</v>
      </c>
      <c r="D3283" s="64" t="s">
        <v>37</v>
      </c>
      <c r="E3283" s="64" t="s">
        <v>554</v>
      </c>
      <c r="F3283" s="64" t="str">
        <f t="shared" si="124"/>
        <v>1</v>
      </c>
      <c r="G3283" s="72" t="s">
        <v>4588</v>
      </c>
      <c r="H3283" s="63" t="s">
        <v>5904</v>
      </c>
      <c r="I3283" s="64" t="s">
        <v>494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548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customHeight="1" x14ac:dyDescent="0.35">
      <c r="A3284" s="62">
        <v>46191</v>
      </c>
      <c r="B3284" s="63" t="s">
        <v>446</v>
      </c>
      <c r="C3284" s="64" t="s">
        <v>18</v>
      </c>
      <c r="D3284" s="64" t="s">
        <v>37</v>
      </c>
      <c r="E3284" s="64" t="s">
        <v>1539</v>
      </c>
      <c r="F3284" s="64" t="str">
        <f t="shared" si="124"/>
        <v>1</v>
      </c>
      <c r="G3284" s="72" t="s">
        <v>5905</v>
      </c>
      <c r="H3284" s="63" t="s">
        <v>5906</v>
      </c>
      <c r="I3284" s="64" t="s">
        <v>494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548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customHeight="1" x14ac:dyDescent="0.35">
      <c r="A3285" s="62">
        <v>46191</v>
      </c>
      <c r="B3285" s="63" t="s">
        <v>446</v>
      </c>
      <c r="C3285" s="64" t="s">
        <v>18</v>
      </c>
      <c r="D3285" s="64" t="s">
        <v>37</v>
      </c>
      <c r="E3285" s="64" t="s">
        <v>1309</v>
      </c>
      <c r="F3285" s="64" t="str">
        <f t="shared" si="124"/>
        <v>2</v>
      </c>
      <c r="G3285" s="72" t="s">
        <v>5907</v>
      </c>
      <c r="H3285" s="63" t="s">
        <v>5908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2573</v>
      </c>
      <c r="F3286" s="64" t="str">
        <f t="shared" si="124"/>
        <v>1</v>
      </c>
      <c r="G3286" s="72" t="s">
        <v>2328</v>
      </c>
      <c r="H3286" s="63" t="s">
        <v>5853</v>
      </c>
      <c r="I3286" s="64" t="s">
        <v>481</v>
      </c>
      <c r="J3286" s="63" t="s">
        <v>5909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5499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446</v>
      </c>
      <c r="C3287" s="64" t="s">
        <v>18</v>
      </c>
      <c r="D3287" s="64" t="s">
        <v>37</v>
      </c>
      <c r="E3287" s="64" t="s">
        <v>1002</v>
      </c>
      <c r="F3287" s="64" t="str">
        <f t="shared" si="124"/>
        <v>2</v>
      </c>
      <c r="G3287" s="72" t="s">
        <v>5913</v>
      </c>
      <c r="H3287" s="63" t="s">
        <v>5912</v>
      </c>
      <c r="I3287" s="64" t="s">
        <v>483</v>
      </c>
      <c r="J3287" s="63" t="s">
        <v>5914</v>
      </c>
      <c r="K3287" s="64" t="s">
        <v>2590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5469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446</v>
      </c>
      <c r="C3288" s="64" t="s">
        <v>18</v>
      </c>
      <c r="D3288" s="64" t="s">
        <v>37</v>
      </c>
      <c r="E3288" s="64" t="s">
        <v>1002</v>
      </c>
      <c r="F3288" s="64" t="str">
        <f t="shared" si="124"/>
        <v>2</v>
      </c>
      <c r="G3288" s="72" t="s">
        <v>5913</v>
      </c>
      <c r="H3288" s="63" t="s">
        <v>5912</v>
      </c>
      <c r="I3288" s="64" t="s">
        <v>483</v>
      </c>
      <c r="J3288" s="63" t="s">
        <v>5914</v>
      </c>
      <c r="K3288" s="64" t="s">
        <v>2590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5469</v>
      </c>
      <c r="Y3288" s="63"/>
      <c r="Z3288" s="63"/>
      <c r="AA3288" s="63">
        <v>2026060100</v>
      </c>
    </row>
    <row r="3289" spans="1:27" s="71" customFormat="1" ht="23.5" customHeight="1" x14ac:dyDescent="0.35">
      <c r="A3289" s="62">
        <v>46192</v>
      </c>
      <c r="B3289" s="63" t="s">
        <v>446</v>
      </c>
      <c r="C3289" s="64" t="s">
        <v>17</v>
      </c>
      <c r="D3289" s="64" t="s">
        <v>37</v>
      </c>
      <c r="E3289" s="64" t="s">
        <v>5826</v>
      </c>
      <c r="F3289" s="64" t="str">
        <f t="shared" si="124"/>
        <v>1</v>
      </c>
      <c r="G3289" s="72" t="s">
        <v>2812</v>
      </c>
      <c r="H3289" s="63" t="s">
        <v>5944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customHeight="1" x14ac:dyDescent="0.35">
      <c r="A3290" s="62">
        <v>46192</v>
      </c>
      <c r="B3290" s="63" t="s">
        <v>446</v>
      </c>
      <c r="C3290" s="64" t="s">
        <v>17</v>
      </c>
      <c r="D3290" s="64" t="s">
        <v>37</v>
      </c>
      <c r="E3290" s="64" t="s">
        <v>5920</v>
      </c>
      <c r="F3290" s="64" t="str">
        <f t="shared" si="124"/>
        <v>2</v>
      </c>
      <c r="G3290" s="72" t="s">
        <v>2058</v>
      </c>
      <c r="H3290" s="63" t="s">
        <v>5945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customHeight="1" x14ac:dyDescent="0.35">
      <c r="A3291" s="62">
        <v>46192</v>
      </c>
      <c r="B3291" s="63" t="s">
        <v>446</v>
      </c>
      <c r="C3291" s="64" t="s">
        <v>17</v>
      </c>
      <c r="D3291" s="64" t="s">
        <v>37</v>
      </c>
      <c r="E3291" s="64" t="s">
        <v>5886</v>
      </c>
      <c r="F3291" s="64" t="str">
        <f t="shared" si="124"/>
        <v>2</v>
      </c>
      <c r="G3291" s="72" t="s">
        <v>1218</v>
      </c>
      <c r="H3291" s="63" t="s">
        <v>5946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customHeight="1" x14ac:dyDescent="0.35">
      <c r="A3292" s="62">
        <v>46192</v>
      </c>
      <c r="B3292" s="63" t="s">
        <v>446</v>
      </c>
      <c r="C3292" s="64" t="s">
        <v>17</v>
      </c>
      <c r="D3292" s="64" t="s">
        <v>37</v>
      </c>
      <c r="E3292" s="64" t="s">
        <v>5921</v>
      </c>
      <c r="F3292" s="64" t="str">
        <f t="shared" si="124"/>
        <v>1</v>
      </c>
      <c r="G3292" s="72" t="s">
        <v>5947</v>
      </c>
      <c r="H3292" s="63" t="s">
        <v>5948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customHeight="1" x14ac:dyDescent="0.35">
      <c r="A3293" s="62">
        <v>46192</v>
      </c>
      <c r="B3293" s="63" t="s">
        <v>446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2156</v>
      </c>
      <c r="H3293" s="63" t="s">
        <v>5949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customHeight="1" x14ac:dyDescent="0.35">
      <c r="A3294" s="62">
        <v>46192</v>
      </c>
      <c r="B3294" s="63" t="s">
        <v>446</v>
      </c>
      <c r="C3294" s="64" t="s">
        <v>18</v>
      </c>
      <c r="D3294" s="64" t="s">
        <v>37</v>
      </c>
      <c r="E3294" s="64" t="s">
        <v>871</v>
      </c>
      <c r="F3294" s="64" t="str">
        <f t="shared" si="124"/>
        <v>1</v>
      </c>
      <c r="G3294" s="72" t="s">
        <v>2088</v>
      </c>
      <c r="H3294" s="63" t="s">
        <v>5950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customHeight="1" x14ac:dyDescent="0.35">
      <c r="A3295" s="62">
        <v>46192</v>
      </c>
      <c r="B3295" s="63" t="s">
        <v>446</v>
      </c>
      <c r="C3295" s="64" t="s">
        <v>18</v>
      </c>
      <c r="D3295" s="64" t="s">
        <v>37</v>
      </c>
      <c r="E3295" s="64" t="s">
        <v>545</v>
      </c>
      <c r="F3295" s="64" t="str">
        <f t="shared" si="124"/>
        <v>1</v>
      </c>
      <c r="G3295" s="72" t="s">
        <v>2294</v>
      </c>
      <c r="H3295" s="63" t="s">
        <v>5951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customHeight="1" x14ac:dyDescent="0.35">
      <c r="A3296" s="62">
        <v>46192</v>
      </c>
      <c r="B3296" s="63" t="s">
        <v>446</v>
      </c>
      <c r="C3296" s="64" t="s">
        <v>18</v>
      </c>
      <c r="D3296" s="64" t="s">
        <v>37</v>
      </c>
      <c r="E3296" s="64" t="s">
        <v>1309</v>
      </c>
      <c r="F3296" s="64" t="str">
        <f t="shared" si="124"/>
        <v>2</v>
      </c>
      <c r="G3296" s="72" t="s">
        <v>1462</v>
      </c>
      <c r="H3296" s="63" t="s">
        <v>5952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customHeight="1" x14ac:dyDescent="0.35">
      <c r="A3297" s="62">
        <v>46192</v>
      </c>
      <c r="B3297" s="63" t="s">
        <v>446</v>
      </c>
      <c r="C3297" s="64" t="s">
        <v>18</v>
      </c>
      <c r="D3297" s="64" t="s">
        <v>37</v>
      </c>
      <c r="E3297" s="64" t="s">
        <v>1697</v>
      </c>
      <c r="F3297" s="64" t="str">
        <f t="shared" si="124"/>
        <v>2</v>
      </c>
      <c r="G3297" s="72" t="s">
        <v>4429</v>
      </c>
      <c r="H3297" s="63" t="s">
        <v>5953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customHeight="1" x14ac:dyDescent="0.35">
      <c r="A3298" s="62">
        <v>46192</v>
      </c>
      <c r="B3298" s="63" t="s">
        <v>446</v>
      </c>
      <c r="C3298" s="64" t="s">
        <v>18</v>
      </c>
      <c r="D3298" s="64" t="s">
        <v>37</v>
      </c>
      <c r="E3298" s="64" t="s">
        <v>1117</v>
      </c>
      <c r="F3298" s="64" t="str">
        <f t="shared" si="124"/>
        <v>1</v>
      </c>
      <c r="G3298" s="72">
        <v>315636001</v>
      </c>
      <c r="H3298" s="63" t="s">
        <v>5954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customHeight="1" x14ac:dyDescent="0.35">
      <c r="A3299" s="62">
        <v>46192</v>
      </c>
      <c r="B3299" s="63" t="s">
        <v>446</v>
      </c>
      <c r="C3299" s="64" t="s">
        <v>18</v>
      </c>
      <c r="D3299" s="64" t="s">
        <v>37</v>
      </c>
      <c r="E3299" s="64" t="s">
        <v>608</v>
      </c>
      <c r="F3299" s="64" t="str">
        <f t="shared" si="124"/>
        <v>1</v>
      </c>
      <c r="G3299" s="72">
        <v>206157008</v>
      </c>
      <c r="H3299" s="63" t="s">
        <v>5955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customHeight="1" x14ac:dyDescent="0.35">
      <c r="A3300" s="62">
        <v>46192</v>
      </c>
      <c r="B3300" s="63" t="s">
        <v>446</v>
      </c>
      <c r="C3300" s="64" t="s">
        <v>18</v>
      </c>
      <c r="D3300" s="64" t="s">
        <v>37</v>
      </c>
      <c r="E3300" s="64" t="s">
        <v>608</v>
      </c>
      <c r="F3300" s="64" t="str">
        <f t="shared" si="124"/>
        <v>1</v>
      </c>
      <c r="G3300" s="72">
        <v>206264007</v>
      </c>
      <c r="H3300" s="63" t="s">
        <v>5956</v>
      </c>
      <c r="I3300" s="64" t="s">
        <v>494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548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customHeight="1" x14ac:dyDescent="0.35">
      <c r="A3301" s="62">
        <v>46192</v>
      </c>
      <c r="B3301" s="63" t="s">
        <v>446</v>
      </c>
      <c r="C3301" s="64" t="s">
        <v>17</v>
      </c>
      <c r="D3301" s="64" t="s">
        <v>37</v>
      </c>
      <c r="E3301" s="64" t="s">
        <v>5826</v>
      </c>
      <c r="F3301" s="64" t="str">
        <f t="shared" si="124"/>
        <v>1</v>
      </c>
      <c r="G3301" s="72" t="s">
        <v>2202</v>
      </c>
      <c r="H3301" s="63" t="s">
        <v>5957</v>
      </c>
      <c r="I3301" s="64" t="s">
        <v>486</v>
      </c>
      <c r="J3301" s="63" t="s">
        <v>5958</v>
      </c>
      <c r="K3301" s="64" t="s">
        <v>704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6108</v>
      </c>
      <c r="V3301" s="63"/>
      <c r="W3301" s="63">
        <v>541715001</v>
      </c>
      <c r="X3301" s="63" t="s">
        <v>4693</v>
      </c>
      <c r="Y3301" s="63"/>
      <c r="Z3301" s="63"/>
      <c r="AA3301" s="63">
        <v>2026060101</v>
      </c>
    </row>
    <row r="3302" spans="1:27" s="71" customFormat="1" ht="23.5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1555</v>
      </c>
      <c r="F3302" s="64" t="str">
        <f t="shared" si="124"/>
        <v>1</v>
      </c>
      <c r="G3302" s="72">
        <v>130429425</v>
      </c>
      <c r="H3302" s="63" t="s">
        <v>5959</v>
      </c>
      <c r="I3302" s="64" t="s">
        <v>491</v>
      </c>
      <c r="J3302" s="63" t="s">
        <v>5960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1557</v>
      </c>
      <c r="F3303" s="64" t="str">
        <f t="shared" si="124"/>
        <v>1</v>
      </c>
      <c r="G3303" s="72">
        <v>130597245</v>
      </c>
      <c r="H3303" s="63" t="s">
        <v>5961</v>
      </c>
      <c r="I3303" s="64" t="s">
        <v>491</v>
      </c>
      <c r="J3303" s="63" t="s">
        <v>5962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5828</v>
      </c>
      <c r="F3304" s="64" t="str">
        <f t="shared" si="124"/>
        <v>2</v>
      </c>
      <c r="G3304" s="72">
        <v>130597200</v>
      </c>
      <c r="H3304" s="63" t="s">
        <v>5963</v>
      </c>
      <c r="I3304" s="64" t="s">
        <v>491</v>
      </c>
      <c r="J3304" s="63" t="s">
        <v>5307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customHeight="1" x14ac:dyDescent="0.35">
      <c r="A3305" s="62">
        <v>46192</v>
      </c>
      <c r="B3305" s="63" t="s">
        <v>446</v>
      </c>
      <c r="C3305" s="64" t="s">
        <v>18</v>
      </c>
      <c r="D3305" s="64" t="s">
        <v>37</v>
      </c>
      <c r="E3305" s="64" t="s">
        <v>545</v>
      </c>
      <c r="F3305" s="64" t="str">
        <f t="shared" si="124"/>
        <v>1</v>
      </c>
      <c r="G3305" s="72" t="s">
        <v>2294</v>
      </c>
      <c r="H3305" s="63" t="s">
        <v>5951</v>
      </c>
      <c r="I3305" s="64" t="s">
        <v>491</v>
      </c>
      <c r="J3305" s="63" t="s">
        <v>5964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customHeight="1" x14ac:dyDescent="0.35">
      <c r="A3306" s="62">
        <v>46192</v>
      </c>
      <c r="B3306" s="63" t="s">
        <v>446</v>
      </c>
      <c r="C3306" s="64" t="s">
        <v>18</v>
      </c>
      <c r="D3306" s="64" t="s">
        <v>37</v>
      </c>
      <c r="E3306" s="64" t="s">
        <v>545</v>
      </c>
      <c r="F3306" s="64" t="str">
        <f t="shared" si="124"/>
        <v>1</v>
      </c>
      <c r="G3306" s="72" t="s">
        <v>2294</v>
      </c>
      <c r="H3306" s="63" t="s">
        <v>5951</v>
      </c>
      <c r="I3306" s="64" t="s">
        <v>491</v>
      </c>
      <c r="J3306" s="63" t="s">
        <v>3242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5922</v>
      </c>
      <c r="F3307" s="64" t="str">
        <f t="shared" si="124"/>
        <v>2</v>
      </c>
      <c r="G3307" s="72">
        <v>130597296</v>
      </c>
      <c r="H3307" s="63" t="s">
        <v>5965</v>
      </c>
      <c r="I3307" s="64" t="s">
        <v>488</v>
      </c>
      <c r="J3307" s="63" t="s">
        <v>5966</v>
      </c>
      <c r="K3307" s="64" t="s">
        <v>704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489</v>
      </c>
      <c r="U3307" s="63" t="s">
        <v>489</v>
      </c>
      <c r="V3307" s="63"/>
      <c r="W3307" s="63"/>
      <c r="X3307" s="63"/>
      <c r="Y3307" s="63"/>
      <c r="Z3307" s="63"/>
      <c r="AA3307" s="63"/>
    </row>
    <row r="3308" spans="1:27" s="71" customFormat="1" ht="23.5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5923</v>
      </c>
      <c r="F3308" s="64" t="str">
        <f t="shared" si="124"/>
        <v>2</v>
      </c>
      <c r="G3308" s="72">
        <v>130606093</v>
      </c>
      <c r="H3308" s="63" t="s">
        <v>5967</v>
      </c>
      <c r="I3308" s="64" t="s">
        <v>488</v>
      </c>
      <c r="J3308" s="63" t="s">
        <v>5966</v>
      </c>
      <c r="K3308" s="64" t="s">
        <v>704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489</v>
      </c>
      <c r="U3308" s="63" t="s">
        <v>489</v>
      </c>
      <c r="V3308" s="63"/>
      <c r="W3308" s="63"/>
      <c r="X3308" s="63"/>
      <c r="Y3308" s="63"/>
      <c r="Z3308" s="63"/>
      <c r="AA3308" s="63"/>
    </row>
    <row r="3309" spans="1:27" s="71" customFormat="1" ht="23.5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558</v>
      </c>
      <c r="F3309" s="64" t="str">
        <f t="shared" si="124"/>
        <v>2</v>
      </c>
      <c r="G3309" s="72">
        <v>130606093</v>
      </c>
      <c r="H3309" s="63" t="s">
        <v>5968</v>
      </c>
      <c r="I3309" s="64" t="s">
        <v>488</v>
      </c>
      <c r="J3309" s="63" t="s">
        <v>5966</v>
      </c>
      <c r="K3309" s="64" t="s">
        <v>704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489</v>
      </c>
      <c r="U3309" s="63" t="s">
        <v>489</v>
      </c>
      <c r="V3309" s="63"/>
      <c r="W3309" s="63"/>
      <c r="X3309" s="63"/>
      <c r="Y3309" s="63"/>
      <c r="Z3309" s="63"/>
      <c r="AA3309" s="63"/>
    </row>
    <row r="3310" spans="1:27" s="71" customFormat="1" ht="23.5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5924</v>
      </c>
      <c r="F3310" s="64" t="str">
        <f t="shared" si="124"/>
        <v>2</v>
      </c>
      <c r="G3310" s="72">
        <v>130597182</v>
      </c>
      <c r="H3310" s="63" t="s">
        <v>5969</v>
      </c>
      <c r="I3310" s="64" t="s">
        <v>488</v>
      </c>
      <c r="J3310" s="63" t="s">
        <v>5966</v>
      </c>
      <c r="K3310" s="64" t="s">
        <v>704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489</v>
      </c>
      <c r="U3310" s="63" t="s">
        <v>489</v>
      </c>
      <c r="V3310" s="63"/>
      <c r="W3310" s="63"/>
      <c r="X3310" s="63"/>
      <c r="Y3310" s="63"/>
      <c r="Z3310" s="63"/>
      <c r="AA3310" s="63"/>
    </row>
    <row r="3311" spans="1:27" s="71" customFormat="1" ht="23.5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5925</v>
      </c>
      <c r="F3311" s="64" t="str">
        <f t="shared" si="124"/>
        <v>2</v>
      </c>
      <c r="G3311" s="72">
        <v>130597185</v>
      </c>
      <c r="H3311" s="63" t="s">
        <v>5970</v>
      </c>
      <c r="I3311" s="64" t="s">
        <v>488</v>
      </c>
      <c r="J3311" s="63" t="s">
        <v>5966</v>
      </c>
      <c r="K3311" s="64" t="s">
        <v>704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489</v>
      </c>
      <c r="U3311" s="63" t="s">
        <v>489</v>
      </c>
      <c r="V3311" s="63"/>
      <c r="W3311" s="63"/>
      <c r="X3311" s="63"/>
      <c r="Y3311" s="63"/>
      <c r="Z3311" s="63"/>
      <c r="AA3311" s="63"/>
    </row>
    <row r="3312" spans="1:27" s="71" customFormat="1" ht="23.5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5851</v>
      </c>
      <c r="F3312" s="64" t="str">
        <f t="shared" si="124"/>
        <v>2</v>
      </c>
      <c r="G3312" s="72">
        <v>130597401</v>
      </c>
      <c r="H3312" s="63" t="s">
        <v>5971</v>
      </c>
      <c r="I3312" s="64" t="s">
        <v>488</v>
      </c>
      <c r="J3312" s="63" t="s">
        <v>5966</v>
      </c>
      <c r="K3312" s="64" t="s">
        <v>704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489</v>
      </c>
      <c r="U3312" s="63" t="s">
        <v>489</v>
      </c>
      <c r="V3312" s="63"/>
      <c r="W3312" s="63"/>
      <c r="X3312" s="63"/>
      <c r="Y3312" s="63"/>
      <c r="Z3312" s="63"/>
      <c r="AA3312" s="63"/>
    </row>
    <row r="3313" spans="1:27" s="71" customFormat="1" ht="23.5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5926</v>
      </c>
      <c r="F3313" s="64" t="str">
        <f t="shared" si="124"/>
        <v>2</v>
      </c>
      <c r="G3313" s="72" t="s">
        <v>401</v>
      </c>
      <c r="H3313" s="63" t="s">
        <v>5972</v>
      </c>
      <c r="I3313" s="64" t="s">
        <v>488</v>
      </c>
      <c r="J3313" s="63" t="s">
        <v>5966</v>
      </c>
      <c r="K3313" s="64" t="s">
        <v>704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489</v>
      </c>
      <c r="U3313" s="63" t="s">
        <v>489</v>
      </c>
      <c r="V3313" s="63"/>
      <c r="W3313" s="63"/>
      <c r="X3313" s="63"/>
      <c r="Y3313" s="63"/>
      <c r="Z3313" s="63"/>
      <c r="AA3313" s="63"/>
    </row>
    <row r="3314" spans="1:27" s="71" customFormat="1" ht="23.5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5927</v>
      </c>
      <c r="F3314" s="64" t="str">
        <f t="shared" si="124"/>
        <v>2</v>
      </c>
      <c r="G3314" s="72" t="s">
        <v>301</v>
      </c>
      <c r="H3314" s="63" t="s">
        <v>5973</v>
      </c>
      <c r="I3314" s="64" t="s">
        <v>488</v>
      </c>
      <c r="J3314" s="63" t="s">
        <v>5966</v>
      </c>
      <c r="K3314" s="64" t="s">
        <v>704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489</v>
      </c>
      <c r="U3314" s="63" t="s">
        <v>489</v>
      </c>
      <c r="V3314" s="63"/>
      <c r="W3314" s="63"/>
      <c r="X3314" s="63"/>
      <c r="Y3314" s="63"/>
      <c r="Z3314" s="63"/>
      <c r="AA3314" s="63"/>
    </row>
    <row r="3315" spans="1:27" s="71" customFormat="1" ht="23.5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5928</v>
      </c>
      <c r="F3315" s="64" t="str">
        <f t="shared" si="124"/>
        <v>2</v>
      </c>
      <c r="G3315" s="72">
        <v>130649001</v>
      </c>
      <c r="H3315" s="63" t="s">
        <v>5974</v>
      </c>
      <c r="I3315" s="64" t="s">
        <v>488</v>
      </c>
      <c r="J3315" s="63" t="s">
        <v>5966</v>
      </c>
      <c r="K3315" s="64" t="s">
        <v>704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489</v>
      </c>
      <c r="U3315" s="63" t="s">
        <v>489</v>
      </c>
      <c r="V3315" s="63"/>
      <c r="W3315" s="63"/>
      <c r="X3315" s="63"/>
      <c r="Y3315" s="63"/>
      <c r="Z3315" s="63"/>
      <c r="AA3315" s="63"/>
    </row>
    <row r="3316" spans="1:27" s="71" customFormat="1" ht="23.5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4483</v>
      </c>
      <c r="F3316" s="64" t="str">
        <f t="shared" si="124"/>
        <v>2</v>
      </c>
      <c r="G3316" s="72">
        <v>95632304</v>
      </c>
      <c r="H3316" s="63" t="s">
        <v>5975</v>
      </c>
      <c r="I3316" s="64" t="s">
        <v>488</v>
      </c>
      <c r="J3316" s="63" t="s">
        <v>5966</v>
      </c>
      <c r="K3316" s="64" t="s">
        <v>704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489</v>
      </c>
      <c r="U3316" s="63" t="s">
        <v>489</v>
      </c>
      <c r="V3316" s="63"/>
      <c r="W3316" s="63"/>
      <c r="X3316" s="63"/>
      <c r="Y3316" s="63"/>
      <c r="Z3316" s="63"/>
      <c r="AA3316" s="63"/>
    </row>
    <row r="3317" spans="1:27" s="71" customFormat="1" ht="23.5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5929</v>
      </c>
      <c r="F3317" s="64" t="str">
        <f t="shared" si="124"/>
        <v>2</v>
      </c>
      <c r="G3317" s="72">
        <v>108930845</v>
      </c>
      <c r="H3317" s="63" t="s">
        <v>5872</v>
      </c>
      <c r="I3317" s="64" t="s">
        <v>488</v>
      </c>
      <c r="J3317" s="63" t="s">
        <v>5966</v>
      </c>
      <c r="K3317" s="64" t="s">
        <v>704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489</v>
      </c>
      <c r="U3317" s="63" t="s">
        <v>489</v>
      </c>
      <c r="V3317" s="63"/>
      <c r="W3317" s="63"/>
      <c r="X3317" s="63"/>
      <c r="Y3317" s="63"/>
      <c r="Z3317" s="63"/>
      <c r="AA3317" s="63"/>
    </row>
    <row r="3318" spans="1:27" s="71" customFormat="1" ht="23.5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5930</v>
      </c>
      <c r="F3318" s="64" t="str">
        <f t="shared" si="124"/>
        <v>2</v>
      </c>
      <c r="G3318" s="72">
        <v>130429425</v>
      </c>
      <c r="H3318" s="63" t="s">
        <v>5959</v>
      </c>
      <c r="I3318" s="64" t="s">
        <v>488</v>
      </c>
      <c r="J3318" s="63" t="s">
        <v>5966</v>
      </c>
      <c r="K3318" s="64" t="s">
        <v>704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489</v>
      </c>
      <c r="U3318" s="63" t="s">
        <v>489</v>
      </c>
      <c r="V3318" s="63"/>
      <c r="W3318" s="63"/>
      <c r="X3318" s="63"/>
      <c r="Y3318" s="63"/>
      <c r="Z3318" s="63"/>
      <c r="AA3318" s="63"/>
    </row>
    <row r="3319" spans="1:27" s="71" customFormat="1" ht="23.5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3474</v>
      </c>
      <c r="F3319" s="64" t="str">
        <f t="shared" si="124"/>
        <v>2</v>
      </c>
      <c r="G3319" s="72">
        <v>130597247</v>
      </c>
      <c r="H3319" s="63" t="s">
        <v>5976</v>
      </c>
      <c r="I3319" s="64" t="s">
        <v>488</v>
      </c>
      <c r="J3319" s="63" t="s">
        <v>5966</v>
      </c>
      <c r="K3319" s="64" t="s">
        <v>704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489</v>
      </c>
      <c r="U3319" s="63" t="s">
        <v>489</v>
      </c>
      <c r="V3319" s="63"/>
      <c r="W3319" s="63"/>
      <c r="X3319" s="63"/>
      <c r="Y3319" s="63"/>
      <c r="Z3319" s="63"/>
      <c r="AA3319" s="63"/>
    </row>
    <row r="3320" spans="1:27" s="71" customFormat="1" ht="23.5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5977</v>
      </c>
      <c r="I3320" s="64" t="s">
        <v>488</v>
      </c>
      <c r="J3320" s="63" t="s">
        <v>5966</v>
      </c>
      <c r="K3320" s="64" t="s">
        <v>704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489</v>
      </c>
      <c r="U3320" s="63" t="s">
        <v>489</v>
      </c>
      <c r="V3320" s="63"/>
      <c r="W3320" s="63"/>
      <c r="X3320" s="63"/>
      <c r="Y3320" s="63"/>
      <c r="Z3320" s="63"/>
      <c r="AA3320" s="63"/>
    </row>
    <row r="3321" spans="1:27" s="71" customFormat="1" ht="23.5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5931</v>
      </c>
      <c r="F3321" s="64" t="str">
        <f t="shared" si="124"/>
        <v>2</v>
      </c>
      <c r="G3321" s="72">
        <v>130597283</v>
      </c>
      <c r="H3321" s="63" t="s">
        <v>5978</v>
      </c>
      <c r="I3321" s="64" t="s">
        <v>488</v>
      </c>
      <c r="J3321" s="63" t="s">
        <v>5966</v>
      </c>
      <c r="K3321" s="64" t="s">
        <v>704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489</v>
      </c>
      <c r="U3321" s="63" t="s">
        <v>489</v>
      </c>
      <c r="V3321" s="63"/>
      <c r="W3321" s="63"/>
      <c r="X3321" s="63"/>
      <c r="Y3321" s="63"/>
      <c r="Z3321" s="63"/>
      <c r="AA3321" s="63"/>
    </row>
    <row r="3322" spans="1:27" s="71" customFormat="1" ht="23.5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5932</v>
      </c>
      <c r="F3322" s="64" t="str">
        <f t="shared" si="124"/>
        <v>2</v>
      </c>
      <c r="G3322" s="72">
        <v>130597387</v>
      </c>
      <c r="H3322" s="63" t="s">
        <v>5979</v>
      </c>
      <c r="I3322" s="64" t="s">
        <v>488</v>
      </c>
      <c r="J3322" s="63" t="s">
        <v>5966</v>
      </c>
      <c r="K3322" s="64" t="s">
        <v>704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</row>
    <row r="3323" spans="1:27" s="71" customFormat="1" ht="23.5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5933</v>
      </c>
      <c r="F3323" s="64" t="str">
        <f t="shared" si="124"/>
        <v>2</v>
      </c>
      <c r="G3323" s="72">
        <v>130597406</v>
      </c>
      <c r="H3323" s="63" t="s">
        <v>5980</v>
      </c>
      <c r="I3323" s="64" t="s">
        <v>488</v>
      </c>
      <c r="J3323" s="63" t="s">
        <v>5966</v>
      </c>
      <c r="K3323" s="64" t="s">
        <v>704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</row>
    <row r="3324" spans="1:27" s="71" customFormat="1" ht="23.5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5934</v>
      </c>
      <c r="F3324" s="64" t="str">
        <f t="shared" si="124"/>
        <v>2</v>
      </c>
      <c r="G3324" s="72">
        <v>130690056</v>
      </c>
      <c r="H3324" s="63" t="s">
        <v>5981</v>
      </c>
      <c r="I3324" s="64" t="s">
        <v>488</v>
      </c>
      <c r="J3324" s="63" t="s">
        <v>5966</v>
      </c>
      <c r="K3324" s="64" t="s">
        <v>704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</row>
    <row r="3325" spans="1:27" s="71" customFormat="1" ht="23.5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5828</v>
      </c>
      <c r="F3325" s="64" t="str">
        <f t="shared" si="124"/>
        <v>2</v>
      </c>
      <c r="G3325" s="72">
        <v>130597200</v>
      </c>
      <c r="H3325" s="63" t="s">
        <v>5963</v>
      </c>
      <c r="I3325" s="64" t="s">
        <v>488</v>
      </c>
      <c r="J3325" s="63" t="s">
        <v>5966</v>
      </c>
      <c r="K3325" s="64" t="s">
        <v>704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</row>
    <row r="3326" spans="1:27" s="71" customFormat="1" ht="23.5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5935</v>
      </c>
      <c r="F3326" s="64" t="str">
        <f t="shared" si="124"/>
        <v>2</v>
      </c>
      <c r="G3326" s="72">
        <v>130597245</v>
      </c>
      <c r="H3326" s="63" t="s">
        <v>5982</v>
      </c>
      <c r="I3326" s="64" t="s">
        <v>488</v>
      </c>
      <c r="J3326" s="63" t="s">
        <v>5966</v>
      </c>
      <c r="K3326" s="64" t="s">
        <v>704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</row>
    <row r="3327" spans="1:27" s="71" customFormat="1" ht="23.5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5936</v>
      </c>
      <c r="F3327" s="64" t="str">
        <f t="shared" si="124"/>
        <v>2</v>
      </c>
      <c r="G3327" s="72">
        <v>130868014</v>
      </c>
      <c r="H3327" s="63" t="s">
        <v>5983</v>
      </c>
      <c r="I3327" s="64" t="s">
        <v>488</v>
      </c>
      <c r="J3327" s="63" t="s">
        <v>5966</v>
      </c>
      <c r="K3327" s="64" t="s">
        <v>704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</row>
    <row r="3328" spans="1:27" s="71" customFormat="1" ht="23.5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5937</v>
      </c>
      <c r="F3328" s="64" t="str">
        <f t="shared" si="124"/>
        <v>2</v>
      </c>
      <c r="G3328" s="72">
        <v>130597197</v>
      </c>
      <c r="H3328" s="63" t="s">
        <v>5984</v>
      </c>
      <c r="I3328" s="64" t="s">
        <v>488</v>
      </c>
      <c r="J3328" s="63" t="s">
        <v>5966</v>
      </c>
      <c r="K3328" s="64" t="s">
        <v>704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</row>
    <row r="3329" spans="1:27" s="71" customFormat="1" ht="23.5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5938</v>
      </c>
      <c r="F3329" s="64" t="str">
        <f t="shared" si="124"/>
        <v>2</v>
      </c>
      <c r="G3329" s="72">
        <v>130597245</v>
      </c>
      <c r="H3329" s="63" t="s">
        <v>5985</v>
      </c>
      <c r="I3329" s="64" t="s">
        <v>488</v>
      </c>
      <c r="J3329" s="63" t="s">
        <v>5966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</row>
    <row r="3330" spans="1:27" s="71" customFormat="1" ht="23.5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5850</v>
      </c>
      <c r="F3330" s="64" t="str">
        <f t="shared" si="124"/>
        <v>2</v>
      </c>
      <c r="G3330" s="72">
        <v>130597250</v>
      </c>
      <c r="H3330" s="63" t="s">
        <v>5986</v>
      </c>
      <c r="I3330" s="64" t="s">
        <v>488</v>
      </c>
      <c r="J3330" s="63" t="s">
        <v>5966</v>
      </c>
      <c r="K3330" s="64" t="s">
        <v>704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</row>
    <row r="3331" spans="1:27" s="71" customFormat="1" ht="23.5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5939</v>
      </c>
      <c r="F3331" s="64" t="str">
        <f t="shared" si="124"/>
        <v>2</v>
      </c>
      <c r="G3331" s="72">
        <v>130597401</v>
      </c>
      <c r="H3331" s="63" t="s">
        <v>5987</v>
      </c>
      <c r="I3331" s="64" t="s">
        <v>488</v>
      </c>
      <c r="J3331" s="63" t="s">
        <v>5966</v>
      </c>
      <c r="K3331" s="64" t="s">
        <v>704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</row>
    <row r="3332" spans="1:27" s="71" customFormat="1" ht="23.5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5940</v>
      </c>
      <c r="F3332" s="64" t="str">
        <f t="shared" si="124"/>
        <v>2</v>
      </c>
      <c r="G3332" s="72">
        <v>130597401</v>
      </c>
      <c r="H3332" s="63" t="s">
        <v>5987</v>
      </c>
      <c r="I3332" s="64" t="s">
        <v>488</v>
      </c>
      <c r="J3332" s="63" t="s">
        <v>5966</v>
      </c>
      <c r="K3332" s="64" t="s">
        <v>704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</row>
    <row r="3333" spans="1:27" s="71" customFormat="1" ht="23.5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5941</v>
      </c>
      <c r="F3333" s="64" t="str">
        <f t="shared" si="124"/>
        <v>2</v>
      </c>
      <c r="G3333" s="72">
        <v>130868002</v>
      </c>
      <c r="H3333" s="63" t="s">
        <v>5988</v>
      </c>
      <c r="I3333" s="64" t="s">
        <v>488</v>
      </c>
      <c r="J3333" s="63" t="s">
        <v>5966</v>
      </c>
      <c r="K3333" s="64" t="s">
        <v>704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</row>
    <row r="3334" spans="1:27" s="71" customFormat="1" ht="23.5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5942</v>
      </c>
      <c r="F3334" s="64" t="str">
        <f t="shared" si="124"/>
        <v>2</v>
      </c>
      <c r="G3334" s="72">
        <v>130868014</v>
      </c>
      <c r="H3334" s="63" t="s">
        <v>5989</v>
      </c>
      <c r="I3334" s="64" t="s">
        <v>488</v>
      </c>
      <c r="J3334" s="63" t="s">
        <v>5966</v>
      </c>
      <c r="K3334" s="64" t="s">
        <v>704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</row>
    <row r="3335" spans="1:27" s="71" customFormat="1" ht="23.5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2113</v>
      </c>
      <c r="F3335" s="64" t="str">
        <f t="shared" ref="F3335:F3440" si="127">IF(RIGHT(E3335,1)="D","1","2")</f>
        <v>2</v>
      </c>
      <c r="G3335" s="72">
        <v>130540052</v>
      </c>
      <c r="H3335" s="63" t="s">
        <v>5990</v>
      </c>
      <c r="I3335" s="64" t="s">
        <v>488</v>
      </c>
      <c r="J3335" s="63" t="s">
        <v>5966</v>
      </c>
      <c r="K3335" s="64" t="s">
        <v>704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</row>
    <row r="3336" spans="1:27" s="71" customFormat="1" ht="23.5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1075</v>
      </c>
      <c r="F3336" s="64" t="str">
        <f t="shared" si="127"/>
        <v>1</v>
      </c>
      <c r="G3336" s="72">
        <v>130597197</v>
      </c>
      <c r="H3336" s="63" t="s">
        <v>5991</v>
      </c>
      <c r="I3336" s="64" t="s">
        <v>488</v>
      </c>
      <c r="J3336" s="63" t="s">
        <v>5966</v>
      </c>
      <c r="K3336" s="64" t="s">
        <v>704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</row>
    <row r="3337" spans="1:27" s="71" customFormat="1" ht="23.5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5930</v>
      </c>
      <c r="F3337" s="64" t="str">
        <f t="shared" si="127"/>
        <v>2</v>
      </c>
      <c r="G3337" s="72">
        <v>130597371</v>
      </c>
      <c r="H3337" s="63" t="s">
        <v>5992</v>
      </c>
      <c r="I3337" s="64" t="s">
        <v>488</v>
      </c>
      <c r="J3337" s="63" t="s">
        <v>5966</v>
      </c>
      <c r="K3337" s="64" t="s">
        <v>704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</row>
    <row r="3338" spans="1:27" s="71" customFormat="1" ht="23.5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5943</v>
      </c>
      <c r="F3338" s="64" t="str">
        <f t="shared" si="127"/>
        <v>2</v>
      </c>
      <c r="G3338" s="72">
        <v>130597371</v>
      </c>
      <c r="H3338" s="63" t="s">
        <v>5993</v>
      </c>
      <c r="I3338" s="64" t="s">
        <v>488</v>
      </c>
      <c r="J3338" s="63" t="s">
        <v>5966</v>
      </c>
      <c r="K3338" s="64" t="s">
        <v>704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</row>
    <row r="3339" spans="1:27" s="71" customFormat="1" ht="23.5" customHeight="1" x14ac:dyDescent="0.35">
      <c r="A3339" s="62">
        <v>46192</v>
      </c>
      <c r="B3339" s="63" t="s">
        <v>446</v>
      </c>
      <c r="C3339" s="64" t="s">
        <v>18</v>
      </c>
      <c r="D3339" s="64" t="s">
        <v>37</v>
      </c>
      <c r="E3339" s="64" t="s">
        <v>1844</v>
      </c>
      <c r="F3339" s="64" t="str">
        <f t="shared" si="127"/>
        <v>2</v>
      </c>
      <c r="G3339" s="72" t="s">
        <v>1293</v>
      </c>
      <c r="H3339" s="63" t="s">
        <v>5994</v>
      </c>
      <c r="I3339" s="64" t="s">
        <v>488</v>
      </c>
      <c r="J3339" s="63" t="s">
        <v>5966</v>
      </c>
      <c r="K3339" s="64" t="s">
        <v>704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</row>
    <row r="3340" spans="1:27" s="71" customFormat="1" ht="23.5" customHeight="1" x14ac:dyDescent="0.35">
      <c r="A3340" s="62">
        <v>46192</v>
      </c>
      <c r="B3340" s="63" t="s">
        <v>446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5954</v>
      </c>
      <c r="I3340" s="64" t="s">
        <v>488</v>
      </c>
      <c r="J3340" s="63" t="s">
        <v>5966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</row>
    <row r="3341" spans="1:27" s="71" customFormat="1" ht="23.5" customHeight="1" x14ac:dyDescent="0.35">
      <c r="A3341" s="62">
        <v>46183</v>
      </c>
      <c r="B3341" s="63" t="s">
        <v>446</v>
      </c>
      <c r="C3341" s="64" t="s">
        <v>18</v>
      </c>
      <c r="D3341" s="64" t="s">
        <v>37</v>
      </c>
      <c r="E3341" s="64" t="s">
        <v>555</v>
      </c>
      <c r="F3341" s="64">
        <v>1</v>
      </c>
      <c r="G3341" s="72" t="s">
        <v>6036</v>
      </c>
      <c r="H3341" s="63" t="s">
        <v>6037</v>
      </c>
      <c r="I3341" s="64" t="s">
        <v>702</v>
      </c>
      <c r="J3341" s="63" t="s">
        <v>6038</v>
      </c>
      <c r="K3341" s="64" t="s">
        <v>704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customHeight="1" x14ac:dyDescent="0.35">
      <c r="A3342" s="62">
        <v>46183</v>
      </c>
      <c r="B3342" s="63" t="s">
        <v>446</v>
      </c>
      <c r="C3342" s="64" t="s">
        <v>18</v>
      </c>
      <c r="D3342" s="64" t="s">
        <v>37</v>
      </c>
      <c r="E3342" s="64" t="s">
        <v>1348</v>
      </c>
      <c r="F3342" s="64">
        <v>1</v>
      </c>
      <c r="G3342" s="72" t="s">
        <v>6039</v>
      </c>
      <c r="H3342" s="63" t="s">
        <v>6040</v>
      </c>
      <c r="I3342" s="64" t="s">
        <v>702</v>
      </c>
      <c r="J3342" s="63" t="s">
        <v>6038</v>
      </c>
      <c r="K3342" s="64" t="s">
        <v>704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customHeight="1" x14ac:dyDescent="0.35">
      <c r="A3343" s="62">
        <v>46183</v>
      </c>
      <c r="B3343" s="63" t="s">
        <v>446</v>
      </c>
      <c r="C3343" s="64" t="s">
        <v>18</v>
      </c>
      <c r="D3343" s="64" t="s">
        <v>37</v>
      </c>
      <c r="E3343" s="64" t="s">
        <v>1539</v>
      </c>
      <c r="F3343" s="64">
        <v>1</v>
      </c>
      <c r="G3343" s="72" t="s">
        <v>6041</v>
      </c>
      <c r="H3343" s="63" t="s">
        <v>6042</v>
      </c>
      <c r="I3343" s="64" t="s">
        <v>702</v>
      </c>
      <c r="J3343" s="63" t="s">
        <v>6038</v>
      </c>
      <c r="K3343" s="64" t="s">
        <v>704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customHeight="1" x14ac:dyDescent="0.35">
      <c r="A3344" s="62">
        <v>46183</v>
      </c>
      <c r="B3344" s="63" t="s">
        <v>446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3863</v>
      </c>
      <c r="H3344" s="63" t="s">
        <v>6043</v>
      </c>
      <c r="I3344" s="64" t="s">
        <v>702</v>
      </c>
      <c r="J3344" s="63" t="s">
        <v>6038</v>
      </c>
      <c r="K3344" s="64" t="s">
        <v>704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customHeight="1" x14ac:dyDescent="0.35">
      <c r="A3345" s="62">
        <v>46183</v>
      </c>
      <c r="B3345" s="63" t="s">
        <v>446</v>
      </c>
      <c r="C3345" s="64" t="s">
        <v>18</v>
      </c>
      <c r="D3345" s="64" t="s">
        <v>37</v>
      </c>
      <c r="E3345" s="64" t="s">
        <v>755</v>
      </c>
      <c r="F3345" s="64">
        <v>1</v>
      </c>
      <c r="G3345" s="72" t="s">
        <v>5607</v>
      </c>
      <c r="H3345" s="63" t="s">
        <v>5608</v>
      </c>
      <c r="I3345" s="64" t="s">
        <v>702</v>
      </c>
      <c r="J3345" s="63" t="s">
        <v>6038</v>
      </c>
      <c r="K3345" s="64" t="s">
        <v>704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customHeight="1" x14ac:dyDescent="0.35">
      <c r="A3346" s="62">
        <v>46183</v>
      </c>
      <c r="B3346" s="63" t="s">
        <v>446</v>
      </c>
      <c r="C3346" s="64" t="s">
        <v>18</v>
      </c>
      <c r="D3346" s="64" t="s">
        <v>37</v>
      </c>
      <c r="E3346" s="64" t="s">
        <v>1543</v>
      </c>
      <c r="F3346" s="64">
        <v>1</v>
      </c>
      <c r="G3346" s="72" t="s">
        <v>5638</v>
      </c>
      <c r="H3346" s="63" t="s">
        <v>5639</v>
      </c>
      <c r="I3346" s="64" t="s">
        <v>702</v>
      </c>
      <c r="J3346" s="63" t="s">
        <v>6038</v>
      </c>
      <c r="K3346" s="64" t="s">
        <v>704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customHeight="1" x14ac:dyDescent="0.35">
      <c r="A3347" s="62">
        <v>46183</v>
      </c>
      <c r="B3347" s="63" t="s">
        <v>446</v>
      </c>
      <c r="C3347" s="64" t="s">
        <v>18</v>
      </c>
      <c r="D3347" s="64" t="s">
        <v>37</v>
      </c>
      <c r="E3347" s="64" t="s">
        <v>1548</v>
      </c>
      <c r="F3347" s="64">
        <v>1</v>
      </c>
      <c r="G3347" s="72" t="s">
        <v>2692</v>
      </c>
      <c r="H3347" s="63" t="s">
        <v>5609</v>
      </c>
      <c r="I3347" s="64" t="s">
        <v>702</v>
      </c>
      <c r="J3347" s="63" t="s">
        <v>6038</v>
      </c>
      <c r="K3347" s="64" t="s">
        <v>704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customHeight="1" x14ac:dyDescent="0.35">
      <c r="A3348" s="62">
        <v>46183</v>
      </c>
      <c r="B3348" s="63" t="s">
        <v>446</v>
      </c>
      <c r="C3348" s="64" t="s">
        <v>18</v>
      </c>
      <c r="D3348" s="64" t="s">
        <v>37</v>
      </c>
      <c r="E3348" s="64" t="s">
        <v>6034</v>
      </c>
      <c r="F3348" s="64">
        <v>1</v>
      </c>
      <c r="G3348" s="72" t="s">
        <v>241</v>
      </c>
      <c r="H3348" s="63" t="s">
        <v>6044</v>
      </c>
      <c r="I3348" s="64" t="s">
        <v>702</v>
      </c>
      <c r="J3348" s="63" t="s">
        <v>6038</v>
      </c>
      <c r="K3348" s="64" t="s">
        <v>704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customHeight="1" x14ac:dyDescent="0.35">
      <c r="A3349" s="62">
        <v>46183</v>
      </c>
      <c r="B3349" s="63" t="s">
        <v>446</v>
      </c>
      <c r="C3349" s="64" t="s">
        <v>18</v>
      </c>
      <c r="D3349" s="64" t="s">
        <v>37</v>
      </c>
      <c r="E3349" s="64" t="s">
        <v>2681</v>
      </c>
      <c r="F3349" s="64">
        <v>1</v>
      </c>
      <c r="G3349" s="72" t="s">
        <v>4598</v>
      </c>
      <c r="H3349" s="63" t="s">
        <v>6045</v>
      </c>
      <c r="I3349" s="64" t="s">
        <v>702</v>
      </c>
      <c r="J3349" s="63" t="s">
        <v>6038</v>
      </c>
      <c r="K3349" s="64" t="s">
        <v>704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customHeight="1" x14ac:dyDescent="0.35">
      <c r="A3350" s="62">
        <v>46183</v>
      </c>
      <c r="B3350" s="63" t="s">
        <v>446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5663</v>
      </c>
      <c r="H3350" s="63" t="s">
        <v>5668</v>
      </c>
      <c r="I3350" s="64" t="s">
        <v>702</v>
      </c>
      <c r="J3350" s="63" t="s">
        <v>6038</v>
      </c>
      <c r="K3350" s="64" t="s">
        <v>704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customHeight="1" x14ac:dyDescent="0.35">
      <c r="A3351" s="62">
        <v>46183</v>
      </c>
      <c r="B3351" s="63" t="s">
        <v>446</v>
      </c>
      <c r="C3351" s="64" t="s">
        <v>18</v>
      </c>
      <c r="D3351" s="64" t="s">
        <v>37</v>
      </c>
      <c r="E3351" s="64" t="s">
        <v>3799</v>
      </c>
      <c r="F3351" s="64">
        <v>1</v>
      </c>
      <c r="G3351" s="72" t="s">
        <v>3979</v>
      </c>
      <c r="H3351" s="63" t="s">
        <v>6046</v>
      </c>
      <c r="I3351" s="64" t="s">
        <v>702</v>
      </c>
      <c r="J3351" s="63" t="s">
        <v>6038</v>
      </c>
      <c r="K3351" s="64" t="s">
        <v>704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customHeight="1" x14ac:dyDescent="0.35">
      <c r="A3352" s="62">
        <v>46183</v>
      </c>
      <c r="B3352" s="63" t="s">
        <v>446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2211</v>
      </c>
      <c r="H3352" s="63" t="s">
        <v>5553</v>
      </c>
      <c r="I3352" s="64" t="s">
        <v>702</v>
      </c>
      <c r="J3352" s="63" t="s">
        <v>6038</v>
      </c>
      <c r="K3352" s="64" t="s">
        <v>704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customHeight="1" x14ac:dyDescent="0.35">
      <c r="A3353" s="62">
        <v>46183</v>
      </c>
      <c r="B3353" s="63" t="s">
        <v>446</v>
      </c>
      <c r="C3353" s="64" t="s">
        <v>18</v>
      </c>
      <c r="D3353" s="64" t="s">
        <v>37</v>
      </c>
      <c r="E3353" s="64" t="s">
        <v>871</v>
      </c>
      <c r="F3353" s="64">
        <v>1</v>
      </c>
      <c r="G3353" s="72" t="s">
        <v>1317</v>
      </c>
      <c r="H3353" s="63" t="s">
        <v>6047</v>
      </c>
      <c r="I3353" s="64" t="s">
        <v>702</v>
      </c>
      <c r="J3353" s="63" t="s">
        <v>6038</v>
      </c>
      <c r="K3353" s="64" t="s">
        <v>704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customHeight="1" x14ac:dyDescent="0.35">
      <c r="A3354" s="62">
        <v>46183</v>
      </c>
      <c r="B3354" s="63" t="s">
        <v>446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6048</v>
      </c>
      <c r="H3354" s="63" t="s">
        <v>6049</v>
      </c>
      <c r="I3354" s="64" t="s">
        <v>702</v>
      </c>
      <c r="J3354" s="63" t="s">
        <v>6038</v>
      </c>
      <c r="K3354" s="64" t="s">
        <v>704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customHeight="1" x14ac:dyDescent="0.35">
      <c r="A3355" s="62">
        <v>46183</v>
      </c>
      <c r="B3355" s="63" t="s">
        <v>446</v>
      </c>
      <c r="C3355" s="64" t="s">
        <v>18</v>
      </c>
      <c r="D3355" s="64" t="s">
        <v>37</v>
      </c>
      <c r="E3355" s="64" t="s">
        <v>844</v>
      </c>
      <c r="F3355" s="64">
        <v>1</v>
      </c>
      <c r="G3355" s="72" t="s">
        <v>5004</v>
      </c>
      <c r="H3355" s="63" t="s">
        <v>6050</v>
      </c>
      <c r="I3355" s="64" t="s">
        <v>702</v>
      </c>
      <c r="J3355" s="63" t="s">
        <v>6038</v>
      </c>
      <c r="K3355" s="64" t="s">
        <v>704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600</v>
      </c>
      <c r="F3356" s="64">
        <v>1</v>
      </c>
      <c r="G3356" s="72" t="s">
        <v>741</v>
      </c>
      <c r="H3356" s="63" t="s">
        <v>6051</v>
      </c>
      <c r="I3356" s="64" t="s">
        <v>702</v>
      </c>
      <c r="J3356" s="63" t="s">
        <v>6038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472</v>
      </c>
      <c r="H3357" s="63" t="s">
        <v>5642</v>
      </c>
      <c r="I3357" s="64" t="s">
        <v>702</v>
      </c>
      <c r="J3357" s="63" t="s">
        <v>6038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2573</v>
      </c>
      <c r="F3358" s="64">
        <v>1</v>
      </c>
      <c r="G3358" s="72" t="s">
        <v>1472</v>
      </c>
      <c r="H3358" s="63" t="s">
        <v>6052</v>
      </c>
      <c r="I3358" s="64" t="s">
        <v>702</v>
      </c>
      <c r="J3358" s="63" t="s">
        <v>6038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2111</v>
      </c>
      <c r="F3359" s="64">
        <v>1</v>
      </c>
      <c r="G3359" s="72" t="s">
        <v>5613</v>
      </c>
      <c r="H3359" s="63" t="s">
        <v>5614</v>
      </c>
      <c r="I3359" s="64" t="s">
        <v>702</v>
      </c>
      <c r="J3359" s="63" t="s">
        <v>6038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1541</v>
      </c>
      <c r="F3360" s="64">
        <v>1</v>
      </c>
      <c r="G3360" s="72" t="s">
        <v>6053</v>
      </c>
      <c r="H3360" s="63" t="s">
        <v>6054</v>
      </c>
      <c r="I3360" s="64" t="s">
        <v>702</v>
      </c>
      <c r="J3360" s="63" t="s">
        <v>6038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5921</v>
      </c>
      <c r="F3361" s="64">
        <v>1</v>
      </c>
      <c r="G3361" s="72">
        <v>159356005</v>
      </c>
      <c r="H3361" s="63" t="s">
        <v>6055</v>
      </c>
      <c r="I3361" s="64" t="s">
        <v>702</v>
      </c>
      <c r="J3361" s="63" t="s">
        <v>6038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1290</v>
      </c>
      <c r="F3362" s="64">
        <v>1</v>
      </c>
      <c r="G3362" s="72">
        <v>161032004</v>
      </c>
      <c r="H3362" s="63" t="s">
        <v>6056</v>
      </c>
      <c r="I3362" s="64" t="s">
        <v>702</v>
      </c>
      <c r="J3362" s="63" t="s">
        <v>6038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903</v>
      </c>
      <c r="F3363" s="64">
        <v>1</v>
      </c>
      <c r="G3363" s="72">
        <v>290102013</v>
      </c>
      <c r="H3363" s="63" t="s">
        <v>6057</v>
      </c>
      <c r="I3363" s="64" t="s">
        <v>702</v>
      </c>
      <c r="J3363" s="63" t="s">
        <v>6038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1117</v>
      </c>
      <c r="F3364" s="64">
        <v>1</v>
      </c>
      <c r="G3364" s="72">
        <v>313113022</v>
      </c>
      <c r="H3364" s="63" t="s">
        <v>6058</v>
      </c>
      <c r="I3364" s="64" t="s">
        <v>702</v>
      </c>
      <c r="J3364" s="63" t="s">
        <v>6038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616</v>
      </c>
      <c r="F3365" s="64">
        <v>1</v>
      </c>
      <c r="G3365" s="72">
        <v>313157004</v>
      </c>
      <c r="H3365" s="63" t="s">
        <v>5615</v>
      </c>
      <c r="I3365" s="64" t="s">
        <v>702</v>
      </c>
      <c r="J3365" s="63" t="s">
        <v>6038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640</v>
      </c>
      <c r="F3366" s="64">
        <v>1</v>
      </c>
      <c r="G3366" s="72">
        <v>315630004</v>
      </c>
      <c r="H3366" s="63" t="s">
        <v>6059</v>
      </c>
      <c r="I3366" s="64" t="s">
        <v>702</v>
      </c>
      <c r="J3366" s="63" t="s">
        <v>6038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6060</v>
      </c>
      <c r="I3367" s="64" t="s">
        <v>702</v>
      </c>
      <c r="J3367" s="63" t="s">
        <v>6038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5560</v>
      </c>
      <c r="I3368" s="64" t="s">
        <v>702</v>
      </c>
      <c r="J3368" s="63" t="s">
        <v>6038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819</v>
      </c>
      <c r="F3369" s="64">
        <v>1</v>
      </c>
      <c r="G3369" s="72">
        <v>319123015</v>
      </c>
      <c r="H3369" s="63" t="s">
        <v>5646</v>
      </c>
      <c r="I3369" s="64" t="s">
        <v>702</v>
      </c>
      <c r="J3369" s="63" t="s">
        <v>6038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6061</v>
      </c>
      <c r="H3370" s="63" t="s">
        <v>6062</v>
      </c>
      <c r="I3370" s="64" t="s">
        <v>702</v>
      </c>
      <c r="J3370" s="63" t="s">
        <v>6038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546</v>
      </c>
      <c r="F3371" s="64">
        <v>1</v>
      </c>
      <c r="G3371" s="72" t="s">
        <v>6063</v>
      </c>
      <c r="H3371" s="63" t="s">
        <v>6064</v>
      </c>
      <c r="I3371" s="64" t="s">
        <v>702</v>
      </c>
      <c r="J3371" s="63" t="s">
        <v>6038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495</v>
      </c>
      <c r="F3372" s="64">
        <v>1</v>
      </c>
      <c r="G3372" s="72" t="s">
        <v>2171</v>
      </c>
      <c r="H3372" s="63" t="s">
        <v>5596</v>
      </c>
      <c r="I3372" s="64" t="s">
        <v>702</v>
      </c>
      <c r="J3372" s="63" t="s">
        <v>6038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1059</v>
      </c>
      <c r="F3373" s="64">
        <v>1</v>
      </c>
      <c r="G3373" s="72">
        <v>106369005</v>
      </c>
      <c r="H3373" s="63" t="s">
        <v>6065</v>
      </c>
      <c r="I3373" s="64" t="s">
        <v>702</v>
      </c>
      <c r="J3373" s="63" t="s">
        <v>6038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1310</v>
      </c>
      <c r="F3374" s="64">
        <v>1</v>
      </c>
      <c r="G3374" s="72">
        <v>130540070</v>
      </c>
      <c r="H3374" s="63" t="s">
        <v>6066</v>
      </c>
      <c r="I3374" s="64" t="s">
        <v>702</v>
      </c>
      <c r="J3374" s="63" t="s">
        <v>6038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1311</v>
      </c>
      <c r="F3375" s="64">
        <v>1</v>
      </c>
      <c r="G3375" s="72">
        <v>130540070</v>
      </c>
      <c r="H3375" s="63" t="s">
        <v>6067</v>
      </c>
      <c r="I3375" s="64" t="s">
        <v>702</v>
      </c>
      <c r="J3375" s="63" t="s">
        <v>6038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793</v>
      </c>
      <c r="F3376" s="64">
        <v>1</v>
      </c>
      <c r="G3376" s="72">
        <v>130597197</v>
      </c>
      <c r="H3376" s="63" t="s">
        <v>6068</v>
      </c>
      <c r="I3376" s="64" t="s">
        <v>702</v>
      </c>
      <c r="J3376" s="63" t="s">
        <v>6038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1074</v>
      </c>
      <c r="F3377" s="64">
        <v>1</v>
      </c>
      <c r="G3377" s="72">
        <v>130597283</v>
      </c>
      <c r="H3377" s="63" t="s">
        <v>6069</v>
      </c>
      <c r="I3377" s="64" t="s">
        <v>702</v>
      </c>
      <c r="J3377" s="63" t="s">
        <v>6038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845</v>
      </c>
      <c r="F3378" s="64">
        <v>1</v>
      </c>
      <c r="G3378" s="72">
        <v>130597368</v>
      </c>
      <c r="H3378" s="63" t="s">
        <v>6070</v>
      </c>
      <c r="I3378" s="64" t="s">
        <v>702</v>
      </c>
      <c r="J3378" s="63" t="s">
        <v>6038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6071</v>
      </c>
      <c r="I3379" s="64" t="s">
        <v>702</v>
      </c>
      <c r="J3379" s="63" t="s">
        <v>6038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437</v>
      </c>
      <c r="F3380" s="64">
        <v>1</v>
      </c>
      <c r="G3380" s="72">
        <v>130597380</v>
      </c>
      <c r="H3380" s="63" t="s">
        <v>6072</v>
      </c>
      <c r="I3380" s="64" t="s">
        <v>702</v>
      </c>
      <c r="J3380" s="63" t="s">
        <v>6038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1554</v>
      </c>
      <c r="F3381" s="64">
        <v>1</v>
      </c>
      <c r="G3381" s="72">
        <v>130597390</v>
      </c>
      <c r="H3381" s="63" t="s">
        <v>6073</v>
      </c>
      <c r="I3381" s="64" t="s">
        <v>702</v>
      </c>
      <c r="J3381" s="63" t="s">
        <v>6038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1547</v>
      </c>
      <c r="F3382" s="64">
        <v>1</v>
      </c>
      <c r="G3382" s="72" t="s">
        <v>6074</v>
      </c>
      <c r="H3382" s="63" t="s">
        <v>6075</v>
      </c>
      <c r="I3382" s="64" t="s">
        <v>702</v>
      </c>
      <c r="J3382" s="63" t="s">
        <v>6038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679</v>
      </c>
      <c r="F3383" s="64">
        <v>1</v>
      </c>
      <c r="G3383" s="72">
        <v>130690055</v>
      </c>
      <c r="H3383" s="63" t="s">
        <v>6076</v>
      </c>
      <c r="I3383" s="64" t="s">
        <v>702</v>
      </c>
      <c r="J3383" s="63" t="s">
        <v>6038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1551</v>
      </c>
      <c r="F3384" s="64">
        <v>1</v>
      </c>
      <c r="G3384" s="72">
        <v>130690056</v>
      </c>
      <c r="H3384" s="63" t="s">
        <v>6077</v>
      </c>
      <c r="I3384" s="64" t="s">
        <v>702</v>
      </c>
      <c r="J3384" s="63" t="s">
        <v>6038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6078</v>
      </c>
      <c r="I3385" s="64" t="s">
        <v>702</v>
      </c>
      <c r="J3385" s="63" t="s">
        <v>6038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1549</v>
      </c>
      <c r="F3386" s="64">
        <v>1</v>
      </c>
      <c r="G3386" s="72">
        <v>130597401</v>
      </c>
      <c r="H3386" s="63" t="s">
        <v>6079</v>
      </c>
      <c r="I3386" s="64" t="s">
        <v>702</v>
      </c>
      <c r="J3386" s="63" t="s">
        <v>6038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6080</v>
      </c>
      <c r="I3387" s="64" t="s">
        <v>702</v>
      </c>
      <c r="J3387" s="63" t="s">
        <v>6038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3311</v>
      </c>
      <c r="F3388" s="64">
        <v>1</v>
      </c>
      <c r="G3388" s="72">
        <v>240260003</v>
      </c>
      <c r="H3388" s="63" t="s">
        <v>6081</v>
      </c>
      <c r="I3388" s="64" t="s">
        <v>702</v>
      </c>
      <c r="J3388" s="63" t="s">
        <v>6038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1546</v>
      </c>
      <c r="F3389" s="64">
        <v>1</v>
      </c>
      <c r="G3389" s="72">
        <v>130597197</v>
      </c>
      <c r="H3389" s="63" t="s">
        <v>6082</v>
      </c>
      <c r="I3389" s="64" t="s">
        <v>702</v>
      </c>
      <c r="J3389" s="63" t="s">
        <v>6038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4379</v>
      </c>
      <c r="F3390" s="64">
        <v>1</v>
      </c>
      <c r="G3390" s="72">
        <v>130597245</v>
      </c>
      <c r="H3390" s="63" t="s">
        <v>6083</v>
      </c>
      <c r="I3390" s="64" t="s">
        <v>702</v>
      </c>
      <c r="J3390" s="63" t="s">
        <v>6038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1553</v>
      </c>
      <c r="F3391" s="64">
        <v>1</v>
      </c>
      <c r="G3391" s="72">
        <v>130597245</v>
      </c>
      <c r="H3391" s="63" t="s">
        <v>6084</v>
      </c>
      <c r="I3391" s="64" t="s">
        <v>702</v>
      </c>
      <c r="J3391" s="63" t="s">
        <v>6038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1075</v>
      </c>
      <c r="F3392" s="64">
        <v>1</v>
      </c>
      <c r="G3392" s="72">
        <v>130597368</v>
      </c>
      <c r="H3392" s="63" t="s">
        <v>6085</v>
      </c>
      <c r="I3392" s="64" t="s">
        <v>702</v>
      </c>
      <c r="J3392" s="63" t="s">
        <v>6038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5772</v>
      </c>
      <c r="F3393" s="64">
        <v>1</v>
      </c>
      <c r="G3393" s="72">
        <v>130597380</v>
      </c>
      <c r="H3393" s="63" t="s">
        <v>5620</v>
      </c>
      <c r="I3393" s="64" t="s">
        <v>702</v>
      </c>
      <c r="J3393" s="63" t="s">
        <v>6038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4380</v>
      </c>
      <c r="F3394" s="64">
        <v>1</v>
      </c>
      <c r="G3394" s="72">
        <v>130597401</v>
      </c>
      <c r="H3394" s="63" t="s">
        <v>5621</v>
      </c>
      <c r="I3394" s="64" t="s">
        <v>702</v>
      </c>
      <c r="J3394" s="63" t="s">
        <v>6038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838</v>
      </c>
      <c r="F3395" s="64">
        <v>1</v>
      </c>
      <c r="G3395" s="72">
        <v>130597417</v>
      </c>
      <c r="H3395" s="63" t="s">
        <v>6086</v>
      </c>
      <c r="I3395" s="64" t="s">
        <v>702</v>
      </c>
      <c r="J3395" s="63" t="s">
        <v>6038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1556</v>
      </c>
      <c r="F3396" s="64">
        <v>1</v>
      </c>
      <c r="G3396" s="72">
        <v>130606098</v>
      </c>
      <c r="H3396" s="63" t="s">
        <v>6087</v>
      </c>
      <c r="I3396" s="64" t="s">
        <v>702</v>
      </c>
      <c r="J3396" s="63" t="s">
        <v>6038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1557</v>
      </c>
      <c r="F3397" s="64">
        <v>1</v>
      </c>
      <c r="G3397" s="72">
        <v>130597380</v>
      </c>
      <c r="H3397" s="63" t="s">
        <v>6088</v>
      </c>
      <c r="I3397" s="64" t="s">
        <v>702</v>
      </c>
      <c r="J3397" s="63" t="s">
        <v>6038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1552</v>
      </c>
      <c r="F3398" s="64">
        <v>1</v>
      </c>
      <c r="G3398" s="72">
        <v>130597380</v>
      </c>
      <c r="H3398" s="63" t="s">
        <v>6089</v>
      </c>
      <c r="I3398" s="64" t="s">
        <v>702</v>
      </c>
      <c r="J3398" s="63" t="s">
        <v>6038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1550</v>
      </c>
      <c r="F3399" s="64">
        <v>1</v>
      </c>
      <c r="G3399" s="72">
        <v>130868002</v>
      </c>
      <c r="H3399" s="63" t="s">
        <v>5586</v>
      </c>
      <c r="I3399" s="64" t="s">
        <v>702</v>
      </c>
      <c r="J3399" s="63" t="s">
        <v>6038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customHeight="1" x14ac:dyDescent="0.35">
      <c r="A3400" s="62">
        <v>46183</v>
      </c>
      <c r="B3400" s="63" t="s">
        <v>446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5629</v>
      </c>
      <c r="H3400" s="63" t="s">
        <v>5630</v>
      </c>
      <c r="I3400" s="64" t="s">
        <v>702</v>
      </c>
      <c r="J3400" s="63" t="s">
        <v>6038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customHeight="1" x14ac:dyDescent="0.35">
      <c r="A3401" s="62">
        <v>46183</v>
      </c>
      <c r="B3401" s="63" t="s">
        <v>446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6090</v>
      </c>
      <c r="H3401" s="63" t="s">
        <v>6091</v>
      </c>
      <c r="I3401" s="64" t="s">
        <v>702</v>
      </c>
      <c r="J3401" s="63" t="s">
        <v>6038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customHeight="1" x14ac:dyDescent="0.35">
      <c r="A3402" s="62">
        <v>46183</v>
      </c>
      <c r="B3402" s="63" t="s">
        <v>446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949</v>
      </c>
      <c r="H3402" s="63" t="s">
        <v>5633</v>
      </c>
      <c r="I3402" s="64" t="s">
        <v>702</v>
      </c>
      <c r="J3402" s="63" t="s">
        <v>6038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customHeight="1" x14ac:dyDescent="0.35">
      <c r="A3403" s="62">
        <v>46183</v>
      </c>
      <c r="B3403" s="63" t="s">
        <v>446</v>
      </c>
      <c r="C3403" s="64" t="s">
        <v>17</v>
      </c>
      <c r="D3403" s="64" t="s">
        <v>37</v>
      </c>
      <c r="E3403" s="64" t="s">
        <v>902</v>
      </c>
      <c r="F3403" s="64">
        <v>1</v>
      </c>
      <c r="G3403" s="72" t="s">
        <v>888</v>
      </c>
      <c r="H3403" s="63" t="s">
        <v>5569</v>
      </c>
      <c r="I3403" s="64" t="s">
        <v>702</v>
      </c>
      <c r="J3403" s="63" t="s">
        <v>6038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customHeight="1" x14ac:dyDescent="0.35">
      <c r="A3404" s="62">
        <v>46183</v>
      </c>
      <c r="B3404" s="63" t="s">
        <v>446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6092</v>
      </c>
      <c r="H3404" s="63" t="s">
        <v>6093</v>
      </c>
      <c r="I3404" s="64" t="s">
        <v>702</v>
      </c>
      <c r="J3404" s="63" t="s">
        <v>6038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customHeight="1" x14ac:dyDescent="0.35">
      <c r="A3405" s="62">
        <v>46183</v>
      </c>
      <c r="B3405" s="63" t="s">
        <v>446</v>
      </c>
      <c r="C3405" s="64" t="s">
        <v>17</v>
      </c>
      <c r="D3405" s="64" t="s">
        <v>37</v>
      </c>
      <c r="E3405" s="64" t="s">
        <v>3044</v>
      </c>
      <c r="F3405" s="64">
        <v>1</v>
      </c>
      <c r="G3405" s="72" t="s">
        <v>4576</v>
      </c>
      <c r="H3405" s="63" t="s">
        <v>6094</v>
      </c>
      <c r="I3405" s="64" t="s">
        <v>702</v>
      </c>
      <c r="J3405" s="63" t="s">
        <v>6038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customHeight="1" x14ac:dyDescent="0.35">
      <c r="A3406" s="62">
        <v>46183</v>
      </c>
      <c r="B3406" s="63" t="s">
        <v>446</v>
      </c>
      <c r="C3406" s="64" t="s">
        <v>17</v>
      </c>
      <c r="D3406" s="64" t="s">
        <v>37</v>
      </c>
      <c r="E3406" s="64" t="s">
        <v>3045</v>
      </c>
      <c r="F3406" s="64">
        <v>1</v>
      </c>
      <c r="G3406" s="72" t="s">
        <v>3770</v>
      </c>
      <c r="H3406" s="63" t="s">
        <v>6095</v>
      </c>
      <c r="I3406" s="64" t="s">
        <v>702</v>
      </c>
      <c r="J3406" s="63" t="s">
        <v>6038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613</v>
      </c>
      <c r="F3407" s="64">
        <v>1</v>
      </c>
      <c r="G3407" s="72">
        <v>130597181</v>
      </c>
      <c r="H3407" s="63" t="s">
        <v>5602</v>
      </c>
      <c r="I3407" s="64" t="s">
        <v>702</v>
      </c>
      <c r="J3407" s="63" t="s">
        <v>6038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998</v>
      </c>
      <c r="F3408" s="64">
        <v>1</v>
      </c>
      <c r="G3408" s="72" t="s">
        <v>401</v>
      </c>
      <c r="H3408" s="63" t="s">
        <v>6096</v>
      </c>
      <c r="I3408" s="64" t="s">
        <v>702</v>
      </c>
      <c r="J3408" s="63" t="s">
        <v>6038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4332</v>
      </c>
      <c r="H3409" s="63" t="s">
        <v>6097</v>
      </c>
      <c r="I3409" s="64" t="s">
        <v>702</v>
      </c>
      <c r="J3409" s="63" t="s">
        <v>6038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6098</v>
      </c>
      <c r="I3410" s="64" t="s">
        <v>702</v>
      </c>
      <c r="J3410" s="63" t="s">
        <v>6038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999</v>
      </c>
      <c r="F3411" s="64">
        <v>1</v>
      </c>
      <c r="G3411" s="72" t="s">
        <v>301</v>
      </c>
      <c r="H3411" s="63" t="s">
        <v>6098</v>
      </c>
      <c r="I3411" s="64" t="s">
        <v>702</v>
      </c>
      <c r="J3411" s="63" t="s">
        <v>6038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1072</v>
      </c>
      <c r="F3412" s="64">
        <v>1</v>
      </c>
      <c r="G3412" s="72" t="s">
        <v>301</v>
      </c>
      <c r="H3412" s="63" t="s">
        <v>5508</v>
      </c>
      <c r="I3412" s="64" t="s">
        <v>702</v>
      </c>
      <c r="J3412" s="63" t="s">
        <v>6038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5647</v>
      </c>
      <c r="I3413" s="64" t="s">
        <v>702</v>
      </c>
      <c r="J3413" s="63" t="s">
        <v>6038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754</v>
      </c>
      <c r="F3414" s="64">
        <v>1</v>
      </c>
      <c r="G3414" s="72">
        <v>130597184</v>
      </c>
      <c r="H3414" s="63" t="s">
        <v>6099</v>
      </c>
      <c r="I3414" s="64" t="s">
        <v>702</v>
      </c>
      <c r="J3414" s="63" t="s">
        <v>6038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4377</v>
      </c>
      <c r="F3415" s="64">
        <v>1</v>
      </c>
      <c r="G3415" s="72">
        <v>108930826</v>
      </c>
      <c r="H3415" s="63" t="s">
        <v>6100</v>
      </c>
      <c r="I3415" s="64" t="s">
        <v>702</v>
      </c>
      <c r="J3415" s="63" t="s">
        <v>6038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4378</v>
      </c>
      <c r="F3416" s="64">
        <v>1</v>
      </c>
      <c r="G3416" s="72" t="s">
        <v>4414</v>
      </c>
      <c r="H3416" s="63" t="s">
        <v>5635</v>
      </c>
      <c r="I3416" s="64" t="s">
        <v>702</v>
      </c>
      <c r="J3416" s="63" t="s">
        <v>6038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4483</v>
      </c>
      <c r="F3417" s="64">
        <v>1</v>
      </c>
      <c r="G3417" s="72">
        <v>108930808</v>
      </c>
      <c r="H3417" s="63" t="s">
        <v>6101</v>
      </c>
      <c r="I3417" s="64" t="s">
        <v>702</v>
      </c>
      <c r="J3417" s="63" t="s">
        <v>6038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4979</v>
      </c>
      <c r="F3418" s="64">
        <v>1</v>
      </c>
      <c r="G3418" s="72" t="s">
        <v>1853</v>
      </c>
      <c r="H3418" s="63" t="s">
        <v>6102</v>
      </c>
      <c r="I3418" s="64" t="s">
        <v>702</v>
      </c>
      <c r="J3418" s="63" t="s">
        <v>6038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6035</v>
      </c>
      <c r="F3419" s="64">
        <v>1</v>
      </c>
      <c r="G3419" s="72" t="s">
        <v>4136</v>
      </c>
      <c r="H3419" s="63" t="s">
        <v>6103</v>
      </c>
      <c r="I3419" s="64" t="s">
        <v>702</v>
      </c>
      <c r="J3419" s="63" t="s">
        <v>6038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customHeight="1" x14ac:dyDescent="0.35">
      <c r="A3420" s="62">
        <v>46193</v>
      </c>
      <c r="B3420" s="63" t="s">
        <v>446</v>
      </c>
      <c r="C3420" s="64" t="s">
        <v>17</v>
      </c>
      <c r="D3420" s="64" t="s">
        <v>37</v>
      </c>
      <c r="E3420" s="64" t="s">
        <v>5886</v>
      </c>
      <c r="F3420" s="64" t="str">
        <f t="shared" si="127"/>
        <v>2</v>
      </c>
      <c r="G3420" s="72" t="s">
        <v>463</v>
      </c>
      <c r="H3420" s="63" t="s">
        <v>6002</v>
      </c>
      <c r="I3420" s="64" t="s">
        <v>494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548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customHeight="1" x14ac:dyDescent="0.35">
      <c r="A3421" s="62">
        <v>46193</v>
      </c>
      <c r="B3421" s="63" t="s">
        <v>446</v>
      </c>
      <c r="C3421" s="64" t="s">
        <v>17</v>
      </c>
      <c r="D3421" s="64" t="s">
        <v>37</v>
      </c>
      <c r="E3421" s="64" t="s">
        <v>5999</v>
      </c>
      <c r="F3421" s="64" t="str">
        <f t="shared" si="127"/>
        <v>1</v>
      </c>
      <c r="G3421" s="72" t="s">
        <v>2395</v>
      </c>
      <c r="H3421" s="63" t="s">
        <v>6003</v>
      </c>
      <c r="I3421" s="64" t="s">
        <v>494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548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customHeight="1" x14ac:dyDescent="0.35">
      <c r="A3422" s="62">
        <v>46193</v>
      </c>
      <c r="B3422" s="63" t="s">
        <v>446</v>
      </c>
      <c r="C3422" s="64" t="s">
        <v>17</v>
      </c>
      <c r="D3422" s="64" t="s">
        <v>37</v>
      </c>
      <c r="E3422" s="64" t="s">
        <v>5920</v>
      </c>
      <c r="F3422" s="64" t="str">
        <f t="shared" si="127"/>
        <v>2</v>
      </c>
      <c r="G3422" s="72" t="s">
        <v>759</v>
      </c>
      <c r="H3422" s="63" t="s">
        <v>6004</v>
      </c>
      <c r="I3422" s="64" t="s">
        <v>494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548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customHeight="1" x14ac:dyDescent="0.35">
      <c r="A3423" s="62">
        <v>46193</v>
      </c>
      <c r="B3423" s="63" t="s">
        <v>446</v>
      </c>
      <c r="C3423" s="64" t="s">
        <v>17</v>
      </c>
      <c r="D3423" s="64" t="s">
        <v>37</v>
      </c>
      <c r="E3423" s="64" t="s">
        <v>5921</v>
      </c>
      <c r="F3423" s="64" t="str">
        <f t="shared" si="127"/>
        <v>1</v>
      </c>
      <c r="G3423" s="72" t="s">
        <v>643</v>
      </c>
      <c r="H3423" s="63" t="s">
        <v>6005</v>
      </c>
      <c r="I3423" s="64" t="s">
        <v>494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548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customHeight="1" x14ac:dyDescent="0.35">
      <c r="A3424" s="62">
        <v>46193</v>
      </c>
      <c r="B3424" s="63" t="s">
        <v>446</v>
      </c>
      <c r="C3424" s="64" t="s">
        <v>17</v>
      </c>
      <c r="D3424" s="64" t="s">
        <v>37</v>
      </c>
      <c r="E3424" s="64" t="s">
        <v>5885</v>
      </c>
      <c r="F3424" s="64" t="str">
        <f t="shared" si="127"/>
        <v>2</v>
      </c>
      <c r="G3424" s="72" t="s">
        <v>888</v>
      </c>
      <c r="H3424" s="63" t="s">
        <v>6006</v>
      </c>
      <c r="I3424" s="64" t="s">
        <v>494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548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5925</v>
      </c>
      <c r="F3425" s="64" t="str">
        <f t="shared" si="127"/>
        <v>2</v>
      </c>
      <c r="G3425" s="72">
        <v>130597184</v>
      </c>
      <c r="H3425" s="63" t="s">
        <v>6007</v>
      </c>
      <c r="I3425" s="64" t="s">
        <v>494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548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customHeight="1" x14ac:dyDescent="0.35">
      <c r="A3426" s="62">
        <v>46193</v>
      </c>
      <c r="B3426" s="63" t="s">
        <v>446</v>
      </c>
      <c r="C3426" s="64" t="s">
        <v>17</v>
      </c>
      <c r="D3426" s="64" t="s">
        <v>37</v>
      </c>
      <c r="E3426" s="64" t="s">
        <v>5770</v>
      </c>
      <c r="F3426" s="64" t="str">
        <f t="shared" si="127"/>
        <v>1</v>
      </c>
      <c r="G3426" s="72" t="s">
        <v>3221</v>
      </c>
      <c r="H3426" s="63" t="s">
        <v>6008</v>
      </c>
      <c r="I3426" s="64" t="s">
        <v>494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548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customHeight="1" x14ac:dyDescent="0.35">
      <c r="A3427" s="62">
        <v>46193</v>
      </c>
      <c r="B3427" s="63" t="s">
        <v>446</v>
      </c>
      <c r="C3427" s="64" t="s">
        <v>17</v>
      </c>
      <c r="D3427" s="64" t="s">
        <v>37</v>
      </c>
      <c r="E3427" s="64" t="s">
        <v>5770</v>
      </c>
      <c r="F3427" s="64" t="str">
        <f t="shared" si="127"/>
        <v>1</v>
      </c>
      <c r="G3427" s="72" t="s">
        <v>6009</v>
      </c>
      <c r="H3427" s="63" t="s">
        <v>6010</v>
      </c>
      <c r="I3427" s="64" t="s">
        <v>494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548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customHeight="1" x14ac:dyDescent="0.35">
      <c r="A3428" s="62">
        <v>46193</v>
      </c>
      <c r="B3428" s="63" t="s">
        <v>446</v>
      </c>
      <c r="C3428" s="64" t="s">
        <v>18</v>
      </c>
      <c r="D3428" s="64" t="s">
        <v>37</v>
      </c>
      <c r="E3428" s="64" t="s">
        <v>2071</v>
      </c>
      <c r="F3428" s="64" t="str">
        <f t="shared" si="127"/>
        <v>2</v>
      </c>
      <c r="G3428" s="72" t="s">
        <v>318</v>
      </c>
      <c r="H3428" s="63" t="s">
        <v>6011</v>
      </c>
      <c r="I3428" s="64" t="s">
        <v>494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548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customHeight="1" x14ac:dyDescent="0.35">
      <c r="A3429" s="62">
        <v>46193</v>
      </c>
      <c r="B3429" s="63" t="s">
        <v>446</v>
      </c>
      <c r="C3429" s="64" t="s">
        <v>18</v>
      </c>
      <c r="D3429" s="64" t="s">
        <v>37</v>
      </c>
      <c r="E3429" s="64" t="s">
        <v>872</v>
      </c>
      <c r="F3429" s="64" t="str">
        <f t="shared" si="127"/>
        <v>1</v>
      </c>
      <c r="G3429" s="72" t="s">
        <v>6012</v>
      </c>
      <c r="H3429" s="63" t="s">
        <v>6013</v>
      </c>
      <c r="I3429" s="64" t="s">
        <v>494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548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customHeight="1" x14ac:dyDescent="0.35">
      <c r="A3430" s="62">
        <v>46193</v>
      </c>
      <c r="B3430" s="63" t="s">
        <v>446</v>
      </c>
      <c r="C3430" s="64" t="s">
        <v>18</v>
      </c>
      <c r="D3430" s="64" t="s">
        <v>37</v>
      </c>
      <c r="E3430" s="64" t="s">
        <v>871</v>
      </c>
      <c r="F3430" s="64" t="str">
        <f t="shared" si="127"/>
        <v>1</v>
      </c>
      <c r="G3430" s="72" t="s">
        <v>2088</v>
      </c>
      <c r="H3430" s="63" t="s">
        <v>5950</v>
      </c>
      <c r="I3430" s="64" t="s">
        <v>494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548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customHeight="1" x14ac:dyDescent="0.35">
      <c r="A3431" s="62">
        <v>46193</v>
      </c>
      <c r="B3431" s="63" t="s">
        <v>446</v>
      </c>
      <c r="C3431" s="64" t="s">
        <v>18</v>
      </c>
      <c r="D3431" s="64" t="s">
        <v>37</v>
      </c>
      <c r="E3431" s="64" t="s">
        <v>819</v>
      </c>
      <c r="F3431" s="64" t="str">
        <f t="shared" si="127"/>
        <v>1</v>
      </c>
      <c r="G3431" s="72">
        <v>230868002</v>
      </c>
      <c r="H3431" s="63" t="s">
        <v>6014</v>
      </c>
      <c r="I3431" s="64" t="s">
        <v>494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548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customHeight="1" x14ac:dyDescent="0.35">
      <c r="A3432" s="62">
        <v>46193</v>
      </c>
      <c r="B3432" s="63" t="s">
        <v>446</v>
      </c>
      <c r="C3432" s="64" t="s">
        <v>18</v>
      </c>
      <c r="D3432" s="64" t="s">
        <v>37</v>
      </c>
      <c r="E3432" s="64" t="s">
        <v>430</v>
      </c>
      <c r="F3432" s="64" t="str">
        <f t="shared" si="127"/>
        <v>2</v>
      </c>
      <c r="G3432" s="72" t="s">
        <v>5666</v>
      </c>
      <c r="H3432" s="63" t="s">
        <v>6015</v>
      </c>
      <c r="I3432" s="64" t="s">
        <v>494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548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customHeight="1" x14ac:dyDescent="0.35">
      <c r="A3433" s="62">
        <v>46193</v>
      </c>
      <c r="B3433" s="63" t="s">
        <v>446</v>
      </c>
      <c r="C3433" s="64" t="s">
        <v>18</v>
      </c>
      <c r="D3433" s="64" t="s">
        <v>37</v>
      </c>
      <c r="E3433" s="64" t="s">
        <v>1696</v>
      </c>
      <c r="F3433" s="64" t="str">
        <f t="shared" si="127"/>
        <v>2</v>
      </c>
      <c r="G3433" s="72" t="s">
        <v>6016</v>
      </c>
      <c r="H3433" s="63" t="s">
        <v>6017</v>
      </c>
      <c r="I3433" s="64" t="s">
        <v>494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548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customHeight="1" x14ac:dyDescent="0.35">
      <c r="A3434" s="62">
        <v>46193</v>
      </c>
      <c r="B3434" s="63" t="s">
        <v>446</v>
      </c>
      <c r="C3434" s="64" t="s">
        <v>18</v>
      </c>
      <c r="D3434" s="64" t="s">
        <v>37</v>
      </c>
      <c r="E3434" s="64" t="s">
        <v>1779</v>
      </c>
      <c r="F3434" s="64" t="str">
        <f t="shared" si="127"/>
        <v>2</v>
      </c>
      <c r="G3434" s="72" t="s">
        <v>6018</v>
      </c>
      <c r="H3434" s="63" t="s">
        <v>6019</v>
      </c>
      <c r="I3434" s="64" t="s">
        <v>494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548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customHeight="1" x14ac:dyDescent="0.35">
      <c r="A3435" s="62">
        <v>46193</v>
      </c>
      <c r="B3435" s="63" t="s">
        <v>446</v>
      </c>
      <c r="C3435" s="64" t="s">
        <v>18</v>
      </c>
      <c r="D3435" s="64" t="s">
        <v>37</v>
      </c>
      <c r="E3435" s="64" t="s">
        <v>1308</v>
      </c>
      <c r="F3435" s="64" t="str">
        <f t="shared" si="127"/>
        <v>2</v>
      </c>
      <c r="G3435" s="72" t="s">
        <v>5786</v>
      </c>
      <c r="H3435" s="63" t="s">
        <v>6020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customHeight="1" x14ac:dyDescent="0.35">
      <c r="A3436" s="62">
        <v>46193</v>
      </c>
      <c r="B3436" s="63" t="s">
        <v>446</v>
      </c>
      <c r="C3436" s="64" t="s">
        <v>18</v>
      </c>
      <c r="D3436" s="64" t="s">
        <v>37</v>
      </c>
      <c r="E3436" s="64" t="s">
        <v>2071</v>
      </c>
      <c r="F3436" s="64" t="str">
        <f t="shared" si="127"/>
        <v>2</v>
      </c>
      <c r="G3436" s="72" t="s">
        <v>318</v>
      </c>
      <c r="H3436" s="63" t="s">
        <v>6011</v>
      </c>
      <c r="I3436" s="64" t="s">
        <v>491</v>
      </c>
      <c r="J3436" s="63" t="s">
        <v>4068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5921</v>
      </c>
      <c r="F3437" s="64" t="str">
        <f t="shared" si="127"/>
        <v>1</v>
      </c>
      <c r="G3437" s="72" t="s">
        <v>643</v>
      </c>
      <c r="H3437" s="63" t="s">
        <v>6005</v>
      </c>
      <c r="I3437" s="64" t="s">
        <v>481</v>
      </c>
      <c r="J3437" s="63" t="s">
        <v>2422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1071</v>
      </c>
      <c r="Y3437" s="63"/>
      <c r="Z3437" s="63"/>
      <c r="AA3437" s="63">
        <v>2026060103</v>
      </c>
    </row>
    <row r="3438" spans="1:27" s="71" customFormat="1" ht="23.5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6000</v>
      </c>
      <c r="F3438" s="64" t="str">
        <f t="shared" si="127"/>
        <v>2</v>
      </c>
      <c r="G3438" s="72">
        <v>108826932</v>
      </c>
      <c r="H3438" s="63" t="s">
        <v>6021</v>
      </c>
      <c r="I3438" s="64" t="s">
        <v>481</v>
      </c>
      <c r="J3438" s="63" t="s">
        <v>6022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549</v>
      </c>
      <c r="Y3438" s="63"/>
      <c r="Z3438" s="63"/>
      <c r="AA3438" s="63">
        <v>2026060104</v>
      </c>
    </row>
    <row r="3439" spans="1:27" s="71" customFormat="1" ht="23.5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6001</v>
      </c>
      <c r="F3439" s="64" t="str">
        <f t="shared" si="127"/>
        <v>2</v>
      </c>
      <c r="G3439" s="72" t="s">
        <v>6023</v>
      </c>
      <c r="H3439" s="63" t="s">
        <v>6024</v>
      </c>
      <c r="I3439" s="64" t="s">
        <v>481</v>
      </c>
      <c r="J3439" s="63" t="s">
        <v>6022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549</v>
      </c>
      <c r="Y3439" s="63"/>
      <c r="Z3439" s="63"/>
      <c r="AA3439" s="63">
        <v>2026060105</v>
      </c>
    </row>
    <row r="3440" spans="1:27" s="71" customFormat="1" ht="23.5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5589</v>
      </c>
      <c r="F3440" s="64" t="str">
        <f t="shared" si="127"/>
        <v>1</v>
      </c>
      <c r="G3440" s="85">
        <v>130878003</v>
      </c>
      <c r="H3440" s="63" t="s">
        <v>6110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customHeight="1" x14ac:dyDescent="0.35">
      <c r="A3441" s="62">
        <v>46195</v>
      </c>
      <c r="B3441" s="63" t="s">
        <v>446</v>
      </c>
      <c r="C3441" s="64" t="s">
        <v>17</v>
      </c>
      <c r="D3441" s="64" t="s">
        <v>37</v>
      </c>
      <c r="E3441" s="64" t="s">
        <v>5888</v>
      </c>
      <c r="F3441" s="64" t="str">
        <f t="shared" ref="F3441:F3504" si="134">IF(RIGHT(E3441,1)="D","1","2")</f>
        <v>2</v>
      </c>
      <c r="G3441" s="72" t="s">
        <v>646</v>
      </c>
      <c r="H3441" s="63" t="s">
        <v>6111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customHeight="1" x14ac:dyDescent="0.35">
      <c r="A3442" s="62">
        <v>46195</v>
      </c>
      <c r="B3442" s="63" t="s">
        <v>446</v>
      </c>
      <c r="C3442" s="64" t="s">
        <v>17</v>
      </c>
      <c r="D3442" s="64" t="s">
        <v>37</v>
      </c>
      <c r="E3442" s="64" t="s">
        <v>6109</v>
      </c>
      <c r="F3442" s="64" t="str">
        <f t="shared" si="134"/>
        <v>1</v>
      </c>
      <c r="G3442" s="72" t="s">
        <v>3066</v>
      </c>
      <c r="H3442" s="63" t="s">
        <v>6112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customHeight="1" x14ac:dyDescent="0.35">
      <c r="A3443" s="62">
        <v>46195</v>
      </c>
      <c r="B3443" s="63" t="s">
        <v>446</v>
      </c>
      <c r="C3443" s="64" t="s">
        <v>17</v>
      </c>
      <c r="D3443" s="64" t="s">
        <v>37</v>
      </c>
      <c r="E3443" s="64" t="s">
        <v>5770</v>
      </c>
      <c r="F3443" s="64" t="str">
        <f t="shared" si="134"/>
        <v>1</v>
      </c>
      <c r="G3443" s="72" t="s">
        <v>3444</v>
      </c>
      <c r="H3443" s="63" t="s">
        <v>6113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5589</v>
      </c>
      <c r="F3444" s="64" t="str">
        <f t="shared" si="134"/>
        <v>1</v>
      </c>
      <c r="G3444" s="72">
        <v>130878004</v>
      </c>
      <c r="H3444" s="63" t="s">
        <v>6114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customHeight="1" x14ac:dyDescent="0.35">
      <c r="A3445" s="62">
        <v>46195</v>
      </c>
      <c r="B3445" s="63" t="s">
        <v>446</v>
      </c>
      <c r="C3445" s="64" t="s">
        <v>17</v>
      </c>
      <c r="D3445" s="64" t="s">
        <v>37</v>
      </c>
      <c r="E3445" s="64" t="s">
        <v>6109</v>
      </c>
      <c r="F3445" s="64" t="str">
        <f t="shared" si="134"/>
        <v>1</v>
      </c>
      <c r="G3445" s="72" t="s">
        <v>3434</v>
      </c>
      <c r="H3445" s="63" t="s">
        <v>6115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customHeight="1" x14ac:dyDescent="0.35">
      <c r="A3446" s="62">
        <v>46195</v>
      </c>
      <c r="B3446" s="63" t="s">
        <v>446</v>
      </c>
      <c r="C3446" s="64" t="s">
        <v>17</v>
      </c>
      <c r="D3446" s="64" t="s">
        <v>37</v>
      </c>
      <c r="E3446" s="64" t="s">
        <v>715</v>
      </c>
      <c r="F3446" s="64" t="str">
        <f t="shared" si="134"/>
        <v>2</v>
      </c>
      <c r="G3446" s="72" t="s">
        <v>5139</v>
      </c>
      <c r="H3446" s="63" t="s">
        <v>6116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customHeight="1" x14ac:dyDescent="0.35">
      <c r="A3447" s="62">
        <v>46195</v>
      </c>
      <c r="B3447" s="63" t="s">
        <v>446</v>
      </c>
      <c r="C3447" s="64" t="s">
        <v>17</v>
      </c>
      <c r="D3447" s="64" t="s">
        <v>37</v>
      </c>
      <c r="E3447" s="64" t="s">
        <v>715</v>
      </c>
      <c r="F3447" s="64" t="str">
        <f t="shared" si="134"/>
        <v>2</v>
      </c>
      <c r="G3447" s="72" t="s">
        <v>5224</v>
      </c>
      <c r="H3447" s="63" t="s">
        <v>6117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customHeight="1" x14ac:dyDescent="0.35">
      <c r="A3448" s="62">
        <v>46195</v>
      </c>
      <c r="B3448" s="63" t="s">
        <v>446</v>
      </c>
      <c r="C3448" s="64" t="s">
        <v>17</v>
      </c>
      <c r="D3448" s="64" t="s">
        <v>37</v>
      </c>
      <c r="E3448" s="64" t="s">
        <v>1308</v>
      </c>
      <c r="F3448" s="64" t="str">
        <f t="shared" si="134"/>
        <v>2</v>
      </c>
      <c r="G3448" s="72" t="s">
        <v>2646</v>
      </c>
      <c r="H3448" s="63" t="s">
        <v>6118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customHeight="1" x14ac:dyDescent="0.35">
      <c r="A3449" s="62">
        <v>46195</v>
      </c>
      <c r="B3449" s="63" t="s">
        <v>446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6119</v>
      </c>
      <c r="H3449" s="63" t="s">
        <v>6120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customHeight="1" x14ac:dyDescent="0.35">
      <c r="A3450" s="62">
        <v>46195</v>
      </c>
      <c r="B3450" s="63" t="s">
        <v>446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6121</v>
      </c>
      <c r="H3450" s="63" t="s">
        <v>6122</v>
      </c>
      <c r="I3450" s="64" t="s">
        <v>494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548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customHeight="1" x14ac:dyDescent="0.35">
      <c r="A3451" s="62">
        <v>46195</v>
      </c>
      <c r="B3451" s="63" t="s">
        <v>446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6123</v>
      </c>
      <c r="H3451" s="63" t="s">
        <v>6124</v>
      </c>
      <c r="I3451" s="64" t="s">
        <v>494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548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customHeight="1" x14ac:dyDescent="0.35">
      <c r="A3452" s="62">
        <v>46195</v>
      </c>
      <c r="B3452" s="63" t="s">
        <v>446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2407</v>
      </c>
      <c r="H3452" s="63" t="s">
        <v>6125</v>
      </c>
      <c r="I3452" s="64" t="s">
        <v>494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548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customHeight="1" x14ac:dyDescent="0.35">
      <c r="A3453" s="62">
        <v>46195</v>
      </c>
      <c r="B3453" s="63" t="s">
        <v>446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6126</v>
      </c>
      <c r="H3453" s="63" t="s">
        <v>6127</v>
      </c>
      <c r="I3453" s="64" t="s">
        <v>494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548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customHeight="1" x14ac:dyDescent="0.35">
      <c r="A3454" s="62">
        <v>46195</v>
      </c>
      <c r="B3454" s="63" t="s">
        <v>446</v>
      </c>
      <c r="C3454" s="64" t="s">
        <v>18</v>
      </c>
      <c r="D3454" s="64" t="s">
        <v>37</v>
      </c>
      <c r="E3454" s="64" t="s">
        <v>2573</v>
      </c>
      <c r="F3454" s="64" t="str">
        <f t="shared" si="134"/>
        <v>1</v>
      </c>
      <c r="G3454" s="72" t="s">
        <v>253</v>
      </c>
      <c r="H3454" s="63" t="s">
        <v>6128</v>
      </c>
      <c r="I3454" s="64" t="s">
        <v>494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548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customHeight="1" x14ac:dyDescent="0.35">
      <c r="A3455" s="62">
        <v>46195</v>
      </c>
      <c r="B3455" s="63" t="s">
        <v>446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6129</v>
      </c>
      <c r="H3455" s="63" t="s">
        <v>6130</v>
      </c>
      <c r="I3455" s="64" t="s">
        <v>494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548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customHeight="1" x14ac:dyDescent="0.35">
      <c r="A3456" s="62">
        <v>46195</v>
      </c>
      <c r="B3456" s="63" t="s">
        <v>446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4466</v>
      </c>
      <c r="H3456" s="63" t="s">
        <v>6131</v>
      </c>
      <c r="I3456" s="64" t="s">
        <v>481</v>
      </c>
      <c r="J3456" s="63" t="s">
        <v>6132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6375</v>
      </c>
      <c r="X3456" s="63" t="s">
        <v>5469</v>
      </c>
      <c r="Y3456" s="63"/>
      <c r="Z3456" s="63"/>
      <c r="AA3456" s="63">
        <v>2026060107</v>
      </c>
    </row>
    <row r="3457" spans="1:27" s="71" customFormat="1" ht="23.5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5930</v>
      </c>
      <c r="F3457" s="64" t="str">
        <f t="shared" si="134"/>
        <v>2</v>
      </c>
      <c r="G3457" s="72">
        <v>130429427</v>
      </c>
      <c r="H3457" s="63" t="s">
        <v>6133</v>
      </c>
      <c r="I3457" s="64" t="s">
        <v>491</v>
      </c>
      <c r="J3457" s="63" t="s">
        <v>6134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customHeight="1" x14ac:dyDescent="0.35">
      <c r="A3458" s="62">
        <v>46195</v>
      </c>
      <c r="B3458" s="63" t="s">
        <v>446</v>
      </c>
      <c r="C3458" s="64" t="s">
        <v>17</v>
      </c>
      <c r="D3458" s="64" t="s">
        <v>37</v>
      </c>
      <c r="E3458" s="64" t="s">
        <v>5999</v>
      </c>
      <c r="F3458" s="64" t="str">
        <f t="shared" si="134"/>
        <v>1</v>
      </c>
      <c r="G3458" s="72" t="s">
        <v>646</v>
      </c>
      <c r="H3458" s="63" t="s">
        <v>6111</v>
      </c>
      <c r="I3458" s="64" t="s">
        <v>491</v>
      </c>
      <c r="J3458" s="63" t="s">
        <v>6135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customHeight="1" x14ac:dyDescent="0.35">
      <c r="A3459" s="62">
        <v>46195</v>
      </c>
      <c r="B3459" s="63" t="s">
        <v>446</v>
      </c>
      <c r="C3459" s="64" t="s">
        <v>17</v>
      </c>
      <c r="D3459" s="64" t="s">
        <v>37</v>
      </c>
      <c r="E3459" s="64" t="s">
        <v>5999</v>
      </c>
      <c r="F3459" s="64" t="str">
        <f t="shared" si="134"/>
        <v>1</v>
      </c>
      <c r="G3459" s="72" t="s">
        <v>646</v>
      </c>
      <c r="H3459" s="63" t="s">
        <v>6111</v>
      </c>
      <c r="I3459" s="64" t="s">
        <v>491</v>
      </c>
      <c r="J3459" s="63" t="s">
        <v>6136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customHeight="1" x14ac:dyDescent="0.35">
      <c r="A3460" s="62">
        <v>46195</v>
      </c>
      <c r="B3460" s="63" t="s">
        <v>446</v>
      </c>
      <c r="C3460" s="64" t="s">
        <v>17</v>
      </c>
      <c r="D3460" s="64" t="s">
        <v>37</v>
      </c>
      <c r="E3460" s="64" t="s">
        <v>715</v>
      </c>
      <c r="F3460" s="64" t="str">
        <f t="shared" si="134"/>
        <v>2</v>
      </c>
      <c r="G3460" s="72" t="s">
        <v>2202</v>
      </c>
      <c r="H3460" s="63" t="s">
        <v>5957</v>
      </c>
      <c r="I3460" s="64" t="s">
        <v>702</v>
      </c>
      <c r="J3460" s="63" t="s">
        <v>5958</v>
      </c>
      <c r="K3460" s="64" t="s">
        <v>704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6108</v>
      </c>
      <c r="V3460" s="63"/>
      <c r="W3460" s="63"/>
      <c r="X3460" s="63"/>
      <c r="Y3460" s="63"/>
      <c r="Z3460" s="63"/>
      <c r="AA3460" s="63"/>
    </row>
    <row r="3461" spans="1:27" s="71" customFormat="1" ht="23.5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6143</v>
      </c>
      <c r="F3461" s="64" t="str">
        <f t="shared" si="134"/>
        <v>1</v>
      </c>
      <c r="G3461" s="72" t="s">
        <v>301</v>
      </c>
      <c r="H3461" s="63" t="s">
        <v>6146</v>
      </c>
      <c r="I3461" s="64" t="s">
        <v>494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548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6144</v>
      </c>
      <c r="F3462" s="64" t="str">
        <f t="shared" si="134"/>
        <v>1</v>
      </c>
      <c r="G3462" s="72" t="s">
        <v>301</v>
      </c>
      <c r="H3462" s="63" t="s">
        <v>6147</v>
      </c>
      <c r="I3462" s="64" t="s">
        <v>494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548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5589</v>
      </c>
      <c r="F3463" s="64" t="str">
        <f t="shared" si="134"/>
        <v>1</v>
      </c>
      <c r="G3463" s="72">
        <v>130879003</v>
      </c>
      <c r="H3463" s="63" t="s">
        <v>6148</v>
      </c>
      <c r="I3463" s="64" t="s">
        <v>494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548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customHeight="1" x14ac:dyDescent="0.35">
      <c r="A3464" s="62">
        <v>46196</v>
      </c>
      <c r="B3464" s="63" t="s">
        <v>446</v>
      </c>
      <c r="C3464" s="64" t="s">
        <v>17</v>
      </c>
      <c r="D3464" s="64" t="s">
        <v>37</v>
      </c>
      <c r="E3464" s="64" t="s">
        <v>5999</v>
      </c>
      <c r="F3464" s="64" t="str">
        <f t="shared" si="134"/>
        <v>1</v>
      </c>
      <c r="G3464" s="72" t="s">
        <v>507</v>
      </c>
      <c r="H3464" s="63" t="s">
        <v>6149</v>
      </c>
      <c r="I3464" s="64" t="s">
        <v>494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548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customHeight="1" x14ac:dyDescent="0.35">
      <c r="A3465" s="62">
        <v>46196</v>
      </c>
      <c r="B3465" s="63" t="s">
        <v>446</v>
      </c>
      <c r="C3465" s="64" t="s">
        <v>17</v>
      </c>
      <c r="D3465" s="64" t="s">
        <v>37</v>
      </c>
      <c r="E3465" s="64" t="s">
        <v>5770</v>
      </c>
      <c r="F3465" s="64" t="str">
        <f t="shared" si="134"/>
        <v>1</v>
      </c>
      <c r="G3465" s="72" t="s">
        <v>4102</v>
      </c>
      <c r="H3465" s="63" t="s">
        <v>6150</v>
      </c>
      <c r="I3465" s="64" t="s">
        <v>494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548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customHeight="1" x14ac:dyDescent="0.35">
      <c r="A3466" s="62">
        <v>46196</v>
      </c>
      <c r="B3466" s="63" t="s">
        <v>446</v>
      </c>
      <c r="C3466" s="64" t="s">
        <v>17</v>
      </c>
      <c r="D3466" s="64" t="s">
        <v>37</v>
      </c>
      <c r="E3466" s="64" t="s">
        <v>5770</v>
      </c>
      <c r="F3466" s="64" t="str">
        <f t="shared" si="134"/>
        <v>1</v>
      </c>
      <c r="G3466" s="72" t="s">
        <v>6151</v>
      </c>
      <c r="H3466" s="63" t="s">
        <v>6152</v>
      </c>
      <c r="I3466" s="64" t="s">
        <v>494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548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customHeight="1" x14ac:dyDescent="0.35">
      <c r="A3467" s="62">
        <v>46196</v>
      </c>
      <c r="B3467" s="63" t="s">
        <v>446</v>
      </c>
      <c r="C3467" s="64" t="s">
        <v>17</v>
      </c>
      <c r="D3467" s="64" t="s">
        <v>37</v>
      </c>
      <c r="E3467" s="64" t="s">
        <v>6109</v>
      </c>
      <c r="F3467" s="64" t="str">
        <f t="shared" si="134"/>
        <v>1</v>
      </c>
      <c r="G3467" s="72" t="s">
        <v>5171</v>
      </c>
      <c r="H3467" s="63" t="s">
        <v>6153</v>
      </c>
      <c r="I3467" s="64" t="s">
        <v>494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548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customHeight="1" x14ac:dyDescent="0.35">
      <c r="A3468" s="62">
        <v>46196</v>
      </c>
      <c r="B3468" s="63" t="s">
        <v>446</v>
      </c>
      <c r="C3468" s="64" t="s">
        <v>17</v>
      </c>
      <c r="D3468" s="64" t="s">
        <v>37</v>
      </c>
      <c r="E3468" s="64" t="s">
        <v>5770</v>
      </c>
      <c r="F3468" s="64" t="str">
        <f t="shared" si="134"/>
        <v>1</v>
      </c>
      <c r="G3468" s="72" t="s">
        <v>3972</v>
      </c>
      <c r="H3468" s="63" t="s">
        <v>6154</v>
      </c>
      <c r="I3468" s="64" t="s">
        <v>494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548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customHeight="1" x14ac:dyDescent="0.35">
      <c r="A3469" s="62">
        <v>46196</v>
      </c>
      <c r="B3469" s="63" t="s">
        <v>446</v>
      </c>
      <c r="C3469" s="64" t="s">
        <v>17</v>
      </c>
      <c r="D3469" s="64" t="s">
        <v>37</v>
      </c>
      <c r="E3469" s="64" t="s">
        <v>715</v>
      </c>
      <c r="F3469" s="64" t="str">
        <f t="shared" si="134"/>
        <v>2</v>
      </c>
      <c r="G3469" s="72" t="s">
        <v>2287</v>
      </c>
      <c r="H3469" s="63" t="s">
        <v>6155</v>
      </c>
      <c r="I3469" s="64" t="s">
        <v>494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548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customHeight="1" x14ac:dyDescent="0.35">
      <c r="A3470" s="62">
        <v>46196</v>
      </c>
      <c r="B3470" s="63" t="s">
        <v>446</v>
      </c>
      <c r="C3470" s="64" t="s">
        <v>17</v>
      </c>
      <c r="D3470" s="64" t="s">
        <v>37</v>
      </c>
      <c r="E3470" s="64" t="s">
        <v>5826</v>
      </c>
      <c r="F3470" s="64" t="str">
        <f t="shared" si="134"/>
        <v>1</v>
      </c>
      <c r="G3470" s="72" t="s">
        <v>4335</v>
      </c>
      <c r="H3470" s="63" t="s">
        <v>6156</v>
      </c>
      <c r="I3470" s="64" t="s">
        <v>494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548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customHeight="1" x14ac:dyDescent="0.35">
      <c r="A3471" s="62">
        <v>46196</v>
      </c>
      <c r="B3471" s="63" t="s">
        <v>446</v>
      </c>
      <c r="C3471" s="64" t="s">
        <v>17</v>
      </c>
      <c r="D3471" s="64" t="s">
        <v>37</v>
      </c>
      <c r="E3471" s="64" t="s">
        <v>1308</v>
      </c>
      <c r="F3471" s="64" t="str">
        <f t="shared" si="134"/>
        <v>2</v>
      </c>
      <c r="G3471" s="72" t="s">
        <v>4335</v>
      </c>
      <c r="H3471" s="63" t="s">
        <v>6156</v>
      </c>
      <c r="I3471" s="64" t="s">
        <v>494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548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customHeight="1" x14ac:dyDescent="0.35">
      <c r="A3472" s="62">
        <v>46196</v>
      </c>
      <c r="B3472" s="63" t="s">
        <v>446</v>
      </c>
      <c r="C3472" s="64" t="s">
        <v>17</v>
      </c>
      <c r="D3472" s="64" t="s">
        <v>37</v>
      </c>
      <c r="E3472" s="64" t="s">
        <v>5888</v>
      </c>
      <c r="F3472" s="64" t="str">
        <f t="shared" si="134"/>
        <v>2</v>
      </c>
      <c r="G3472" s="72" t="s">
        <v>1119</v>
      </c>
      <c r="H3472" s="63" t="s">
        <v>6157</v>
      </c>
      <c r="I3472" s="64" t="s">
        <v>494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548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customHeight="1" x14ac:dyDescent="0.35">
      <c r="A3473" s="62">
        <v>46196</v>
      </c>
      <c r="B3473" s="63" t="s">
        <v>446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5040</v>
      </c>
      <c r="H3473" s="63" t="s">
        <v>5072</v>
      </c>
      <c r="I3473" s="64" t="s">
        <v>494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548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customHeight="1" x14ac:dyDescent="0.35">
      <c r="A3474" s="62">
        <v>46196</v>
      </c>
      <c r="B3474" s="63" t="s">
        <v>446</v>
      </c>
      <c r="C3474" s="64" t="s">
        <v>18</v>
      </c>
      <c r="D3474" s="64" t="s">
        <v>37</v>
      </c>
      <c r="E3474" s="64" t="s">
        <v>872</v>
      </c>
      <c r="F3474" s="64" t="str">
        <f t="shared" si="134"/>
        <v>1</v>
      </c>
      <c r="G3474" s="72" t="s">
        <v>6158</v>
      </c>
      <c r="H3474" s="63" t="s">
        <v>6159</v>
      </c>
      <c r="I3474" s="64" t="s">
        <v>494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548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customHeight="1" x14ac:dyDescent="0.35">
      <c r="A3475" s="62">
        <v>46196</v>
      </c>
      <c r="B3475" s="63" t="s">
        <v>446</v>
      </c>
      <c r="C3475" s="64" t="s">
        <v>18</v>
      </c>
      <c r="D3475" s="64" t="s">
        <v>37</v>
      </c>
      <c r="E3475" s="64" t="s">
        <v>639</v>
      </c>
      <c r="F3475" s="64" t="str">
        <f t="shared" si="134"/>
        <v>2</v>
      </c>
      <c r="G3475" s="72" t="s">
        <v>4897</v>
      </c>
      <c r="H3475" s="63" t="s">
        <v>6160</v>
      </c>
      <c r="I3475" s="64" t="s">
        <v>494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548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customHeight="1" x14ac:dyDescent="0.35">
      <c r="A3476" s="62">
        <v>46196</v>
      </c>
      <c r="B3476" s="63" t="s">
        <v>446</v>
      </c>
      <c r="C3476" s="64" t="s">
        <v>18</v>
      </c>
      <c r="D3476" s="64" t="s">
        <v>37</v>
      </c>
      <c r="E3476" s="64" t="s">
        <v>1431</v>
      </c>
      <c r="F3476" s="64" t="str">
        <f t="shared" si="134"/>
        <v>2</v>
      </c>
      <c r="G3476" s="72" t="s">
        <v>3537</v>
      </c>
      <c r="H3476" s="63" t="s">
        <v>6161</v>
      </c>
      <c r="I3476" s="64" t="s">
        <v>494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548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customHeight="1" x14ac:dyDescent="0.35">
      <c r="A3477" s="62">
        <v>46196</v>
      </c>
      <c r="B3477" s="63" t="s">
        <v>446</v>
      </c>
      <c r="C3477" s="64" t="s">
        <v>18</v>
      </c>
      <c r="D3477" s="64" t="s">
        <v>37</v>
      </c>
      <c r="E3477" s="64" t="s">
        <v>416</v>
      </c>
      <c r="F3477" s="64" t="str">
        <f t="shared" si="134"/>
        <v>2</v>
      </c>
      <c r="G3477" s="72" t="s">
        <v>6162</v>
      </c>
      <c r="H3477" s="63" t="s">
        <v>6163</v>
      </c>
      <c r="I3477" s="64" t="s">
        <v>494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548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customHeight="1" x14ac:dyDescent="0.35">
      <c r="A3478" s="62">
        <v>46196</v>
      </c>
      <c r="B3478" s="63" t="s">
        <v>446</v>
      </c>
      <c r="C3478" s="64" t="s">
        <v>17</v>
      </c>
      <c r="D3478" s="64" t="s">
        <v>37</v>
      </c>
      <c r="E3478" s="64" t="s">
        <v>5771</v>
      </c>
      <c r="F3478" s="64" t="str">
        <f t="shared" si="134"/>
        <v>2</v>
      </c>
      <c r="G3478" s="72" t="s">
        <v>3221</v>
      </c>
      <c r="H3478" s="63" t="s">
        <v>6164</v>
      </c>
      <c r="I3478" s="64" t="s">
        <v>481</v>
      </c>
      <c r="J3478" s="63" t="s">
        <v>6165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1954</v>
      </c>
      <c r="Y3478" s="63"/>
      <c r="Z3478" s="63"/>
      <c r="AA3478" s="63">
        <v>2026060108</v>
      </c>
    </row>
    <row r="3479" spans="1:27" s="71" customFormat="1" ht="23.5" customHeight="1" x14ac:dyDescent="0.35">
      <c r="A3479" s="62">
        <v>46196</v>
      </c>
      <c r="B3479" s="63" t="s">
        <v>446</v>
      </c>
      <c r="C3479" s="64" t="s">
        <v>18</v>
      </c>
      <c r="D3479" s="64" t="s">
        <v>37</v>
      </c>
      <c r="E3479" s="64" t="s">
        <v>2111</v>
      </c>
      <c r="F3479" s="64" t="str">
        <f t="shared" si="134"/>
        <v>1</v>
      </c>
      <c r="G3479" s="72" t="s">
        <v>392</v>
      </c>
      <c r="H3479" s="63" t="s">
        <v>6166</v>
      </c>
      <c r="I3479" s="64" t="s">
        <v>481</v>
      </c>
      <c r="J3479" s="63" t="s">
        <v>6167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5469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1558</v>
      </c>
      <c r="F3480" s="64" t="str">
        <f t="shared" si="134"/>
        <v>1</v>
      </c>
      <c r="G3480" s="72" t="s">
        <v>6168</v>
      </c>
      <c r="H3480" s="63" t="s">
        <v>6169</v>
      </c>
      <c r="I3480" s="64" t="s">
        <v>483</v>
      </c>
      <c r="J3480" s="63" t="s">
        <v>6170</v>
      </c>
      <c r="K3480" s="64" t="s">
        <v>2590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6177</v>
      </c>
      <c r="X3480" s="63" t="s">
        <v>5469</v>
      </c>
      <c r="Y3480" s="63"/>
      <c r="Z3480" s="63"/>
      <c r="AA3480" s="63"/>
    </row>
    <row r="3481" spans="1:27" s="71" customFormat="1" ht="23.5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6145</v>
      </c>
      <c r="F3481" s="64" t="str">
        <f t="shared" si="134"/>
        <v>2</v>
      </c>
      <c r="G3481" s="72">
        <v>130879003</v>
      </c>
      <c r="H3481" s="63" t="s">
        <v>6148</v>
      </c>
      <c r="I3481" s="64" t="s">
        <v>491</v>
      </c>
      <c r="J3481" s="63" t="s">
        <v>6171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1552</v>
      </c>
      <c r="F3482" s="64" t="str">
        <f t="shared" si="134"/>
        <v>1</v>
      </c>
      <c r="G3482" s="72">
        <v>130597371</v>
      </c>
      <c r="H3482" s="63" t="s">
        <v>6172</v>
      </c>
      <c r="I3482" s="64" t="s">
        <v>491</v>
      </c>
      <c r="J3482" s="63" t="s">
        <v>4147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1558</v>
      </c>
      <c r="F3483" s="64" t="str">
        <f t="shared" si="134"/>
        <v>1</v>
      </c>
      <c r="G3483" s="72" t="s">
        <v>6168</v>
      </c>
      <c r="H3483" s="63" t="s">
        <v>6169</v>
      </c>
      <c r="I3483" s="64" t="s">
        <v>491</v>
      </c>
      <c r="J3483" s="63" t="s">
        <v>2148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1555</v>
      </c>
      <c r="F3484" s="64" t="str">
        <f t="shared" si="134"/>
        <v>1</v>
      </c>
      <c r="G3484" s="72">
        <v>130429427</v>
      </c>
      <c r="H3484" s="63" t="s">
        <v>6133</v>
      </c>
      <c r="I3484" s="64" t="s">
        <v>491</v>
      </c>
      <c r="J3484" s="63" t="s">
        <v>6173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6174</v>
      </c>
      <c r="I3485" s="64" t="s">
        <v>491</v>
      </c>
      <c r="J3485" s="63" t="s">
        <v>6175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793</v>
      </c>
      <c r="F3486" s="64" t="str">
        <f t="shared" si="134"/>
        <v>1</v>
      </c>
      <c r="G3486" s="72">
        <v>130597283</v>
      </c>
      <c r="H3486" s="63" t="s">
        <v>6176</v>
      </c>
      <c r="I3486" s="64" t="s">
        <v>491</v>
      </c>
      <c r="J3486" s="63" t="s">
        <v>1717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customHeight="1" x14ac:dyDescent="0.35">
      <c r="A3487" s="62">
        <v>46197</v>
      </c>
      <c r="B3487" s="63" t="s">
        <v>446</v>
      </c>
      <c r="C3487" s="64" t="s">
        <v>17</v>
      </c>
      <c r="D3487" s="64" t="s">
        <v>37</v>
      </c>
      <c r="E3487" s="64" t="s">
        <v>5999</v>
      </c>
      <c r="F3487" s="64" t="str">
        <f t="shared" si="134"/>
        <v>1</v>
      </c>
      <c r="G3487" s="72" t="s">
        <v>646</v>
      </c>
      <c r="H3487" s="63" t="s">
        <v>6111</v>
      </c>
      <c r="I3487" s="64" t="s">
        <v>494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548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customHeight="1" x14ac:dyDescent="0.35">
      <c r="A3488" s="62">
        <v>46197</v>
      </c>
      <c r="B3488" s="63" t="s">
        <v>446</v>
      </c>
      <c r="C3488" s="64" t="s">
        <v>17</v>
      </c>
      <c r="D3488" s="64" t="s">
        <v>37</v>
      </c>
      <c r="E3488" s="64" t="s">
        <v>5920</v>
      </c>
      <c r="F3488" s="64" t="str">
        <f t="shared" si="134"/>
        <v>2</v>
      </c>
      <c r="G3488" s="72" t="s">
        <v>6092</v>
      </c>
      <c r="H3488" s="63" t="s">
        <v>6201</v>
      </c>
      <c r="I3488" s="64" t="s">
        <v>494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548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customHeight="1" x14ac:dyDescent="0.35">
      <c r="A3489" s="62">
        <v>46197</v>
      </c>
      <c r="B3489" s="63" t="s">
        <v>446</v>
      </c>
      <c r="C3489" s="64" t="s">
        <v>17</v>
      </c>
      <c r="D3489" s="64" t="s">
        <v>37</v>
      </c>
      <c r="E3489" s="64" t="s">
        <v>5888</v>
      </c>
      <c r="F3489" s="64" t="str">
        <f t="shared" si="134"/>
        <v>2</v>
      </c>
      <c r="G3489" s="72" t="s">
        <v>3351</v>
      </c>
      <c r="H3489" s="63" t="s">
        <v>6202</v>
      </c>
      <c r="I3489" s="64" t="s">
        <v>494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548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5589</v>
      </c>
      <c r="F3490" s="64" t="str">
        <f t="shared" si="134"/>
        <v>1</v>
      </c>
      <c r="G3490" s="72">
        <v>130879001</v>
      </c>
      <c r="H3490" s="63" t="s">
        <v>6203</v>
      </c>
      <c r="I3490" s="64" t="s">
        <v>494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548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customHeight="1" x14ac:dyDescent="0.35">
      <c r="A3491" s="62">
        <v>46197</v>
      </c>
      <c r="B3491" s="63" t="s">
        <v>446</v>
      </c>
      <c r="C3491" s="64" t="s">
        <v>17</v>
      </c>
      <c r="D3491" s="64" t="s">
        <v>37</v>
      </c>
      <c r="E3491" s="64" t="s">
        <v>5770</v>
      </c>
      <c r="F3491" s="64" t="str">
        <f t="shared" si="134"/>
        <v>1</v>
      </c>
      <c r="G3491" s="72" t="s">
        <v>3324</v>
      </c>
      <c r="H3491" s="63" t="s">
        <v>6204</v>
      </c>
      <c r="I3491" s="64" t="s">
        <v>494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548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customHeight="1" x14ac:dyDescent="0.35">
      <c r="A3492" s="62">
        <v>46197</v>
      </c>
      <c r="B3492" s="63" t="s">
        <v>446</v>
      </c>
      <c r="C3492" s="64" t="s">
        <v>18</v>
      </c>
      <c r="D3492" s="64" t="s">
        <v>37</v>
      </c>
      <c r="E3492" s="64" t="s">
        <v>639</v>
      </c>
      <c r="F3492" s="64" t="str">
        <f t="shared" si="134"/>
        <v>2</v>
      </c>
      <c r="G3492" s="72">
        <v>159114017</v>
      </c>
      <c r="H3492" s="63" t="s">
        <v>6205</v>
      </c>
      <c r="I3492" s="64" t="s">
        <v>494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548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customHeight="1" x14ac:dyDescent="0.35">
      <c r="A3493" s="62">
        <v>46197</v>
      </c>
      <c r="B3493" s="63" t="s">
        <v>446</v>
      </c>
      <c r="C3493" s="64" t="s">
        <v>18</v>
      </c>
      <c r="D3493" s="64" t="s">
        <v>37</v>
      </c>
      <c r="E3493" s="64" t="s">
        <v>640</v>
      </c>
      <c r="F3493" s="64" t="str">
        <f t="shared" si="134"/>
        <v>1</v>
      </c>
      <c r="G3493" s="72">
        <v>316038014</v>
      </c>
      <c r="H3493" s="63" t="s">
        <v>6206</v>
      </c>
      <c r="I3493" s="64" t="s">
        <v>494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548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customHeight="1" x14ac:dyDescent="0.35">
      <c r="A3494" s="62">
        <v>46197</v>
      </c>
      <c r="B3494" s="63" t="s">
        <v>446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6207</v>
      </c>
      <c r="I3494" s="64" t="s">
        <v>494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548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customHeight="1" x14ac:dyDescent="0.35">
      <c r="A3495" s="62">
        <v>46197</v>
      </c>
      <c r="B3495" s="63" t="s">
        <v>446</v>
      </c>
      <c r="C3495" s="64" t="s">
        <v>18</v>
      </c>
      <c r="D3495" s="64" t="s">
        <v>37</v>
      </c>
      <c r="E3495" s="64" t="s">
        <v>1058</v>
      </c>
      <c r="F3495" s="64" t="str">
        <f t="shared" si="134"/>
        <v>2</v>
      </c>
      <c r="G3495" s="72" t="s">
        <v>2820</v>
      </c>
      <c r="H3495" s="63" t="s">
        <v>6208</v>
      </c>
      <c r="I3495" s="64" t="s">
        <v>494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548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customHeight="1" x14ac:dyDescent="0.35">
      <c r="A3496" s="62">
        <v>46197</v>
      </c>
      <c r="B3496" s="63" t="s">
        <v>446</v>
      </c>
      <c r="C3496" s="64" t="s">
        <v>18</v>
      </c>
      <c r="D3496" s="64" t="s">
        <v>37</v>
      </c>
      <c r="E3496" s="64" t="s">
        <v>2573</v>
      </c>
      <c r="F3496" s="64" t="str">
        <f t="shared" si="134"/>
        <v>1</v>
      </c>
      <c r="G3496" s="72" t="s">
        <v>6209</v>
      </c>
      <c r="H3496" s="63" t="s">
        <v>6210</v>
      </c>
      <c r="I3496" s="64" t="s">
        <v>494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548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customHeight="1" x14ac:dyDescent="0.35">
      <c r="A3497" s="62">
        <v>46197</v>
      </c>
      <c r="B3497" s="63" t="s">
        <v>446</v>
      </c>
      <c r="C3497" s="64" t="s">
        <v>18</v>
      </c>
      <c r="D3497" s="64" t="s">
        <v>37</v>
      </c>
      <c r="E3497" s="64" t="s">
        <v>3799</v>
      </c>
      <c r="F3497" s="64" t="str">
        <f t="shared" si="134"/>
        <v>1</v>
      </c>
      <c r="G3497" s="72" t="s">
        <v>6211</v>
      </c>
      <c r="H3497" s="63" t="s">
        <v>6212</v>
      </c>
      <c r="I3497" s="64" t="s">
        <v>494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548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customHeight="1" x14ac:dyDescent="0.35">
      <c r="A3498" s="62">
        <v>46197</v>
      </c>
      <c r="B3498" s="63" t="s">
        <v>446</v>
      </c>
      <c r="C3498" s="64" t="s">
        <v>18</v>
      </c>
      <c r="D3498" s="64" t="s">
        <v>37</v>
      </c>
      <c r="E3498" s="64" t="s">
        <v>2111</v>
      </c>
      <c r="F3498" s="64" t="str">
        <f t="shared" si="134"/>
        <v>1</v>
      </c>
      <c r="G3498" s="72">
        <v>106384009</v>
      </c>
      <c r="H3498" s="63" t="s">
        <v>6213</v>
      </c>
      <c r="I3498" s="64" t="s">
        <v>494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548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customHeight="1" x14ac:dyDescent="0.35">
      <c r="A3499" s="62">
        <v>46197</v>
      </c>
      <c r="B3499" s="63" t="s">
        <v>446</v>
      </c>
      <c r="C3499" s="64" t="s">
        <v>18</v>
      </c>
      <c r="D3499" s="64" t="s">
        <v>37</v>
      </c>
      <c r="E3499" s="64" t="s">
        <v>1000</v>
      </c>
      <c r="F3499" s="64" t="str">
        <f t="shared" si="134"/>
        <v>2</v>
      </c>
      <c r="G3499" s="72">
        <v>106425002</v>
      </c>
      <c r="H3499" s="63" t="s">
        <v>6214</v>
      </c>
      <c r="I3499" s="64" t="s">
        <v>494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548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customHeight="1" x14ac:dyDescent="0.35">
      <c r="A3500" s="62">
        <v>46197</v>
      </c>
      <c r="B3500" s="63" t="s">
        <v>446</v>
      </c>
      <c r="C3500" s="64" t="s">
        <v>18</v>
      </c>
      <c r="D3500" s="64" t="s">
        <v>37</v>
      </c>
      <c r="E3500" s="64" t="s">
        <v>844</v>
      </c>
      <c r="F3500" s="64" t="str">
        <f t="shared" si="134"/>
        <v>1</v>
      </c>
      <c r="G3500" s="72">
        <v>11509001</v>
      </c>
      <c r="H3500" s="63" t="s">
        <v>6215</v>
      </c>
      <c r="I3500" s="64" t="s">
        <v>494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548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customHeight="1" x14ac:dyDescent="0.35">
      <c r="A3501" s="62">
        <v>46197</v>
      </c>
      <c r="B3501" s="63" t="s">
        <v>446</v>
      </c>
      <c r="C3501" s="64" t="s">
        <v>18</v>
      </c>
      <c r="D3501" s="64" t="s">
        <v>37</v>
      </c>
      <c r="E3501" s="64" t="s">
        <v>6199</v>
      </c>
      <c r="F3501" s="64" t="str">
        <f t="shared" si="134"/>
        <v>2</v>
      </c>
      <c r="G3501" s="72">
        <v>313113021</v>
      </c>
      <c r="H3501" s="63" t="s">
        <v>6216</v>
      </c>
      <c r="I3501" s="64" t="s">
        <v>494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548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customHeight="1" x14ac:dyDescent="0.35">
      <c r="A3502" s="62">
        <v>46197</v>
      </c>
      <c r="B3502" s="63" t="s">
        <v>446</v>
      </c>
      <c r="C3502" s="64" t="s">
        <v>18</v>
      </c>
      <c r="D3502" s="64" t="s">
        <v>37</v>
      </c>
      <c r="E3502" s="64" t="s">
        <v>6199</v>
      </c>
      <c r="F3502" s="64" t="str">
        <f t="shared" si="134"/>
        <v>2</v>
      </c>
      <c r="G3502" s="72">
        <v>313113021</v>
      </c>
      <c r="H3502" s="63" t="s">
        <v>6216</v>
      </c>
      <c r="I3502" s="64" t="s">
        <v>494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548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customHeight="1" x14ac:dyDescent="0.35">
      <c r="A3503" s="62">
        <v>46197</v>
      </c>
      <c r="B3503" s="63" t="s">
        <v>446</v>
      </c>
      <c r="C3503" s="64" t="s">
        <v>18</v>
      </c>
      <c r="D3503" s="64" t="s">
        <v>37</v>
      </c>
      <c r="E3503" s="64" t="s">
        <v>1538</v>
      </c>
      <c r="F3503" s="64" t="str">
        <f t="shared" si="134"/>
        <v>2</v>
      </c>
      <c r="G3503" s="72">
        <v>62113022</v>
      </c>
      <c r="H3503" s="63" t="s">
        <v>6217</v>
      </c>
      <c r="I3503" s="64" t="s">
        <v>494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548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customHeight="1" x14ac:dyDescent="0.35">
      <c r="A3504" s="62">
        <v>46197</v>
      </c>
      <c r="B3504" s="63" t="s">
        <v>446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6218</v>
      </c>
      <c r="I3504" s="64" t="s">
        <v>494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548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customHeight="1" x14ac:dyDescent="0.35">
      <c r="A3505" s="62">
        <v>46197</v>
      </c>
      <c r="B3505" s="63" t="s">
        <v>446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6219</v>
      </c>
      <c r="I3505" s="64" t="s">
        <v>494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548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1550</v>
      </c>
      <c r="F3506" s="64" t="str">
        <f t="shared" si="137"/>
        <v>1</v>
      </c>
      <c r="G3506" s="72">
        <v>130868013</v>
      </c>
      <c r="H3506" s="63" t="s">
        <v>6220</v>
      </c>
      <c r="I3506" s="64" t="s">
        <v>481</v>
      </c>
      <c r="J3506" s="63" t="s">
        <v>6221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6228</v>
      </c>
      <c r="X3506" s="63" t="s">
        <v>6229</v>
      </c>
      <c r="Y3506" s="63"/>
      <c r="Z3506" s="63"/>
      <c r="AA3506" s="63">
        <v>2026060110</v>
      </c>
    </row>
    <row r="3507" spans="1:27" s="71" customFormat="1" ht="23.5" customHeight="1" x14ac:dyDescent="0.35">
      <c r="A3507" s="62">
        <v>46197</v>
      </c>
      <c r="B3507" s="63" t="s">
        <v>446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5040</v>
      </c>
      <c r="H3507" s="63" t="s">
        <v>5072</v>
      </c>
      <c r="I3507" s="64" t="s">
        <v>491</v>
      </c>
      <c r="J3507" s="63" t="s">
        <v>6222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2027</v>
      </c>
      <c r="F3508" s="64" t="str">
        <f t="shared" si="137"/>
        <v>2</v>
      </c>
      <c r="G3508" s="72">
        <v>130606134</v>
      </c>
      <c r="H3508" s="63" t="s">
        <v>6223</v>
      </c>
      <c r="I3508" s="64" t="s">
        <v>491</v>
      </c>
      <c r="J3508" s="63" t="s">
        <v>3602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6200</v>
      </c>
      <c r="F3509" s="64" t="str">
        <f t="shared" si="137"/>
        <v>2</v>
      </c>
      <c r="G3509" s="72" t="s">
        <v>6168</v>
      </c>
      <c r="H3509" s="63" t="s">
        <v>6169</v>
      </c>
      <c r="I3509" s="64" t="s">
        <v>491</v>
      </c>
      <c r="J3509" s="63" t="s">
        <v>6224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1555</v>
      </c>
      <c r="F3510" s="64" t="str">
        <f t="shared" si="137"/>
        <v>1</v>
      </c>
      <c r="G3510" s="72">
        <v>130429427</v>
      </c>
      <c r="H3510" s="63" t="s">
        <v>6133</v>
      </c>
      <c r="I3510" s="64" t="s">
        <v>491</v>
      </c>
      <c r="J3510" s="63" t="s">
        <v>6225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5930</v>
      </c>
      <c r="F3511" s="64" t="str">
        <f t="shared" si="137"/>
        <v>2</v>
      </c>
      <c r="G3511" s="72">
        <v>130429427</v>
      </c>
      <c r="H3511" s="63" t="s">
        <v>6226</v>
      </c>
      <c r="I3511" s="64" t="s">
        <v>491</v>
      </c>
      <c r="J3511" s="63" t="s">
        <v>6227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customHeight="1" x14ac:dyDescent="0.35">
      <c r="A3512" s="62">
        <v>46198</v>
      </c>
      <c r="B3512" s="63" t="s">
        <v>446</v>
      </c>
      <c r="C3512" s="64" t="s">
        <v>17</v>
      </c>
      <c r="D3512" s="64" t="s">
        <v>37</v>
      </c>
      <c r="E3512" s="64" t="s">
        <v>715</v>
      </c>
      <c r="F3512" s="64" t="str">
        <f t="shared" si="137"/>
        <v>2</v>
      </c>
      <c r="G3512" s="72" t="s">
        <v>4700</v>
      </c>
      <c r="H3512" s="63" t="s">
        <v>6241</v>
      </c>
      <c r="I3512" s="64" t="s">
        <v>494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548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customHeight="1" x14ac:dyDescent="0.35">
      <c r="A3513" s="62">
        <v>46198</v>
      </c>
      <c r="B3513" s="63" t="s">
        <v>446</v>
      </c>
      <c r="C3513" s="64" t="s">
        <v>17</v>
      </c>
      <c r="D3513" s="64" t="s">
        <v>37</v>
      </c>
      <c r="E3513" s="64" t="s">
        <v>5999</v>
      </c>
      <c r="F3513" s="64" t="str">
        <f t="shared" si="137"/>
        <v>1</v>
      </c>
      <c r="G3513" s="72" t="s">
        <v>369</v>
      </c>
      <c r="H3513" s="63" t="s">
        <v>6242</v>
      </c>
      <c r="I3513" s="64" t="s">
        <v>494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548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customHeight="1" x14ac:dyDescent="0.35">
      <c r="A3514" s="62">
        <v>46198</v>
      </c>
      <c r="B3514" s="63" t="s">
        <v>446</v>
      </c>
      <c r="C3514" s="64" t="s">
        <v>17</v>
      </c>
      <c r="D3514" s="64" t="s">
        <v>37</v>
      </c>
      <c r="E3514" s="64" t="s">
        <v>5920</v>
      </c>
      <c r="F3514" s="64" t="str">
        <f t="shared" si="137"/>
        <v>2</v>
      </c>
      <c r="G3514" s="72" t="s">
        <v>1885</v>
      </c>
      <c r="H3514" s="63" t="s">
        <v>6243</v>
      </c>
      <c r="I3514" s="64" t="s">
        <v>494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548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customHeight="1" x14ac:dyDescent="0.35">
      <c r="A3515" s="62">
        <v>46198</v>
      </c>
      <c r="B3515" s="63" t="s">
        <v>446</v>
      </c>
      <c r="C3515" s="64" t="s">
        <v>17</v>
      </c>
      <c r="D3515" s="64" t="s">
        <v>37</v>
      </c>
      <c r="E3515" s="64" t="s">
        <v>5770</v>
      </c>
      <c r="F3515" s="64" t="str">
        <f t="shared" si="137"/>
        <v>1</v>
      </c>
      <c r="G3515" s="72" t="s">
        <v>4806</v>
      </c>
      <c r="H3515" s="63" t="s">
        <v>6244</v>
      </c>
      <c r="I3515" s="64" t="s">
        <v>494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548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customHeight="1" x14ac:dyDescent="0.35">
      <c r="A3516" s="62">
        <v>46198</v>
      </c>
      <c r="B3516" s="63" t="s">
        <v>446</v>
      </c>
      <c r="C3516" s="64" t="s">
        <v>17</v>
      </c>
      <c r="D3516" s="64" t="s">
        <v>37</v>
      </c>
      <c r="E3516" s="64" t="s">
        <v>5849</v>
      </c>
      <c r="F3516" s="64" t="str">
        <f t="shared" si="137"/>
        <v>2</v>
      </c>
      <c r="G3516" s="72" t="s">
        <v>6245</v>
      </c>
      <c r="H3516" s="63" t="s">
        <v>6246</v>
      </c>
      <c r="I3516" s="64" t="s">
        <v>494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548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customHeight="1" x14ac:dyDescent="0.35">
      <c r="A3517" s="62">
        <v>46198</v>
      </c>
      <c r="B3517" s="63" t="s">
        <v>446</v>
      </c>
      <c r="C3517" s="64" t="s">
        <v>18</v>
      </c>
      <c r="D3517" s="64" t="s">
        <v>37</v>
      </c>
      <c r="E3517" s="64" t="s">
        <v>1499</v>
      </c>
      <c r="F3517" s="64" t="str">
        <f t="shared" si="137"/>
        <v>1</v>
      </c>
      <c r="G3517" s="72" t="s">
        <v>6247</v>
      </c>
      <c r="H3517" s="63" t="s">
        <v>6248</v>
      </c>
      <c r="I3517" s="64" t="s">
        <v>494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548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customHeight="1" x14ac:dyDescent="0.35">
      <c r="A3518" s="62">
        <v>46198</v>
      </c>
      <c r="B3518" s="63" t="s">
        <v>446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6249</v>
      </c>
      <c r="H3518" s="63" t="s">
        <v>6250</v>
      </c>
      <c r="I3518" s="64" t="s">
        <v>494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548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customHeight="1" x14ac:dyDescent="0.35">
      <c r="A3519" s="62">
        <v>46198</v>
      </c>
      <c r="B3519" s="63" t="s">
        <v>446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6251</v>
      </c>
      <c r="H3519" s="63" t="s">
        <v>6252</v>
      </c>
      <c r="I3519" s="64" t="s">
        <v>494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548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customHeight="1" x14ac:dyDescent="0.35">
      <c r="A3520" s="62">
        <v>46198</v>
      </c>
      <c r="B3520" s="63" t="s">
        <v>446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6253</v>
      </c>
      <c r="I3520" s="64" t="s">
        <v>494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548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customHeight="1" x14ac:dyDescent="0.35">
      <c r="A3521" s="62">
        <v>46198</v>
      </c>
      <c r="B3521" s="63" t="s">
        <v>446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6254</v>
      </c>
      <c r="I3521" s="64" t="s">
        <v>494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548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customHeight="1" x14ac:dyDescent="0.35">
      <c r="A3522" s="62">
        <v>46198</v>
      </c>
      <c r="B3522" s="63" t="s">
        <v>446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6255</v>
      </c>
      <c r="I3522" s="64" t="s">
        <v>494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548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customHeight="1" x14ac:dyDescent="0.35">
      <c r="A3523" s="62">
        <v>46198</v>
      </c>
      <c r="B3523" s="63" t="s">
        <v>446</v>
      </c>
      <c r="C3523" s="64" t="s">
        <v>17</v>
      </c>
      <c r="D3523" s="64" t="s">
        <v>37</v>
      </c>
      <c r="E3523" s="64" t="s">
        <v>6034</v>
      </c>
      <c r="F3523" s="64" t="str">
        <f t="shared" si="137"/>
        <v>1</v>
      </c>
      <c r="G3523" s="72" t="s">
        <v>4700</v>
      </c>
      <c r="H3523" s="63" t="s">
        <v>6241</v>
      </c>
      <c r="I3523" s="64" t="s">
        <v>491</v>
      </c>
      <c r="J3523" s="63" t="s">
        <v>6256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1555</v>
      </c>
      <c r="F3524" s="64" t="str">
        <f t="shared" si="137"/>
        <v>1</v>
      </c>
      <c r="G3524" s="72">
        <v>130429427</v>
      </c>
      <c r="H3524" s="63" t="s">
        <v>6226</v>
      </c>
      <c r="I3524" s="64" t="s">
        <v>491</v>
      </c>
      <c r="J3524" s="63" t="s">
        <v>6257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1552</v>
      </c>
      <c r="F3525" s="64" t="str">
        <f t="shared" si="137"/>
        <v>1</v>
      </c>
      <c r="G3525" s="72">
        <v>130597291</v>
      </c>
      <c r="H3525" s="63" t="s">
        <v>6258</v>
      </c>
      <c r="I3525" s="64" t="s">
        <v>481</v>
      </c>
      <c r="J3525" s="63" t="s">
        <v>1488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1495</v>
      </c>
      <c r="Y3525" s="63"/>
      <c r="Z3525" s="63"/>
      <c r="AA3525" s="63">
        <v>2026060111</v>
      </c>
    </row>
    <row r="3526" spans="1:27" s="71" customFormat="1" ht="23.5" customHeight="1" x14ac:dyDescent="0.35">
      <c r="A3526" s="62">
        <v>46198</v>
      </c>
      <c r="B3526" s="63" t="s">
        <v>446</v>
      </c>
      <c r="C3526" s="64" t="s">
        <v>17</v>
      </c>
      <c r="D3526" s="64" t="s">
        <v>37</v>
      </c>
      <c r="E3526" s="64" t="s">
        <v>547</v>
      </c>
      <c r="F3526" s="64" t="str">
        <f t="shared" si="137"/>
        <v>1</v>
      </c>
      <c r="G3526" s="72" t="s">
        <v>6259</v>
      </c>
      <c r="H3526" s="63" t="s">
        <v>6260</v>
      </c>
      <c r="I3526" s="64" t="s">
        <v>481</v>
      </c>
      <c r="J3526" s="63" t="s">
        <v>6261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1071</v>
      </c>
      <c r="Y3526" s="63"/>
      <c r="Z3526" s="63"/>
      <c r="AA3526" s="63">
        <v>2026060112</v>
      </c>
    </row>
    <row r="3527" spans="1:27" s="71" customFormat="1" ht="23.5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6239</v>
      </c>
      <c r="F3527" s="64" t="str">
        <f t="shared" si="137"/>
        <v>1</v>
      </c>
      <c r="G3527" s="72" t="s">
        <v>401</v>
      </c>
      <c r="H3527" s="63" t="s">
        <v>6262</v>
      </c>
      <c r="I3527" s="64" t="s">
        <v>481</v>
      </c>
      <c r="J3527" s="63" t="s">
        <v>6263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6273</v>
      </c>
      <c r="Y3527" s="63"/>
      <c r="Z3527" s="63"/>
      <c r="AA3527" s="63">
        <v>2026060113</v>
      </c>
    </row>
    <row r="3528" spans="1:27" s="71" customFormat="1" ht="23.5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6240</v>
      </c>
      <c r="F3528" s="64" t="str">
        <f t="shared" si="137"/>
        <v>1</v>
      </c>
      <c r="G3528" s="72" t="s">
        <v>4136</v>
      </c>
      <c r="H3528" s="63" t="s">
        <v>6264</v>
      </c>
      <c r="I3528" s="64" t="s">
        <v>481</v>
      </c>
      <c r="J3528" s="63" t="s">
        <v>6265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6274</v>
      </c>
      <c r="X3528" s="63" t="s">
        <v>549</v>
      </c>
      <c r="Y3528" s="63"/>
      <c r="Z3528" s="63"/>
      <c r="AA3528" s="63">
        <v>2026060114</v>
      </c>
    </row>
    <row r="3529" spans="1:27" s="71" customFormat="1" ht="23.5" customHeight="1" x14ac:dyDescent="0.35">
      <c r="A3529" s="62">
        <v>46198</v>
      </c>
      <c r="B3529" s="63" t="s">
        <v>446</v>
      </c>
      <c r="C3529" s="64" t="s">
        <v>18</v>
      </c>
      <c r="D3529" s="64" t="s">
        <v>37</v>
      </c>
      <c r="E3529" s="64" t="s">
        <v>1073</v>
      </c>
      <c r="F3529" s="64" t="str">
        <f t="shared" si="137"/>
        <v>1</v>
      </c>
      <c r="G3529" s="72" t="s">
        <v>6266</v>
      </c>
      <c r="H3529" s="63" t="s">
        <v>6267</v>
      </c>
      <c r="I3529" s="64" t="s">
        <v>702</v>
      </c>
      <c r="J3529" s="63" t="s">
        <v>6913</v>
      </c>
      <c r="K3529" s="64" t="s">
        <v>704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 t="s">
        <v>6971</v>
      </c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customHeight="1" x14ac:dyDescent="0.35">
      <c r="A3530" s="62">
        <v>46198</v>
      </c>
      <c r="B3530" s="63" t="s">
        <v>446</v>
      </c>
      <c r="C3530" s="64" t="s">
        <v>18</v>
      </c>
      <c r="D3530" s="64" t="s">
        <v>37</v>
      </c>
      <c r="E3530" s="64" t="s">
        <v>871</v>
      </c>
      <c r="F3530" s="64" t="str">
        <f t="shared" si="137"/>
        <v>1</v>
      </c>
      <c r="G3530" s="72" t="s">
        <v>6268</v>
      </c>
      <c r="H3530" s="63" t="s">
        <v>6269</v>
      </c>
      <c r="I3530" s="64" t="s">
        <v>481</v>
      </c>
      <c r="J3530" s="63" t="s">
        <v>6272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6846</v>
      </c>
      <c r="Y3530" s="63"/>
      <c r="Z3530" s="63"/>
      <c r="AA3530" s="63">
        <v>2026060116</v>
      </c>
    </row>
    <row r="3531" spans="1:27" s="71" customFormat="1" ht="23.5" customHeight="1" x14ac:dyDescent="0.35">
      <c r="A3531" s="62">
        <v>46199</v>
      </c>
      <c r="B3531" s="63" t="s">
        <v>446</v>
      </c>
      <c r="C3531" s="64" t="s">
        <v>17</v>
      </c>
      <c r="D3531" s="64" t="s">
        <v>37</v>
      </c>
      <c r="E3531" s="64" t="s">
        <v>5826</v>
      </c>
      <c r="F3531" s="64" t="str">
        <f t="shared" si="137"/>
        <v>1</v>
      </c>
      <c r="G3531" s="72" t="s">
        <v>4489</v>
      </c>
      <c r="H3531" s="63" t="s">
        <v>6285</v>
      </c>
      <c r="I3531" s="64" t="s">
        <v>494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548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customHeight="1" x14ac:dyDescent="0.35">
      <c r="A3532" s="62">
        <v>46199</v>
      </c>
      <c r="B3532" s="63" t="s">
        <v>446</v>
      </c>
      <c r="C3532" s="64" t="s">
        <v>17</v>
      </c>
      <c r="D3532" s="64" t="s">
        <v>37</v>
      </c>
      <c r="E3532" s="64" t="s">
        <v>1308</v>
      </c>
      <c r="F3532" s="64" t="str">
        <f t="shared" si="137"/>
        <v>2</v>
      </c>
      <c r="G3532" s="72" t="s">
        <v>686</v>
      </c>
      <c r="H3532" s="63" t="s">
        <v>6286</v>
      </c>
      <c r="I3532" s="64" t="s">
        <v>494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548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customHeight="1" x14ac:dyDescent="0.35">
      <c r="A3533" s="62">
        <v>46199</v>
      </c>
      <c r="B3533" s="63" t="s">
        <v>446</v>
      </c>
      <c r="C3533" s="64" t="s">
        <v>17</v>
      </c>
      <c r="D3533" s="64" t="s">
        <v>37</v>
      </c>
      <c r="E3533" s="64" t="s">
        <v>5770</v>
      </c>
      <c r="F3533" s="64" t="str">
        <f t="shared" si="137"/>
        <v>1</v>
      </c>
      <c r="G3533" s="72" t="s">
        <v>3356</v>
      </c>
      <c r="H3533" s="63" t="s">
        <v>6287</v>
      </c>
      <c r="I3533" s="64" t="s">
        <v>494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548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customHeight="1" x14ac:dyDescent="0.35">
      <c r="A3534" s="62">
        <v>46199</v>
      </c>
      <c r="B3534" s="63" t="s">
        <v>446</v>
      </c>
      <c r="C3534" s="64" t="s">
        <v>18</v>
      </c>
      <c r="D3534" s="64" t="s">
        <v>37</v>
      </c>
      <c r="E3534" s="64" t="s">
        <v>600</v>
      </c>
      <c r="F3534" s="64" t="str">
        <f t="shared" si="137"/>
        <v>1</v>
      </c>
      <c r="G3534" s="72" t="s">
        <v>524</v>
      </c>
      <c r="H3534" s="63" t="s">
        <v>6288</v>
      </c>
      <c r="I3534" s="64" t="s">
        <v>494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548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customHeight="1" x14ac:dyDescent="0.35">
      <c r="A3535" s="62">
        <v>46199</v>
      </c>
      <c r="B3535" s="63" t="s">
        <v>446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6289</v>
      </c>
      <c r="I3535" s="64" t="s">
        <v>494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548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customHeight="1" x14ac:dyDescent="0.35">
      <c r="A3536" s="62">
        <v>46199</v>
      </c>
      <c r="B3536" s="63" t="s">
        <v>446</v>
      </c>
      <c r="C3536" s="64" t="s">
        <v>18</v>
      </c>
      <c r="D3536" s="64" t="s">
        <v>37</v>
      </c>
      <c r="E3536" s="64" t="s">
        <v>3473</v>
      </c>
      <c r="F3536" s="64" t="str">
        <f t="shared" si="137"/>
        <v>2</v>
      </c>
      <c r="G3536" s="72" t="s">
        <v>3696</v>
      </c>
      <c r="H3536" s="63" t="s">
        <v>6290</v>
      </c>
      <c r="I3536" s="64" t="s">
        <v>494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548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customHeight="1" x14ac:dyDescent="0.35">
      <c r="A3537" s="62">
        <v>46199</v>
      </c>
      <c r="B3537" s="63" t="s">
        <v>446</v>
      </c>
      <c r="C3537" s="64" t="s">
        <v>18</v>
      </c>
      <c r="D3537" s="64" t="s">
        <v>37</v>
      </c>
      <c r="E3537" s="64" t="s">
        <v>1542</v>
      </c>
      <c r="F3537" s="64" t="str">
        <f t="shared" si="137"/>
        <v>1</v>
      </c>
      <c r="G3537" s="72" t="s">
        <v>6249</v>
      </c>
      <c r="H3537" s="63" t="s">
        <v>6250</v>
      </c>
      <c r="I3537" s="64" t="s">
        <v>494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548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customHeight="1" x14ac:dyDescent="0.35">
      <c r="A3538" s="62">
        <v>46199</v>
      </c>
      <c r="B3538" s="63" t="s">
        <v>446</v>
      </c>
      <c r="C3538" s="64" t="s">
        <v>18</v>
      </c>
      <c r="D3538" s="64" t="s">
        <v>37</v>
      </c>
      <c r="E3538" s="64" t="s">
        <v>545</v>
      </c>
      <c r="F3538" s="64" t="str">
        <f t="shared" si="137"/>
        <v>1</v>
      </c>
      <c r="G3538" s="72" t="s">
        <v>5418</v>
      </c>
      <c r="H3538" s="63" t="s">
        <v>6291</v>
      </c>
      <c r="I3538" s="64" t="s">
        <v>494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548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customHeight="1" x14ac:dyDescent="0.35">
      <c r="A3539" s="62">
        <v>46199</v>
      </c>
      <c r="B3539" s="63" t="s">
        <v>446</v>
      </c>
      <c r="C3539" s="64" t="s">
        <v>18</v>
      </c>
      <c r="D3539" s="64" t="s">
        <v>37</v>
      </c>
      <c r="E3539" s="64" t="s">
        <v>1058</v>
      </c>
      <c r="F3539" s="64" t="str">
        <f t="shared" si="137"/>
        <v>2</v>
      </c>
      <c r="G3539" s="72" t="s">
        <v>6292</v>
      </c>
      <c r="H3539" s="63" t="s">
        <v>6293</v>
      </c>
      <c r="I3539" s="64" t="s">
        <v>494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548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customHeight="1" x14ac:dyDescent="0.35">
      <c r="A3540" s="62">
        <v>46199</v>
      </c>
      <c r="B3540" s="63" t="s">
        <v>446</v>
      </c>
      <c r="C3540" s="64" t="s">
        <v>18</v>
      </c>
      <c r="D3540" s="64" t="s">
        <v>37</v>
      </c>
      <c r="E3540" s="64" t="s">
        <v>844</v>
      </c>
      <c r="F3540" s="64" t="str">
        <f t="shared" si="137"/>
        <v>1</v>
      </c>
      <c r="G3540" s="72" t="s">
        <v>6294</v>
      </c>
      <c r="H3540" s="63" t="s">
        <v>6295</v>
      </c>
      <c r="I3540" s="64" t="s">
        <v>494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548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customHeight="1" x14ac:dyDescent="0.35">
      <c r="A3541" s="62">
        <v>46199</v>
      </c>
      <c r="B3541" s="63" t="s">
        <v>446</v>
      </c>
      <c r="C3541" s="64" t="s">
        <v>18</v>
      </c>
      <c r="D3541" s="64" t="s">
        <v>37</v>
      </c>
      <c r="E3541" s="64" t="s">
        <v>2072</v>
      </c>
      <c r="F3541" s="64" t="str">
        <f t="shared" si="137"/>
        <v>2</v>
      </c>
      <c r="G3541" s="72">
        <v>109476012</v>
      </c>
      <c r="H3541" s="63" t="s">
        <v>6296</v>
      </c>
      <c r="I3541" s="64" t="s">
        <v>494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548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customHeight="1" x14ac:dyDescent="0.35">
      <c r="A3542" s="62">
        <v>46199</v>
      </c>
      <c r="B3542" s="63" t="s">
        <v>446</v>
      </c>
      <c r="C3542" s="64" t="s">
        <v>18</v>
      </c>
      <c r="D3542" s="64" t="s">
        <v>37</v>
      </c>
      <c r="E3542" s="64" t="s">
        <v>1002</v>
      </c>
      <c r="F3542" s="64" t="str">
        <f t="shared" si="137"/>
        <v>2</v>
      </c>
      <c r="G3542" s="72">
        <v>230868002</v>
      </c>
      <c r="H3542" s="63" t="s">
        <v>6297</v>
      </c>
      <c r="I3542" s="64" t="s">
        <v>494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548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customHeight="1" x14ac:dyDescent="0.35">
      <c r="A3543" s="62">
        <v>46199</v>
      </c>
      <c r="B3543" s="63" t="s">
        <v>446</v>
      </c>
      <c r="C3543" s="64" t="s">
        <v>18</v>
      </c>
      <c r="D3543" s="64" t="s">
        <v>37</v>
      </c>
      <c r="E3543" s="64" t="s">
        <v>616</v>
      </c>
      <c r="F3543" s="64" t="str">
        <f t="shared" si="137"/>
        <v>1</v>
      </c>
      <c r="G3543" s="72">
        <v>319736002</v>
      </c>
      <c r="H3543" s="63" t="s">
        <v>6298</v>
      </c>
      <c r="I3543" s="64" t="s">
        <v>494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548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1555</v>
      </c>
      <c r="F3544" s="64" t="str">
        <f t="shared" si="137"/>
        <v>1</v>
      </c>
      <c r="G3544" s="72">
        <v>130429427</v>
      </c>
      <c r="H3544" s="63" t="s">
        <v>6226</v>
      </c>
      <c r="I3544" s="64" t="s">
        <v>491</v>
      </c>
      <c r="J3544" s="63" t="s">
        <v>6299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>
        <v>2026060117</v>
      </c>
    </row>
    <row r="3545" spans="1:27" s="71" customFormat="1" ht="23.5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1550</v>
      </c>
      <c r="F3545" s="64" t="str">
        <f t="shared" si="137"/>
        <v>1</v>
      </c>
      <c r="G3545" s="72">
        <v>130868002</v>
      </c>
      <c r="H3545" s="63" t="s">
        <v>6300</v>
      </c>
      <c r="I3545" s="64" t="s">
        <v>491</v>
      </c>
      <c r="J3545" s="63" t="s">
        <v>6301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2026060118</v>
      </c>
    </row>
    <row r="3546" spans="1:27" s="71" customFormat="1" ht="23.5" customHeight="1" x14ac:dyDescent="0.35">
      <c r="A3546" s="62">
        <v>46200</v>
      </c>
      <c r="B3546" s="63" t="s">
        <v>446</v>
      </c>
      <c r="C3546" s="64" t="s">
        <v>17</v>
      </c>
      <c r="D3546" s="64" t="s">
        <v>37</v>
      </c>
      <c r="E3546" s="64" t="s">
        <v>5826</v>
      </c>
      <c r="F3546" s="64" t="str">
        <f t="shared" si="137"/>
        <v>1</v>
      </c>
      <c r="G3546" s="72" t="s">
        <v>2812</v>
      </c>
      <c r="H3546" s="63" t="s">
        <v>6315</v>
      </c>
      <c r="I3546" s="64" t="s">
        <v>494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548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customHeight="1" x14ac:dyDescent="0.35">
      <c r="A3547" s="62">
        <v>46200</v>
      </c>
      <c r="B3547" s="63" t="s">
        <v>446</v>
      </c>
      <c r="C3547" s="64" t="s">
        <v>17</v>
      </c>
      <c r="D3547" s="64" t="s">
        <v>37</v>
      </c>
      <c r="E3547" s="64" t="s">
        <v>5888</v>
      </c>
      <c r="F3547" s="64" t="str">
        <f t="shared" si="137"/>
        <v>2</v>
      </c>
      <c r="G3547" s="72" t="s">
        <v>643</v>
      </c>
      <c r="H3547" s="63" t="s">
        <v>6316</v>
      </c>
      <c r="I3547" s="64" t="s">
        <v>494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548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customHeight="1" x14ac:dyDescent="0.35">
      <c r="A3548" s="62">
        <v>46200</v>
      </c>
      <c r="B3548" s="63" t="s">
        <v>446</v>
      </c>
      <c r="C3548" s="64" t="s">
        <v>17</v>
      </c>
      <c r="D3548" s="64" t="s">
        <v>37</v>
      </c>
      <c r="E3548" s="64" t="s">
        <v>1308</v>
      </c>
      <c r="F3548" s="64" t="str">
        <f t="shared" si="137"/>
        <v>2</v>
      </c>
      <c r="G3548" s="72" t="s">
        <v>287</v>
      </c>
      <c r="H3548" s="63" t="s">
        <v>6317</v>
      </c>
      <c r="I3548" s="64" t="s">
        <v>494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548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5589</v>
      </c>
      <c r="F3549" s="64" t="str">
        <f t="shared" si="137"/>
        <v>1</v>
      </c>
      <c r="G3549" s="72">
        <v>130879003</v>
      </c>
      <c r="H3549" s="63" t="s">
        <v>6318</v>
      </c>
      <c r="I3549" s="64" t="s">
        <v>494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548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5770</v>
      </c>
      <c r="F3550" s="64" t="str">
        <f t="shared" si="137"/>
        <v>1</v>
      </c>
      <c r="G3550" s="72" t="s">
        <v>6319</v>
      </c>
      <c r="H3550" s="63" t="s">
        <v>6320</v>
      </c>
      <c r="I3550" s="64" t="s">
        <v>494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548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customHeight="1" x14ac:dyDescent="0.35">
      <c r="A3551" s="62">
        <v>46200</v>
      </c>
      <c r="B3551" s="63" t="s">
        <v>446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6321</v>
      </c>
      <c r="I3551" s="64" t="s">
        <v>494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548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customHeight="1" x14ac:dyDescent="0.35">
      <c r="A3552" s="62">
        <v>46200</v>
      </c>
      <c r="B3552" s="63" t="s">
        <v>446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6322</v>
      </c>
      <c r="I3552" s="64" t="s">
        <v>494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548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customHeight="1" x14ac:dyDescent="0.35">
      <c r="A3553" s="62">
        <v>46200</v>
      </c>
      <c r="B3553" s="63" t="s">
        <v>446</v>
      </c>
      <c r="C3553" s="64" t="s">
        <v>18</v>
      </c>
      <c r="D3553" s="64" t="s">
        <v>37</v>
      </c>
      <c r="E3553" s="64" t="s">
        <v>819</v>
      </c>
      <c r="F3553" s="64" t="str">
        <f t="shared" si="137"/>
        <v>1</v>
      </c>
      <c r="G3553" s="72">
        <v>315295002</v>
      </c>
      <c r="H3553" s="63" t="s">
        <v>6323</v>
      </c>
      <c r="I3553" s="64" t="s">
        <v>494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548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customHeight="1" x14ac:dyDescent="0.35">
      <c r="A3554" s="62">
        <v>46200</v>
      </c>
      <c r="B3554" s="63" t="s">
        <v>446</v>
      </c>
      <c r="C3554" s="64" t="s">
        <v>18</v>
      </c>
      <c r="D3554" s="64" t="s">
        <v>37</v>
      </c>
      <c r="E3554" s="64" t="s">
        <v>430</v>
      </c>
      <c r="F3554" s="64" t="str">
        <f t="shared" si="137"/>
        <v>2</v>
      </c>
      <c r="G3554" s="72" t="s">
        <v>5054</v>
      </c>
      <c r="H3554" s="63" t="s">
        <v>6324</v>
      </c>
      <c r="I3554" s="64" t="s">
        <v>494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548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customHeight="1" x14ac:dyDescent="0.35">
      <c r="A3555" s="62">
        <v>46200</v>
      </c>
      <c r="B3555" s="63" t="s">
        <v>446</v>
      </c>
      <c r="C3555" s="64" t="s">
        <v>18</v>
      </c>
      <c r="D3555" s="64" t="s">
        <v>37</v>
      </c>
      <c r="E3555" s="64" t="s">
        <v>1348</v>
      </c>
      <c r="F3555" s="64" t="str">
        <f t="shared" si="137"/>
        <v>1</v>
      </c>
      <c r="G3555" s="72" t="s">
        <v>2611</v>
      </c>
      <c r="H3555" s="63" t="s">
        <v>6325</v>
      </c>
      <c r="I3555" s="64" t="s">
        <v>494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548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customHeight="1" x14ac:dyDescent="0.35">
      <c r="A3556" s="62">
        <v>46200</v>
      </c>
      <c r="B3556" s="63" t="s">
        <v>446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6211</v>
      </c>
      <c r="H3556" s="63" t="s">
        <v>6326</v>
      </c>
      <c r="I3556" s="64" t="s">
        <v>494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548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1555</v>
      </c>
      <c r="F3557" s="64" t="str">
        <f t="shared" si="137"/>
        <v>1</v>
      </c>
      <c r="G3557" s="72">
        <v>130429427</v>
      </c>
      <c r="H3557" s="63" t="s">
        <v>6327</v>
      </c>
      <c r="I3557" s="64" t="s">
        <v>491</v>
      </c>
      <c r="J3557" s="63" t="s">
        <v>6328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>
        <v>2026060119</v>
      </c>
    </row>
    <row r="3558" spans="1:27" s="71" customFormat="1" ht="23.5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1550</v>
      </c>
      <c r="F3558" s="64" t="str">
        <f t="shared" si="137"/>
        <v>1</v>
      </c>
      <c r="G3558" s="72">
        <v>130868002</v>
      </c>
      <c r="H3558" s="63" t="s">
        <v>6329</v>
      </c>
      <c r="I3558" s="64" t="s">
        <v>491</v>
      </c>
      <c r="J3558" s="63" t="s">
        <v>2062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2026060120</v>
      </c>
    </row>
    <row r="3559" spans="1:27" s="71" customFormat="1" ht="23.5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1550</v>
      </c>
      <c r="F3559" s="64" t="str">
        <f t="shared" si="137"/>
        <v>1</v>
      </c>
      <c r="G3559" s="72">
        <v>130868002</v>
      </c>
      <c r="H3559" s="63" t="s">
        <v>6329</v>
      </c>
      <c r="I3559" s="64" t="s">
        <v>702</v>
      </c>
      <c r="J3559" s="63" t="s">
        <v>6347</v>
      </c>
      <c r="K3559" s="64" t="s">
        <v>704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457</v>
      </c>
      <c r="U3559" s="63" t="s">
        <v>6372</v>
      </c>
      <c r="V3559" s="63"/>
      <c r="W3559" s="63"/>
      <c r="X3559" s="63"/>
      <c r="Y3559" s="63"/>
      <c r="Z3559" s="63"/>
      <c r="AA3559" s="63">
        <v>2026060121</v>
      </c>
    </row>
    <row r="3560" spans="1:27" s="71" customFormat="1" ht="23.5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5852</v>
      </c>
      <c r="F3560" s="64" t="str">
        <f t="shared" si="137"/>
        <v>2</v>
      </c>
      <c r="G3560" s="72">
        <v>108930845</v>
      </c>
      <c r="H3560" s="63" t="s">
        <v>5872</v>
      </c>
      <c r="I3560" s="64" t="s">
        <v>481</v>
      </c>
      <c r="J3560" s="63" t="s">
        <v>6348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1051</v>
      </c>
      <c r="X3560" s="63" t="s">
        <v>549</v>
      </c>
      <c r="Y3560" s="63"/>
      <c r="Z3560" s="63"/>
      <c r="AA3560" s="63">
        <v>2026060122</v>
      </c>
    </row>
    <row r="3561" spans="1:27" s="71" customFormat="1" ht="23.5" customHeight="1" x14ac:dyDescent="0.35">
      <c r="A3561" s="62">
        <v>46202</v>
      </c>
      <c r="B3561" s="63" t="s">
        <v>446</v>
      </c>
      <c r="C3561" s="64" t="s">
        <v>17</v>
      </c>
      <c r="D3561" s="64" t="s">
        <v>37</v>
      </c>
      <c r="E3561" s="64" t="s">
        <v>5999</v>
      </c>
      <c r="F3561" s="64" t="str">
        <f t="shared" si="137"/>
        <v>1</v>
      </c>
      <c r="G3561" s="72" t="s">
        <v>1825</v>
      </c>
      <c r="H3561" s="63" t="s">
        <v>6349</v>
      </c>
      <c r="I3561" s="64" t="s">
        <v>494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548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customHeight="1" x14ac:dyDescent="0.35">
      <c r="A3562" s="62">
        <v>46202</v>
      </c>
      <c r="B3562" s="63" t="s">
        <v>446</v>
      </c>
      <c r="C3562" s="64" t="s">
        <v>17</v>
      </c>
      <c r="D3562" s="64" t="s">
        <v>37</v>
      </c>
      <c r="E3562" s="64" t="s">
        <v>5920</v>
      </c>
      <c r="F3562" s="64" t="str">
        <f t="shared" si="137"/>
        <v>2</v>
      </c>
      <c r="G3562" s="72" t="s">
        <v>1180</v>
      </c>
      <c r="H3562" s="63" t="s">
        <v>6350</v>
      </c>
      <c r="I3562" s="64" t="s">
        <v>494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548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customHeight="1" x14ac:dyDescent="0.35">
      <c r="A3563" s="62">
        <v>46202</v>
      </c>
      <c r="B3563" s="63" t="s">
        <v>446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1119</v>
      </c>
      <c r="H3563" s="63" t="s">
        <v>6157</v>
      </c>
      <c r="I3563" s="64" t="s">
        <v>494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548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6346</v>
      </c>
      <c r="F3564" s="64" t="str">
        <f t="shared" si="137"/>
        <v>1</v>
      </c>
      <c r="G3564" s="72" t="s">
        <v>1833</v>
      </c>
      <c r="H3564" s="63" t="s">
        <v>6351</v>
      </c>
      <c r="I3564" s="64" t="s">
        <v>494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548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customHeight="1" x14ac:dyDescent="0.35">
      <c r="A3565" s="62">
        <v>46202</v>
      </c>
      <c r="B3565" s="63" t="s">
        <v>446</v>
      </c>
      <c r="C3565" s="64" t="s">
        <v>18</v>
      </c>
      <c r="D3565" s="64" t="s">
        <v>37</v>
      </c>
      <c r="E3565" s="64" t="s">
        <v>1542</v>
      </c>
      <c r="F3565" s="64" t="str">
        <f t="shared" si="137"/>
        <v>1</v>
      </c>
      <c r="G3565" s="72" t="s">
        <v>2211</v>
      </c>
      <c r="H3565" s="63" t="s">
        <v>6352</v>
      </c>
      <c r="I3565" s="64" t="s">
        <v>494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548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customHeight="1" x14ac:dyDescent="0.35">
      <c r="A3566" s="62">
        <v>46202</v>
      </c>
      <c r="B3566" s="63" t="s">
        <v>446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6353</v>
      </c>
      <c r="I3566" s="64" t="s">
        <v>494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548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customHeight="1" x14ac:dyDescent="0.35">
      <c r="A3567" s="62">
        <v>46202</v>
      </c>
      <c r="B3567" s="63" t="s">
        <v>446</v>
      </c>
      <c r="C3567" s="64" t="s">
        <v>18</v>
      </c>
      <c r="D3567" s="64" t="s">
        <v>37</v>
      </c>
      <c r="E3567" s="64" t="s">
        <v>1002</v>
      </c>
      <c r="F3567" s="64" t="str">
        <f t="shared" si="137"/>
        <v>2</v>
      </c>
      <c r="G3567" s="72">
        <v>230747006</v>
      </c>
      <c r="H3567" s="63" t="s">
        <v>6354</v>
      </c>
      <c r="I3567" s="64" t="s">
        <v>494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548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customHeight="1" x14ac:dyDescent="0.35">
      <c r="A3568" s="62">
        <v>46202</v>
      </c>
      <c r="B3568" s="63" t="s">
        <v>446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6355</v>
      </c>
      <c r="H3568" s="63" t="s">
        <v>6356</v>
      </c>
      <c r="I3568" s="64" t="s">
        <v>494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548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customHeight="1" x14ac:dyDescent="0.35">
      <c r="A3569" s="62">
        <v>46202</v>
      </c>
      <c r="B3569" s="63" t="s">
        <v>446</v>
      </c>
      <c r="C3569" s="64" t="s">
        <v>18</v>
      </c>
      <c r="D3569" s="64" t="s">
        <v>37</v>
      </c>
      <c r="E3569" s="64" t="s">
        <v>545</v>
      </c>
      <c r="F3569" s="64" t="str">
        <f t="shared" ref="F3569:F3633" si="140">IF(RIGHT(E3569,1)="D","1","2")</f>
        <v>1</v>
      </c>
      <c r="G3569" s="72" t="s">
        <v>1315</v>
      </c>
      <c r="H3569" s="63" t="s">
        <v>6357</v>
      </c>
      <c r="I3569" s="64" t="s">
        <v>494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3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3" si="142">P3569*Q3569</f>
        <v>0.66</v>
      </c>
      <c r="T3569" s="69" t="s">
        <v>548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customHeight="1" x14ac:dyDescent="0.35">
      <c r="A3570" s="62">
        <v>46202</v>
      </c>
      <c r="B3570" s="63" t="s">
        <v>446</v>
      </c>
      <c r="C3570" s="64" t="s">
        <v>18</v>
      </c>
      <c r="D3570" s="64" t="s">
        <v>37</v>
      </c>
      <c r="E3570" s="64" t="s">
        <v>1543</v>
      </c>
      <c r="F3570" s="64" t="str">
        <f t="shared" si="140"/>
        <v>1</v>
      </c>
      <c r="G3570" s="72" t="s">
        <v>3192</v>
      </c>
      <c r="H3570" s="63" t="s">
        <v>6358</v>
      </c>
      <c r="I3570" s="64" t="s">
        <v>494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548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customHeight="1" x14ac:dyDescent="0.35">
      <c r="A3571" s="62">
        <v>46202</v>
      </c>
      <c r="B3571" s="63" t="s">
        <v>446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6359</v>
      </c>
      <c r="H3571" s="63" t="s">
        <v>6360</v>
      </c>
      <c r="I3571" s="64" t="s">
        <v>494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548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customHeight="1" x14ac:dyDescent="0.35">
      <c r="A3572" s="62">
        <v>46202</v>
      </c>
      <c r="B3572" s="63" t="s">
        <v>446</v>
      </c>
      <c r="C3572" s="64" t="s">
        <v>18</v>
      </c>
      <c r="D3572" s="64" t="s">
        <v>37</v>
      </c>
      <c r="E3572" s="64" t="s">
        <v>554</v>
      </c>
      <c r="F3572" s="64" t="str">
        <f t="shared" si="140"/>
        <v>1</v>
      </c>
      <c r="G3572" s="72" t="s">
        <v>6361</v>
      </c>
      <c r="H3572" s="63" t="s">
        <v>6362</v>
      </c>
      <c r="I3572" s="64" t="s">
        <v>494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548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customHeight="1" x14ac:dyDescent="0.35">
      <c r="A3573" s="62">
        <v>46202</v>
      </c>
      <c r="B3573" s="63" t="s">
        <v>446</v>
      </c>
      <c r="C3573" s="64" t="s">
        <v>18</v>
      </c>
      <c r="D3573" s="64" t="s">
        <v>37</v>
      </c>
      <c r="E3573" s="64" t="s">
        <v>1697</v>
      </c>
      <c r="F3573" s="64" t="str">
        <f t="shared" si="140"/>
        <v>2</v>
      </c>
      <c r="G3573" s="72" t="s">
        <v>2692</v>
      </c>
      <c r="H3573" s="63" t="s">
        <v>5609</v>
      </c>
      <c r="I3573" s="64" t="s">
        <v>494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548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customHeight="1" x14ac:dyDescent="0.35">
      <c r="A3574" s="62">
        <v>46202</v>
      </c>
      <c r="B3574" s="63" t="s">
        <v>446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3698</v>
      </c>
      <c r="H3574" s="63" t="s">
        <v>6363</v>
      </c>
      <c r="I3574" s="64" t="s">
        <v>494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548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customHeight="1" x14ac:dyDescent="0.35">
      <c r="A3575" s="62">
        <v>46202</v>
      </c>
      <c r="B3575" s="63" t="s">
        <v>446</v>
      </c>
      <c r="C3575" s="64" t="s">
        <v>18</v>
      </c>
      <c r="D3575" s="64" t="s">
        <v>37</v>
      </c>
      <c r="E3575" s="64" t="s">
        <v>1543</v>
      </c>
      <c r="F3575" s="64" t="str">
        <f t="shared" si="140"/>
        <v>1</v>
      </c>
      <c r="G3575" s="72" t="s">
        <v>3192</v>
      </c>
      <c r="H3575" s="63" t="s">
        <v>6358</v>
      </c>
      <c r="I3575" s="64" t="s">
        <v>491</v>
      </c>
      <c r="J3575" s="63" t="s">
        <v>2148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>
        <v>2026060123</v>
      </c>
    </row>
    <row r="3576" spans="1:27" s="71" customFormat="1" ht="23.5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1075</v>
      </c>
      <c r="F3576" s="64" t="str">
        <f t="shared" si="140"/>
        <v>1</v>
      </c>
      <c r="G3576" s="72">
        <v>130597401</v>
      </c>
      <c r="H3576" s="63" t="s">
        <v>6364</v>
      </c>
      <c r="I3576" s="64" t="s">
        <v>491</v>
      </c>
      <c r="J3576" s="63" t="s">
        <v>4857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2026060124</v>
      </c>
    </row>
    <row r="3577" spans="1:27" s="71" customFormat="1" ht="23.5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2027</v>
      </c>
      <c r="F3577" s="64" t="str">
        <f t="shared" si="140"/>
        <v>2</v>
      </c>
      <c r="G3577" s="72">
        <v>130606093</v>
      </c>
      <c r="H3577" s="63" t="s">
        <v>6365</v>
      </c>
      <c r="I3577" s="64" t="s">
        <v>491</v>
      </c>
      <c r="J3577" s="63" t="s">
        <v>4857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2026060125</v>
      </c>
    </row>
    <row r="3578" spans="1:27" s="71" customFormat="1" ht="23.5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1550</v>
      </c>
      <c r="F3578" s="64" t="str">
        <f t="shared" si="140"/>
        <v>1</v>
      </c>
      <c r="G3578" s="72">
        <v>130868002</v>
      </c>
      <c r="H3578" s="63" t="s">
        <v>6329</v>
      </c>
      <c r="I3578" s="64" t="s">
        <v>491</v>
      </c>
      <c r="J3578" s="63" t="s">
        <v>2144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2026060126</v>
      </c>
    </row>
    <row r="3579" spans="1:27" s="71" customFormat="1" ht="23.5" customHeight="1" x14ac:dyDescent="0.35">
      <c r="A3579" s="62">
        <v>46202</v>
      </c>
      <c r="B3579" s="63" t="s">
        <v>446</v>
      </c>
      <c r="C3579" s="64" t="s">
        <v>18</v>
      </c>
      <c r="D3579" s="64" t="s">
        <v>37</v>
      </c>
      <c r="E3579" s="64" t="s">
        <v>2111</v>
      </c>
      <c r="F3579" s="64" t="str">
        <f t="shared" si="140"/>
        <v>1</v>
      </c>
      <c r="G3579" s="72" t="s">
        <v>3329</v>
      </c>
      <c r="H3579" s="63" t="s">
        <v>6366</v>
      </c>
      <c r="I3579" s="64" t="s">
        <v>481</v>
      </c>
      <c r="J3579" s="63" t="s">
        <v>6367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549</v>
      </c>
      <c r="Y3579" s="63"/>
      <c r="Z3579" s="63"/>
      <c r="AA3579" s="63">
        <v>2026060127</v>
      </c>
    </row>
    <row r="3580" spans="1:27" s="71" customFormat="1" ht="23.5" customHeight="1" x14ac:dyDescent="0.35">
      <c r="A3580" s="62">
        <v>46202</v>
      </c>
      <c r="B3580" s="63" t="s">
        <v>446</v>
      </c>
      <c r="C3580" s="64" t="s">
        <v>17</v>
      </c>
      <c r="D3580" s="64" t="s">
        <v>37</v>
      </c>
      <c r="E3580" s="64" t="s">
        <v>5999</v>
      </c>
      <c r="F3580" s="64" t="str">
        <f t="shared" si="140"/>
        <v>1</v>
      </c>
      <c r="G3580" s="72" t="s">
        <v>1825</v>
      </c>
      <c r="H3580" s="63" t="s">
        <v>6349</v>
      </c>
      <c r="I3580" s="64" t="s">
        <v>481</v>
      </c>
      <c r="J3580" s="63" t="s">
        <v>6368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6374</v>
      </c>
      <c r="Y3580" s="63"/>
      <c r="Z3580" s="63"/>
      <c r="AA3580" s="63">
        <v>2026060128</v>
      </c>
    </row>
    <row r="3581" spans="1:27" s="71" customFormat="1" ht="23.5" customHeight="1" x14ac:dyDescent="0.35">
      <c r="A3581" s="62">
        <v>46202</v>
      </c>
      <c r="B3581" s="63" t="s">
        <v>446</v>
      </c>
      <c r="C3581" s="64" t="s">
        <v>17</v>
      </c>
      <c r="D3581" s="64" t="s">
        <v>37</v>
      </c>
      <c r="E3581" s="64" t="s">
        <v>5999</v>
      </c>
      <c r="F3581" s="64" t="str">
        <f t="shared" si="140"/>
        <v>1</v>
      </c>
      <c r="G3581" s="72" t="s">
        <v>1825</v>
      </c>
      <c r="H3581" s="63" t="s">
        <v>6349</v>
      </c>
      <c r="I3581" s="64" t="s">
        <v>481</v>
      </c>
      <c r="J3581" s="63" t="s">
        <v>6368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6374</v>
      </c>
      <c r="Y3581" s="63"/>
      <c r="Z3581" s="63"/>
      <c r="AA3581" s="63">
        <v>2026060129</v>
      </c>
    </row>
    <row r="3582" spans="1:27" s="71" customFormat="1" ht="23.5" customHeight="1" x14ac:dyDescent="0.35">
      <c r="A3582" s="62">
        <v>46202</v>
      </c>
      <c r="B3582" s="63" t="s">
        <v>446</v>
      </c>
      <c r="C3582" s="64" t="s">
        <v>17</v>
      </c>
      <c r="D3582" s="64" t="s">
        <v>37</v>
      </c>
      <c r="E3582" s="64" t="s">
        <v>547</v>
      </c>
      <c r="F3582" s="64" t="str">
        <f t="shared" si="140"/>
        <v>1</v>
      </c>
      <c r="G3582" s="72" t="s">
        <v>6369</v>
      </c>
      <c r="H3582" s="63" t="s">
        <v>6370</v>
      </c>
      <c r="I3582" s="64" t="s">
        <v>481</v>
      </c>
      <c r="J3582" s="63" t="s">
        <v>6371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6373</v>
      </c>
      <c r="X3582" s="63" t="s">
        <v>6374</v>
      </c>
      <c r="Y3582" s="63"/>
      <c r="Z3582" s="63"/>
      <c r="AA3582" s="63">
        <v>2026060130</v>
      </c>
    </row>
    <row r="3583" spans="1:27" s="71" customFormat="1" ht="23.5" customHeight="1" x14ac:dyDescent="0.35">
      <c r="A3583" s="62">
        <v>46202</v>
      </c>
      <c r="B3583" s="63" t="s">
        <v>446</v>
      </c>
      <c r="C3583" s="64" t="s">
        <v>17</v>
      </c>
      <c r="D3583" s="64" t="s">
        <v>37</v>
      </c>
      <c r="E3583" s="64" t="s">
        <v>5888</v>
      </c>
      <c r="F3583" s="64" t="str">
        <f t="shared" si="140"/>
        <v>2</v>
      </c>
      <c r="G3583" s="72" t="s">
        <v>1825</v>
      </c>
      <c r="H3583" s="63" t="s">
        <v>6349</v>
      </c>
      <c r="I3583" s="64" t="s">
        <v>481</v>
      </c>
      <c r="J3583" s="63" t="s">
        <v>6368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6374</v>
      </c>
      <c r="Y3583" s="63"/>
      <c r="Z3583" s="63"/>
      <c r="AA3583" s="63">
        <v>2026060131</v>
      </c>
    </row>
    <row r="3584" spans="1:27" s="71" customFormat="1" ht="23.5" customHeight="1" x14ac:dyDescent="0.35">
      <c r="A3584" s="62">
        <v>46203</v>
      </c>
      <c r="B3584" s="63" t="s">
        <v>446</v>
      </c>
      <c r="C3584" s="64" t="s">
        <v>17</v>
      </c>
      <c r="D3584" s="64" t="s">
        <v>37</v>
      </c>
      <c r="E3584" s="64" t="s">
        <v>715</v>
      </c>
      <c r="F3584" s="64" t="str">
        <f t="shared" si="140"/>
        <v>2</v>
      </c>
      <c r="G3584" s="72" t="s">
        <v>1830</v>
      </c>
      <c r="H3584" s="63" t="s">
        <v>6382</v>
      </c>
      <c r="I3584" s="64" t="s">
        <v>494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548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customHeight="1" x14ac:dyDescent="0.35">
      <c r="A3585" s="62">
        <v>46203</v>
      </c>
      <c r="B3585" s="63" t="s">
        <v>446</v>
      </c>
      <c r="C3585" s="64" t="s">
        <v>17</v>
      </c>
      <c r="D3585" s="64" t="s">
        <v>37</v>
      </c>
      <c r="E3585" s="64" t="s">
        <v>5999</v>
      </c>
      <c r="F3585" s="64" t="str">
        <f t="shared" si="140"/>
        <v>1</v>
      </c>
      <c r="G3585" s="72" t="s">
        <v>759</v>
      </c>
      <c r="H3585" s="63" t="s">
        <v>6383</v>
      </c>
      <c r="I3585" s="64" t="s">
        <v>494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548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6139</v>
      </c>
      <c r="F3586" s="64" t="str">
        <f t="shared" si="140"/>
        <v>2</v>
      </c>
      <c r="G3586" s="72" t="s">
        <v>1011</v>
      </c>
      <c r="H3586" s="63" t="s">
        <v>6384</v>
      </c>
      <c r="I3586" s="64" t="s">
        <v>494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548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customHeight="1" x14ac:dyDescent="0.35">
      <c r="A3587" s="62">
        <v>46203</v>
      </c>
      <c r="B3587" s="63" t="s">
        <v>446</v>
      </c>
      <c r="C3587" s="64" t="s">
        <v>17</v>
      </c>
      <c r="D3587" s="64" t="s">
        <v>37</v>
      </c>
      <c r="E3587" s="64" t="s">
        <v>5921</v>
      </c>
      <c r="F3587" s="64" t="str">
        <f t="shared" si="140"/>
        <v>1</v>
      </c>
      <c r="G3587" s="72" t="s">
        <v>1076</v>
      </c>
      <c r="H3587" s="63" t="s">
        <v>6385</v>
      </c>
      <c r="I3587" s="64" t="s">
        <v>494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548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customHeight="1" x14ac:dyDescent="0.35">
      <c r="A3588" s="62">
        <v>46203</v>
      </c>
      <c r="B3588" s="63" t="s">
        <v>446</v>
      </c>
      <c r="C3588" s="64" t="s">
        <v>18</v>
      </c>
      <c r="D3588" s="64" t="s">
        <v>37</v>
      </c>
      <c r="E3588" s="64" t="s">
        <v>555</v>
      </c>
      <c r="F3588" s="64" t="str">
        <f t="shared" si="140"/>
        <v>1</v>
      </c>
      <c r="G3588" s="72" t="s">
        <v>2992</v>
      </c>
      <c r="H3588" s="63" t="s">
        <v>6386</v>
      </c>
      <c r="I3588" s="64" t="s">
        <v>494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548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customHeight="1" x14ac:dyDescent="0.35">
      <c r="A3589" s="62">
        <v>46203</v>
      </c>
      <c r="B3589" s="63" t="s">
        <v>446</v>
      </c>
      <c r="C3589" s="64" t="s">
        <v>18</v>
      </c>
      <c r="D3589" s="64" t="s">
        <v>37</v>
      </c>
      <c r="E3589" s="64" t="s">
        <v>555</v>
      </c>
      <c r="F3589" s="64" t="str">
        <f t="shared" si="140"/>
        <v>1</v>
      </c>
      <c r="G3589" s="72" t="s">
        <v>6387</v>
      </c>
      <c r="H3589" s="63" t="s">
        <v>6388</v>
      </c>
      <c r="I3589" s="64" t="s">
        <v>494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548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customHeight="1" x14ac:dyDescent="0.35">
      <c r="A3590" s="62">
        <v>46203</v>
      </c>
      <c r="B3590" s="63" t="s">
        <v>446</v>
      </c>
      <c r="C3590" s="64" t="s">
        <v>18</v>
      </c>
      <c r="D3590" s="64" t="s">
        <v>37</v>
      </c>
      <c r="E3590" s="64" t="s">
        <v>2072</v>
      </c>
      <c r="F3590" s="64" t="str">
        <f t="shared" si="140"/>
        <v>2</v>
      </c>
      <c r="G3590" s="72" t="s">
        <v>4783</v>
      </c>
      <c r="H3590" s="63" t="s">
        <v>6389</v>
      </c>
      <c r="I3590" s="64" t="s">
        <v>494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548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customHeight="1" x14ac:dyDescent="0.35">
      <c r="A3591" s="62">
        <v>46203</v>
      </c>
      <c r="B3591" s="63" t="s">
        <v>446</v>
      </c>
      <c r="C3591" s="64" t="s">
        <v>18</v>
      </c>
      <c r="D3591" s="64" t="s">
        <v>37</v>
      </c>
      <c r="E3591" s="64" t="s">
        <v>1000</v>
      </c>
      <c r="F3591" s="64" t="str">
        <f t="shared" si="140"/>
        <v>2</v>
      </c>
      <c r="G3591" s="72" t="s">
        <v>3329</v>
      </c>
      <c r="H3591" s="63" t="s">
        <v>6366</v>
      </c>
      <c r="I3591" s="64" t="s">
        <v>494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548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customHeight="1" x14ac:dyDescent="0.35">
      <c r="A3592" s="62">
        <v>46203</v>
      </c>
      <c r="B3592" s="63" t="s">
        <v>446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6390</v>
      </c>
      <c r="H3592" s="63" t="s">
        <v>6391</v>
      </c>
      <c r="I3592" s="64" t="s">
        <v>494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548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customHeight="1" x14ac:dyDescent="0.35">
      <c r="A3593" s="62">
        <v>46203</v>
      </c>
      <c r="B3593" s="63" t="s">
        <v>446</v>
      </c>
      <c r="C3593" s="64" t="s">
        <v>18</v>
      </c>
      <c r="D3593" s="64" t="s">
        <v>37</v>
      </c>
      <c r="E3593" s="64" t="s">
        <v>872</v>
      </c>
      <c r="F3593" s="64" t="str">
        <f t="shared" si="140"/>
        <v>1</v>
      </c>
      <c r="G3593" s="72" t="s">
        <v>2832</v>
      </c>
      <c r="H3593" s="63" t="s">
        <v>6392</v>
      </c>
      <c r="I3593" s="64" t="s">
        <v>494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548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customHeight="1" x14ac:dyDescent="0.35">
      <c r="A3594" s="62">
        <v>46203</v>
      </c>
      <c r="B3594" s="63" t="s">
        <v>446</v>
      </c>
      <c r="C3594" s="64" t="s">
        <v>18</v>
      </c>
      <c r="D3594" s="64" t="s">
        <v>37</v>
      </c>
      <c r="E3594" s="64" t="s">
        <v>1499</v>
      </c>
      <c r="F3594" s="64" t="str">
        <f t="shared" si="140"/>
        <v>1</v>
      </c>
      <c r="G3594" s="72" t="s">
        <v>6393</v>
      </c>
      <c r="H3594" s="63" t="s">
        <v>6394</v>
      </c>
      <c r="I3594" s="64" t="s">
        <v>494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548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customHeight="1" x14ac:dyDescent="0.35">
      <c r="A3595" s="62">
        <v>46203</v>
      </c>
      <c r="B3595" s="63" t="s">
        <v>446</v>
      </c>
      <c r="C3595" s="64" t="s">
        <v>18</v>
      </c>
      <c r="D3595" s="64" t="s">
        <v>37</v>
      </c>
      <c r="E3595" s="64" t="s">
        <v>545</v>
      </c>
      <c r="F3595" s="64" t="str">
        <f t="shared" si="140"/>
        <v>1</v>
      </c>
      <c r="G3595" s="72" t="s">
        <v>6395</v>
      </c>
      <c r="H3595" s="63" t="s">
        <v>6396</v>
      </c>
      <c r="I3595" s="64" t="s">
        <v>494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548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customHeight="1" x14ac:dyDescent="0.35">
      <c r="A3596" s="62">
        <v>46203</v>
      </c>
      <c r="B3596" s="63" t="s">
        <v>446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6397</v>
      </c>
      <c r="H3596" s="63" t="s">
        <v>6398</v>
      </c>
      <c r="I3596" s="64" t="s">
        <v>494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548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customHeight="1" x14ac:dyDescent="0.35">
      <c r="A3597" s="62">
        <v>46203</v>
      </c>
      <c r="B3597" s="63" t="s">
        <v>446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6399</v>
      </c>
      <c r="H3597" s="63" t="s">
        <v>6400</v>
      </c>
      <c r="I3597" s="64" t="s">
        <v>494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548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customHeight="1" x14ac:dyDescent="0.35">
      <c r="A3598" s="62">
        <v>46203</v>
      </c>
      <c r="B3598" s="63" t="s">
        <v>446</v>
      </c>
      <c r="C3598" s="64" t="s">
        <v>18</v>
      </c>
      <c r="D3598" s="64" t="s">
        <v>37</v>
      </c>
      <c r="E3598" s="64" t="s">
        <v>639</v>
      </c>
      <c r="F3598" s="64" t="str">
        <f t="shared" si="140"/>
        <v>2</v>
      </c>
      <c r="G3598" s="72" t="s">
        <v>4190</v>
      </c>
      <c r="H3598" s="63" t="s">
        <v>6401</v>
      </c>
      <c r="I3598" s="64" t="s">
        <v>494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548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customHeight="1" x14ac:dyDescent="0.35">
      <c r="A3599" s="62">
        <v>46203</v>
      </c>
      <c r="B3599" s="63" t="s">
        <v>446</v>
      </c>
      <c r="C3599" s="64" t="s">
        <v>18</v>
      </c>
      <c r="D3599" s="64" t="s">
        <v>37</v>
      </c>
      <c r="E3599" s="64" t="s">
        <v>820</v>
      </c>
      <c r="F3599" s="64" t="str">
        <f t="shared" si="140"/>
        <v>1</v>
      </c>
      <c r="G3599" s="72" t="s">
        <v>6402</v>
      </c>
      <c r="H3599" s="63" t="s">
        <v>6403</v>
      </c>
      <c r="I3599" s="64" t="s">
        <v>494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548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customHeight="1" x14ac:dyDescent="0.35">
      <c r="A3600" s="62">
        <v>46203</v>
      </c>
      <c r="B3600" s="63" t="s">
        <v>446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6404</v>
      </c>
      <c r="I3600" s="64" t="s">
        <v>494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548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customHeight="1" x14ac:dyDescent="0.35">
      <c r="A3601" s="62">
        <v>46203</v>
      </c>
      <c r="B3601" s="63" t="s">
        <v>446</v>
      </c>
      <c r="C3601" s="64" t="s">
        <v>18</v>
      </c>
      <c r="D3601" s="64" t="s">
        <v>37</v>
      </c>
      <c r="E3601" s="64" t="s">
        <v>6199</v>
      </c>
      <c r="F3601" s="64" t="str">
        <f t="shared" si="140"/>
        <v>2</v>
      </c>
      <c r="G3601" s="72">
        <v>315636001</v>
      </c>
      <c r="H3601" s="63" t="s">
        <v>6405</v>
      </c>
      <c r="I3601" s="64" t="s">
        <v>494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548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customHeight="1" x14ac:dyDescent="0.35">
      <c r="A3602" s="62">
        <v>46203</v>
      </c>
      <c r="B3602" s="63" t="s">
        <v>446</v>
      </c>
      <c r="C3602" s="64" t="s">
        <v>18</v>
      </c>
      <c r="D3602" s="64" t="s">
        <v>37</v>
      </c>
      <c r="E3602" s="64" t="s">
        <v>616</v>
      </c>
      <c r="F3602" s="64" t="str">
        <f t="shared" si="140"/>
        <v>1</v>
      </c>
      <c r="G3602" s="72">
        <v>319074001</v>
      </c>
      <c r="H3602" s="63" t="s">
        <v>6406</v>
      </c>
      <c r="I3602" s="64" t="s">
        <v>494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548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1550</v>
      </c>
      <c r="F3603" s="64" t="str">
        <f t="shared" si="140"/>
        <v>1</v>
      </c>
      <c r="G3603" s="72">
        <v>130868002</v>
      </c>
      <c r="H3603" s="63" t="s">
        <v>6407</v>
      </c>
      <c r="I3603" s="64" t="s">
        <v>491</v>
      </c>
      <c r="J3603" s="63" t="s">
        <v>6408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customHeight="1" x14ac:dyDescent="0.35">
      <c r="A3604" s="62">
        <v>46204</v>
      </c>
      <c r="B3604" s="63" t="s">
        <v>446</v>
      </c>
      <c r="C3604" s="64" t="s">
        <v>17</v>
      </c>
      <c r="D3604" s="64" t="s">
        <v>37</v>
      </c>
      <c r="E3604" s="64" t="s">
        <v>5826</v>
      </c>
      <c r="F3604" s="64" t="str">
        <f t="shared" si="140"/>
        <v>1</v>
      </c>
      <c r="G3604" s="85" t="s">
        <v>3046</v>
      </c>
      <c r="H3604" s="63" t="s">
        <v>6420</v>
      </c>
      <c r="I3604" s="64" t="s">
        <v>494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548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customHeight="1" x14ac:dyDescent="0.35">
      <c r="A3605" s="62">
        <v>46204</v>
      </c>
      <c r="B3605" s="63" t="s">
        <v>446</v>
      </c>
      <c r="C3605" s="64" t="s">
        <v>17</v>
      </c>
      <c r="D3605" s="64" t="s">
        <v>37</v>
      </c>
      <c r="E3605" s="64" t="s">
        <v>715</v>
      </c>
      <c r="F3605" s="64" t="str">
        <f t="shared" si="140"/>
        <v>2</v>
      </c>
      <c r="G3605" s="72" t="s">
        <v>2287</v>
      </c>
      <c r="H3605" s="63" t="s">
        <v>6421</v>
      </c>
      <c r="I3605" s="64" t="s">
        <v>494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548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customHeight="1" x14ac:dyDescent="0.35">
      <c r="A3606" s="62">
        <v>46204</v>
      </c>
      <c r="B3606" s="63" t="s">
        <v>446</v>
      </c>
      <c r="C3606" s="64" t="s">
        <v>17</v>
      </c>
      <c r="D3606" s="64" t="s">
        <v>37</v>
      </c>
      <c r="E3606" s="64" t="s">
        <v>5888</v>
      </c>
      <c r="F3606" s="64" t="str">
        <f t="shared" si="140"/>
        <v>2</v>
      </c>
      <c r="G3606" s="72" t="s">
        <v>2328</v>
      </c>
      <c r="H3606" s="63" t="s">
        <v>6422</v>
      </c>
      <c r="I3606" s="64" t="s">
        <v>494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548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customHeight="1" x14ac:dyDescent="0.35">
      <c r="A3607" s="62">
        <v>46204</v>
      </c>
      <c r="B3607" s="63" t="s">
        <v>446</v>
      </c>
      <c r="C3607" s="64" t="s">
        <v>17</v>
      </c>
      <c r="D3607" s="64" t="s">
        <v>37</v>
      </c>
      <c r="E3607" s="64" t="s">
        <v>5849</v>
      </c>
      <c r="F3607" s="64" t="str">
        <f t="shared" si="140"/>
        <v>2</v>
      </c>
      <c r="G3607" s="72" t="s">
        <v>3326</v>
      </c>
      <c r="H3607" s="63" t="s">
        <v>6423</v>
      </c>
      <c r="I3607" s="64" t="s">
        <v>494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548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customHeight="1" x14ac:dyDescent="0.35">
      <c r="A3608" s="62">
        <v>46204</v>
      </c>
      <c r="B3608" s="63" t="s">
        <v>446</v>
      </c>
      <c r="C3608" s="64" t="s">
        <v>17</v>
      </c>
      <c r="D3608" s="64" t="s">
        <v>37</v>
      </c>
      <c r="E3608" s="64" t="s">
        <v>5849</v>
      </c>
      <c r="F3608" s="64" t="str">
        <f t="shared" si="140"/>
        <v>2</v>
      </c>
      <c r="G3608" s="72" t="s">
        <v>6424</v>
      </c>
      <c r="H3608" s="63" t="s">
        <v>6425</v>
      </c>
      <c r="I3608" s="64" t="s">
        <v>494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548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6418</v>
      </c>
      <c r="F3609" s="64" t="str">
        <f t="shared" si="140"/>
        <v>1</v>
      </c>
      <c r="G3609" s="72" t="s">
        <v>1660</v>
      </c>
      <c r="H3609" s="63" t="s">
        <v>6426</v>
      </c>
      <c r="I3609" s="64" t="s">
        <v>494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548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6419</v>
      </c>
      <c r="F3610" s="64" t="str">
        <f t="shared" si="140"/>
        <v>1</v>
      </c>
      <c r="G3610" s="72" t="s">
        <v>6427</v>
      </c>
      <c r="H3610" s="63" t="s">
        <v>6428</v>
      </c>
      <c r="I3610" s="64" t="s">
        <v>494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548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6000</v>
      </c>
      <c r="F3611" s="64" t="str">
        <f t="shared" si="140"/>
        <v>2</v>
      </c>
      <c r="G3611" s="72">
        <v>108930826</v>
      </c>
      <c r="H3611" s="63" t="s">
        <v>6429</v>
      </c>
      <c r="I3611" s="64" t="s">
        <v>494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548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6001</v>
      </c>
      <c r="F3612" s="64" t="str">
        <f t="shared" si="140"/>
        <v>2</v>
      </c>
      <c r="G3612" s="72" t="s">
        <v>4414</v>
      </c>
      <c r="H3612" s="63" t="s">
        <v>6430</v>
      </c>
      <c r="I3612" s="64" t="s">
        <v>494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548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6001</v>
      </c>
      <c r="F3613" s="64" t="str">
        <f t="shared" si="140"/>
        <v>2</v>
      </c>
      <c r="G3613" s="72" t="s">
        <v>6431</v>
      </c>
      <c r="H3613" s="63" t="s">
        <v>6432</v>
      </c>
      <c r="I3613" s="64" t="s">
        <v>494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548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customHeight="1" x14ac:dyDescent="0.35">
      <c r="A3614" s="62">
        <v>46204</v>
      </c>
      <c r="B3614" s="63" t="s">
        <v>446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4060</v>
      </c>
      <c r="H3614" s="63" t="s">
        <v>6433</v>
      </c>
      <c r="I3614" s="64" t="s">
        <v>494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548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customHeight="1" x14ac:dyDescent="0.35">
      <c r="A3615" s="62">
        <v>46204</v>
      </c>
      <c r="B3615" s="63" t="s">
        <v>446</v>
      </c>
      <c r="C3615" s="64" t="s">
        <v>18</v>
      </c>
      <c r="D3615" s="64" t="s">
        <v>37</v>
      </c>
      <c r="E3615" s="64" t="s">
        <v>904</v>
      </c>
      <c r="F3615" s="64" t="str">
        <f t="shared" si="140"/>
        <v>1</v>
      </c>
      <c r="G3615" s="72">
        <v>159200003</v>
      </c>
      <c r="H3615" s="63" t="s">
        <v>6434</v>
      </c>
      <c r="I3615" s="64" t="s">
        <v>494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548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customHeight="1" x14ac:dyDescent="0.35">
      <c r="A3616" s="62">
        <v>46204</v>
      </c>
      <c r="B3616" s="63" t="s">
        <v>446</v>
      </c>
      <c r="C3616" s="64" t="s">
        <v>18</v>
      </c>
      <c r="D3616" s="64" t="s">
        <v>37</v>
      </c>
      <c r="E3616" s="64" t="s">
        <v>1542</v>
      </c>
      <c r="F3616" s="64" t="str">
        <f t="shared" si="140"/>
        <v>1</v>
      </c>
      <c r="G3616" s="72">
        <v>161030007</v>
      </c>
      <c r="H3616" s="63" t="s">
        <v>6435</v>
      </c>
      <c r="I3616" s="64" t="s">
        <v>494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548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customHeight="1" x14ac:dyDescent="0.35">
      <c r="A3617" s="62">
        <v>46204</v>
      </c>
      <c r="B3617" s="63" t="s">
        <v>446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6436</v>
      </c>
      <c r="I3617" s="64" t="s">
        <v>494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548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customHeight="1" x14ac:dyDescent="0.35">
      <c r="A3618" s="62">
        <v>46204</v>
      </c>
      <c r="B3618" s="63" t="s">
        <v>446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6437</v>
      </c>
      <c r="I3618" s="64" t="s">
        <v>494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548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customHeight="1" x14ac:dyDescent="0.35">
      <c r="A3619" s="62">
        <v>46204</v>
      </c>
      <c r="B3619" s="63" t="s">
        <v>446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6438</v>
      </c>
      <c r="I3619" s="64" t="s">
        <v>494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548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customHeight="1" x14ac:dyDescent="0.35">
      <c r="A3620" s="62">
        <v>46204</v>
      </c>
      <c r="B3620" s="63" t="s">
        <v>446</v>
      </c>
      <c r="C3620" s="64" t="s">
        <v>18</v>
      </c>
      <c r="D3620" s="64" t="s">
        <v>37</v>
      </c>
      <c r="E3620" s="64" t="s">
        <v>1155</v>
      </c>
      <c r="F3620" s="64" t="str">
        <f t="shared" si="140"/>
        <v>2</v>
      </c>
      <c r="G3620" s="72">
        <v>290188004</v>
      </c>
      <c r="H3620" s="63" t="s">
        <v>6439</v>
      </c>
      <c r="I3620" s="64" t="s">
        <v>494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548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customHeight="1" x14ac:dyDescent="0.35">
      <c r="A3621" s="62">
        <v>46204</v>
      </c>
      <c r="B3621" s="63" t="s">
        <v>446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6440</v>
      </c>
      <c r="I3621" s="64" t="s">
        <v>494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548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customHeight="1" x14ac:dyDescent="0.35">
      <c r="A3622" s="62">
        <v>46204</v>
      </c>
      <c r="B3622" s="63" t="s">
        <v>446</v>
      </c>
      <c r="C3622" s="64" t="s">
        <v>18</v>
      </c>
      <c r="D3622" s="64" t="s">
        <v>37</v>
      </c>
      <c r="E3622" s="64" t="s">
        <v>1543</v>
      </c>
      <c r="F3622" s="64" t="str">
        <f t="shared" si="140"/>
        <v>1</v>
      </c>
      <c r="G3622" s="72">
        <v>159344004</v>
      </c>
      <c r="H3622" s="63" t="s">
        <v>6441</v>
      </c>
      <c r="I3622" s="64" t="s">
        <v>494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548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customHeight="1" x14ac:dyDescent="0.35">
      <c r="A3623" s="62">
        <v>46204</v>
      </c>
      <c r="B3623" s="63" t="s">
        <v>446</v>
      </c>
      <c r="C3623" s="64" t="s">
        <v>18</v>
      </c>
      <c r="D3623" s="64" t="s">
        <v>37</v>
      </c>
      <c r="E3623" s="64" t="s">
        <v>430</v>
      </c>
      <c r="F3623" s="64" t="str">
        <f t="shared" si="140"/>
        <v>2</v>
      </c>
      <c r="G3623" s="72" t="s">
        <v>5786</v>
      </c>
      <c r="H3623" s="63" t="s">
        <v>6442</v>
      </c>
      <c r="I3623" s="64" t="s">
        <v>494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548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customHeight="1" x14ac:dyDescent="0.35">
      <c r="A3624" s="62">
        <v>46204</v>
      </c>
      <c r="B3624" s="63" t="s">
        <v>446</v>
      </c>
      <c r="C3624" s="64" t="s">
        <v>18</v>
      </c>
      <c r="D3624" s="64" t="s">
        <v>37</v>
      </c>
      <c r="E3624" s="64" t="s">
        <v>3473</v>
      </c>
      <c r="F3624" s="64" t="str">
        <f t="shared" si="140"/>
        <v>2</v>
      </c>
      <c r="G3624" s="72">
        <v>159264016</v>
      </c>
      <c r="H3624" s="63" t="s">
        <v>6443</v>
      </c>
      <c r="I3624" s="64" t="s">
        <v>494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548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5852</v>
      </c>
      <c r="F3625" s="64" t="str">
        <f t="shared" si="140"/>
        <v>2</v>
      </c>
      <c r="G3625" s="72">
        <v>108930506</v>
      </c>
      <c r="H3625" s="63" t="s">
        <v>6444</v>
      </c>
      <c r="I3625" s="64" t="s">
        <v>481</v>
      </c>
      <c r="J3625" s="63" t="s">
        <v>6445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1051</v>
      </c>
      <c r="X3625" s="63" t="s">
        <v>549</v>
      </c>
      <c r="Y3625" s="63"/>
      <c r="Z3625" s="63"/>
      <c r="AA3625" s="63">
        <v>2026070001</v>
      </c>
    </row>
    <row r="3626" spans="1:27" s="71" customFormat="1" ht="23.5" customHeight="1" x14ac:dyDescent="0.35">
      <c r="A3626" s="62">
        <v>46204</v>
      </c>
      <c r="B3626" s="63" t="s">
        <v>446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6446</v>
      </c>
      <c r="H3626" s="63" t="s">
        <v>6447</v>
      </c>
      <c r="I3626" s="64" t="s">
        <v>481</v>
      </c>
      <c r="J3626" s="63" t="s">
        <v>6448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1954</v>
      </c>
      <c r="Y3626" s="63"/>
      <c r="Z3626" s="63"/>
      <c r="AA3626" s="63">
        <v>2026070002</v>
      </c>
    </row>
    <row r="3627" spans="1:27" s="71" customFormat="1" ht="23.5" customHeight="1" x14ac:dyDescent="0.35">
      <c r="A3627" s="62">
        <v>46204</v>
      </c>
      <c r="B3627" s="63" t="s">
        <v>446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1515</v>
      </c>
      <c r="H3627" s="63" t="s">
        <v>6449</v>
      </c>
      <c r="I3627" s="64" t="s">
        <v>491</v>
      </c>
      <c r="J3627" s="63" t="s">
        <v>5110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>
        <v>2026070003</v>
      </c>
    </row>
    <row r="3628" spans="1:27" s="71" customFormat="1" ht="23.5" customHeight="1" x14ac:dyDescent="0.35">
      <c r="A3628" s="62">
        <v>46204</v>
      </c>
      <c r="B3628" s="63" t="s">
        <v>446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1515</v>
      </c>
      <c r="H3628" s="63" t="s">
        <v>6449</v>
      </c>
      <c r="I3628" s="64" t="s">
        <v>491</v>
      </c>
      <c r="J3628" s="63" t="s">
        <v>5110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2026070004</v>
      </c>
    </row>
    <row r="3629" spans="1:27" s="71" customFormat="1" ht="23.5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4380</v>
      </c>
      <c r="F3629" s="64" t="str">
        <f t="shared" si="140"/>
        <v>1</v>
      </c>
      <c r="G3629" s="72">
        <v>130597401</v>
      </c>
      <c r="H3629" s="63" t="s">
        <v>6450</v>
      </c>
      <c r="I3629" s="64" t="s">
        <v>491</v>
      </c>
      <c r="J3629" s="63" t="s">
        <v>4757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2026070005</v>
      </c>
    </row>
    <row r="3630" spans="1:27" s="71" customFormat="1" ht="23.5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1550</v>
      </c>
      <c r="F3630" s="64" t="str">
        <f t="shared" si="140"/>
        <v>1</v>
      </c>
      <c r="G3630" s="72">
        <v>130868002</v>
      </c>
      <c r="H3630" s="63" t="s">
        <v>6407</v>
      </c>
      <c r="I3630" s="64" t="s">
        <v>491</v>
      </c>
      <c r="J3630" s="63" t="s">
        <v>5307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2026070006</v>
      </c>
    </row>
    <row r="3631" spans="1:27" s="71" customFormat="1" ht="23.5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6451</v>
      </c>
      <c r="I3631" s="64" t="s">
        <v>491</v>
      </c>
      <c r="J3631" s="63" t="s">
        <v>4857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2026070007</v>
      </c>
    </row>
    <row r="3632" spans="1:27" s="71" customFormat="1" ht="23.5" customHeight="1" x14ac:dyDescent="0.35">
      <c r="A3632" s="62">
        <v>46204</v>
      </c>
      <c r="B3632" s="63" t="s">
        <v>446</v>
      </c>
      <c r="C3632" s="64" t="s">
        <v>18</v>
      </c>
      <c r="D3632" s="64" t="s">
        <v>37</v>
      </c>
      <c r="E3632" s="64" t="s">
        <v>1543</v>
      </c>
      <c r="F3632" s="64" t="str">
        <f t="shared" si="140"/>
        <v>1</v>
      </c>
      <c r="G3632" s="72">
        <v>159344004</v>
      </c>
      <c r="H3632" s="63" t="s">
        <v>6441</v>
      </c>
      <c r="I3632" s="64" t="s">
        <v>491</v>
      </c>
      <c r="J3632" s="63" t="s">
        <v>5110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2026070008</v>
      </c>
    </row>
    <row r="3633" spans="1:27" s="71" customFormat="1" ht="23.5" customHeight="1" x14ac:dyDescent="0.35">
      <c r="A3633" s="62">
        <v>46205</v>
      </c>
      <c r="B3633" s="63" t="s">
        <v>446</v>
      </c>
      <c r="C3633" s="64" t="s">
        <v>17</v>
      </c>
      <c r="D3633" s="64" t="s">
        <v>37</v>
      </c>
      <c r="E3633" s="64" t="s">
        <v>5826</v>
      </c>
      <c r="F3633" s="64" t="str">
        <f t="shared" si="140"/>
        <v>1</v>
      </c>
      <c r="G3633" s="72" t="s">
        <v>2290</v>
      </c>
      <c r="H3633" s="63" t="s">
        <v>6470</v>
      </c>
      <c r="I3633" s="64" t="s">
        <v>494</v>
      </c>
      <c r="J3633" s="63" t="s">
        <v>66</v>
      </c>
      <c r="K3633" s="64" t="s">
        <v>243</v>
      </c>
      <c r="L3633" s="64" t="s">
        <v>239</v>
      </c>
      <c r="M3633" s="100"/>
      <c r="N3633" s="100"/>
      <c r="O3633" s="66">
        <f t="shared" si="141"/>
        <v>24</v>
      </c>
      <c r="P3633" s="67">
        <v>0.1</v>
      </c>
      <c r="Q3633" s="68">
        <v>18</v>
      </c>
      <c r="R3633" s="68"/>
      <c r="S3633" s="68">
        <f t="shared" si="142"/>
        <v>1.8</v>
      </c>
      <c r="T3633" s="69" t="s">
        <v>548</v>
      </c>
      <c r="U3633" s="63" t="s">
        <v>52</v>
      </c>
      <c r="V3633" s="63"/>
      <c r="W3633" s="63"/>
      <c r="X3633" s="63"/>
      <c r="Y3633" s="63"/>
      <c r="Z3633" s="63"/>
      <c r="AA3633" s="63"/>
    </row>
    <row r="3634" spans="1:27" s="71" customFormat="1" ht="23.5" customHeight="1" x14ac:dyDescent="0.35">
      <c r="A3634" s="62">
        <v>46205</v>
      </c>
      <c r="B3634" s="63" t="s">
        <v>446</v>
      </c>
      <c r="C3634" s="64" t="s">
        <v>17</v>
      </c>
      <c r="D3634" s="64" t="s">
        <v>37</v>
      </c>
      <c r="E3634" s="64" t="s">
        <v>5826</v>
      </c>
      <c r="F3634" s="64" t="str">
        <f t="shared" ref="F3634:F3697" si="143">IF(RIGHT(E3634,1)="D","1","2")</f>
        <v>1</v>
      </c>
      <c r="G3634" s="72" t="s">
        <v>2400</v>
      </c>
      <c r="H3634" s="63" t="s">
        <v>6471</v>
      </c>
      <c r="I3634" s="64" t="s">
        <v>494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ref="O3634:O3697" si="144">IF(N3634-M3634&gt;0,N3634-M3634,N3634-M3634+24)</f>
        <v>24</v>
      </c>
      <c r="P3634" s="67">
        <v>0.33</v>
      </c>
      <c r="Q3634" s="68">
        <v>18</v>
      </c>
      <c r="R3634" s="68"/>
      <c r="S3634" s="68">
        <f t="shared" ref="S3634:S3697" si="145">P3634*Q3634</f>
        <v>5.94</v>
      </c>
      <c r="T3634" s="69" t="s">
        <v>548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customHeight="1" x14ac:dyDescent="0.35">
      <c r="A3635" s="62">
        <v>46205</v>
      </c>
      <c r="B3635" s="63" t="s">
        <v>446</v>
      </c>
      <c r="C3635" s="64" t="s">
        <v>17</v>
      </c>
      <c r="D3635" s="64" t="s">
        <v>37</v>
      </c>
      <c r="E3635" s="64" t="s">
        <v>5999</v>
      </c>
      <c r="F3635" s="64" t="str">
        <f t="shared" si="143"/>
        <v>1</v>
      </c>
      <c r="G3635" s="72" t="s">
        <v>4493</v>
      </c>
      <c r="H3635" s="63" t="s">
        <v>6472</v>
      </c>
      <c r="I3635" s="64" t="s">
        <v>494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si="144"/>
        <v>24</v>
      </c>
      <c r="P3635" s="67">
        <v>0.1</v>
      </c>
      <c r="Q3635" s="68">
        <v>20</v>
      </c>
      <c r="R3635" s="68"/>
      <c r="S3635" s="68">
        <f t="shared" si="145"/>
        <v>2</v>
      </c>
      <c r="T3635" s="69" t="s">
        <v>548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customHeight="1" x14ac:dyDescent="0.35">
      <c r="A3636" s="62">
        <v>46205</v>
      </c>
      <c r="B3636" s="63" t="s">
        <v>446</v>
      </c>
      <c r="C3636" s="64" t="s">
        <v>17</v>
      </c>
      <c r="D3636" s="64" t="s">
        <v>37</v>
      </c>
      <c r="E3636" s="64" t="s">
        <v>5827</v>
      </c>
      <c r="F3636" s="64" t="str">
        <f t="shared" si="143"/>
        <v>2</v>
      </c>
      <c r="G3636" s="72" t="s">
        <v>3217</v>
      </c>
      <c r="H3636" s="63" t="s">
        <v>6473</v>
      </c>
      <c r="I3636" s="64" t="s">
        <v>494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4"/>
        <v>24</v>
      </c>
      <c r="P3636" s="67">
        <v>0.5</v>
      </c>
      <c r="Q3636" s="68">
        <v>24</v>
      </c>
      <c r="R3636" s="68"/>
      <c r="S3636" s="68">
        <f t="shared" si="145"/>
        <v>12</v>
      </c>
      <c r="T3636" s="69" t="s">
        <v>548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customHeight="1" x14ac:dyDescent="0.35">
      <c r="A3637" s="62">
        <v>46205</v>
      </c>
      <c r="B3637" s="63" t="s">
        <v>446</v>
      </c>
      <c r="C3637" s="64" t="s">
        <v>17</v>
      </c>
      <c r="D3637" s="64" t="s">
        <v>37</v>
      </c>
      <c r="E3637" s="64" t="s">
        <v>5827</v>
      </c>
      <c r="F3637" s="64" t="str">
        <f t="shared" si="143"/>
        <v>2</v>
      </c>
      <c r="G3637" s="72" t="s">
        <v>1410</v>
      </c>
      <c r="H3637" s="63" t="s">
        <v>6474</v>
      </c>
      <c r="I3637" s="64" t="s">
        <v>494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4"/>
        <v>24</v>
      </c>
      <c r="P3637" s="67">
        <v>0.42</v>
      </c>
      <c r="Q3637" s="68">
        <v>24</v>
      </c>
      <c r="R3637" s="68"/>
      <c r="S3637" s="68">
        <f t="shared" si="145"/>
        <v>10.08</v>
      </c>
      <c r="T3637" s="69" t="s">
        <v>548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customHeight="1" x14ac:dyDescent="0.35">
      <c r="A3638" s="62">
        <v>46205</v>
      </c>
      <c r="B3638" s="63" t="s">
        <v>446</v>
      </c>
      <c r="C3638" s="64" t="s">
        <v>17</v>
      </c>
      <c r="D3638" s="64" t="s">
        <v>37</v>
      </c>
      <c r="E3638" s="64" t="s">
        <v>5888</v>
      </c>
      <c r="F3638" s="64" t="str">
        <f t="shared" si="143"/>
        <v>2</v>
      </c>
      <c r="G3638" s="72" t="s">
        <v>3092</v>
      </c>
      <c r="H3638" s="63" t="s">
        <v>6475</v>
      </c>
      <c r="I3638" s="64" t="s">
        <v>494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4"/>
        <v>24</v>
      </c>
      <c r="P3638" s="67">
        <v>0.1</v>
      </c>
      <c r="Q3638" s="68">
        <v>19</v>
      </c>
      <c r="R3638" s="68"/>
      <c r="S3638" s="68">
        <f t="shared" si="145"/>
        <v>1.9000000000000001</v>
      </c>
      <c r="T3638" s="69" t="s">
        <v>548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customHeight="1" x14ac:dyDescent="0.35">
      <c r="A3639" s="62">
        <v>46205</v>
      </c>
      <c r="B3639" s="63" t="s">
        <v>446</v>
      </c>
      <c r="C3639" s="64" t="s">
        <v>17</v>
      </c>
      <c r="D3639" s="64" t="s">
        <v>37</v>
      </c>
      <c r="E3639" s="64" t="s">
        <v>1308</v>
      </c>
      <c r="F3639" s="64" t="str">
        <f t="shared" si="143"/>
        <v>2</v>
      </c>
      <c r="G3639" s="72" t="s">
        <v>1078</v>
      </c>
      <c r="H3639" s="63" t="s">
        <v>6476</v>
      </c>
      <c r="I3639" s="64" t="s">
        <v>494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4"/>
        <v>24</v>
      </c>
      <c r="P3639" s="67">
        <v>0.1</v>
      </c>
      <c r="Q3639" s="68">
        <v>27</v>
      </c>
      <c r="R3639" s="68"/>
      <c r="S3639" s="68">
        <f t="shared" si="145"/>
        <v>2.7</v>
      </c>
      <c r="T3639" s="69" t="s">
        <v>548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customHeight="1" x14ac:dyDescent="0.35">
      <c r="A3640" s="62">
        <v>46205</v>
      </c>
      <c r="B3640" s="63" t="s">
        <v>34</v>
      </c>
      <c r="C3640" s="64" t="s">
        <v>17</v>
      </c>
      <c r="D3640" s="64" t="s">
        <v>19</v>
      </c>
      <c r="E3640" s="64" t="s">
        <v>6467</v>
      </c>
      <c r="F3640" s="64" t="str">
        <f t="shared" si="143"/>
        <v>1</v>
      </c>
      <c r="G3640" s="72">
        <v>130597184</v>
      </c>
      <c r="H3640" s="63" t="s">
        <v>6007</v>
      </c>
      <c r="I3640" s="64" t="s">
        <v>494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4"/>
        <v>24</v>
      </c>
      <c r="P3640" s="67">
        <v>0.5</v>
      </c>
      <c r="Q3640" s="68">
        <v>15</v>
      </c>
      <c r="R3640" s="68"/>
      <c r="S3640" s="68">
        <f t="shared" si="145"/>
        <v>7.5</v>
      </c>
      <c r="T3640" s="69" t="s">
        <v>548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5925</v>
      </c>
      <c r="F3641" s="64" t="str">
        <f t="shared" si="143"/>
        <v>2</v>
      </c>
      <c r="G3641" s="72">
        <v>130597185</v>
      </c>
      <c r="H3641" s="63" t="s">
        <v>6477</v>
      </c>
      <c r="I3641" s="64" t="s">
        <v>494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4"/>
        <v>24</v>
      </c>
      <c r="P3641" s="67">
        <v>0.33</v>
      </c>
      <c r="Q3641" s="68">
        <v>13</v>
      </c>
      <c r="R3641" s="68"/>
      <c r="S3641" s="68">
        <f t="shared" si="145"/>
        <v>4.29</v>
      </c>
      <c r="T3641" s="69" t="s">
        <v>548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6468</v>
      </c>
      <c r="F3642" s="64" t="str">
        <f t="shared" si="143"/>
        <v>1</v>
      </c>
      <c r="G3642" s="72">
        <v>108930808</v>
      </c>
      <c r="H3642" s="63" t="s">
        <v>6478</v>
      </c>
      <c r="I3642" s="64" t="s">
        <v>494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4"/>
        <v>24</v>
      </c>
      <c r="P3642" s="67">
        <v>0.75</v>
      </c>
      <c r="Q3642" s="68">
        <v>17</v>
      </c>
      <c r="R3642" s="68"/>
      <c r="S3642" s="68">
        <f t="shared" si="145"/>
        <v>12.75</v>
      </c>
      <c r="T3642" s="69" t="s">
        <v>548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customHeight="1" x14ac:dyDescent="0.35">
      <c r="A3643" s="62">
        <v>46205</v>
      </c>
      <c r="B3643" s="63" t="s">
        <v>446</v>
      </c>
      <c r="C3643" s="64" t="s">
        <v>17</v>
      </c>
      <c r="D3643" s="64" t="s">
        <v>37</v>
      </c>
      <c r="E3643" s="64" t="s">
        <v>5770</v>
      </c>
      <c r="F3643" s="64" t="str">
        <f t="shared" si="143"/>
        <v>1</v>
      </c>
      <c r="G3643" s="72" t="s">
        <v>3221</v>
      </c>
      <c r="H3643" s="63" t="s">
        <v>6479</v>
      </c>
      <c r="I3643" s="64" t="s">
        <v>494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4"/>
        <v>24</v>
      </c>
      <c r="P3643" s="67">
        <v>0.5</v>
      </c>
      <c r="Q3643" s="68">
        <v>8</v>
      </c>
      <c r="R3643" s="68"/>
      <c r="S3643" s="68">
        <f t="shared" si="145"/>
        <v>4</v>
      </c>
      <c r="T3643" s="69" t="s">
        <v>548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customHeight="1" x14ac:dyDescent="0.35">
      <c r="A3644" s="62">
        <v>46205</v>
      </c>
      <c r="B3644" s="63" t="s">
        <v>446</v>
      </c>
      <c r="C3644" s="64" t="s">
        <v>17</v>
      </c>
      <c r="D3644" s="64" t="s">
        <v>37</v>
      </c>
      <c r="E3644" s="64" t="s">
        <v>5771</v>
      </c>
      <c r="F3644" s="64" t="str">
        <f t="shared" si="143"/>
        <v>2</v>
      </c>
      <c r="G3644" s="72" t="s">
        <v>3356</v>
      </c>
      <c r="H3644" s="63" t="s">
        <v>6480</v>
      </c>
      <c r="I3644" s="64" t="s">
        <v>494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4"/>
        <v>24</v>
      </c>
      <c r="P3644" s="67">
        <v>0.5</v>
      </c>
      <c r="Q3644" s="68">
        <v>8</v>
      </c>
      <c r="R3644" s="68"/>
      <c r="S3644" s="68">
        <f t="shared" si="145"/>
        <v>4</v>
      </c>
      <c r="T3644" s="69" t="s">
        <v>548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customHeight="1" x14ac:dyDescent="0.35">
      <c r="A3645" s="62">
        <v>46205</v>
      </c>
      <c r="B3645" s="63" t="s">
        <v>446</v>
      </c>
      <c r="C3645" s="64" t="s">
        <v>17</v>
      </c>
      <c r="D3645" s="64" t="s">
        <v>37</v>
      </c>
      <c r="E3645" s="64" t="s">
        <v>5849</v>
      </c>
      <c r="F3645" s="64" t="str">
        <f t="shared" si="143"/>
        <v>2</v>
      </c>
      <c r="G3645" s="72" t="s">
        <v>3105</v>
      </c>
      <c r="H3645" s="63" t="s">
        <v>6481</v>
      </c>
      <c r="I3645" s="64" t="s">
        <v>494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4"/>
        <v>24</v>
      </c>
      <c r="P3645" s="67">
        <v>0.5</v>
      </c>
      <c r="Q3645" s="68">
        <v>8</v>
      </c>
      <c r="R3645" s="68"/>
      <c r="S3645" s="68">
        <f t="shared" si="145"/>
        <v>4</v>
      </c>
      <c r="T3645" s="69" t="s">
        <v>548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customHeight="1" x14ac:dyDescent="0.35">
      <c r="A3646" s="62">
        <v>46205</v>
      </c>
      <c r="B3646" s="63" t="s">
        <v>446</v>
      </c>
      <c r="C3646" s="64" t="s">
        <v>18</v>
      </c>
      <c r="D3646" s="64" t="s">
        <v>37</v>
      </c>
      <c r="E3646" s="64" t="s">
        <v>1542</v>
      </c>
      <c r="F3646" s="64" t="str">
        <f t="shared" si="143"/>
        <v>1</v>
      </c>
      <c r="G3646" s="72" t="s">
        <v>6482</v>
      </c>
      <c r="H3646" s="63" t="s">
        <v>6483</v>
      </c>
      <c r="I3646" s="64" t="s">
        <v>494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4"/>
        <v>24</v>
      </c>
      <c r="P3646" s="67">
        <v>0.1</v>
      </c>
      <c r="Q3646" s="68">
        <v>17</v>
      </c>
      <c r="R3646" s="68"/>
      <c r="S3646" s="68">
        <f t="shared" si="145"/>
        <v>1.7000000000000002</v>
      </c>
      <c r="T3646" s="69" t="s">
        <v>548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customHeight="1" x14ac:dyDescent="0.35">
      <c r="A3647" s="62">
        <v>46205</v>
      </c>
      <c r="B3647" s="63" t="s">
        <v>446</v>
      </c>
      <c r="C3647" s="64" t="s">
        <v>18</v>
      </c>
      <c r="D3647" s="64" t="s">
        <v>37</v>
      </c>
      <c r="E3647" s="64" t="s">
        <v>600</v>
      </c>
      <c r="F3647" s="64" t="str">
        <f t="shared" si="143"/>
        <v>1</v>
      </c>
      <c r="G3647" s="72" t="s">
        <v>472</v>
      </c>
      <c r="H3647" s="63" t="s">
        <v>6484</v>
      </c>
      <c r="I3647" s="64" t="s">
        <v>494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4"/>
        <v>24</v>
      </c>
      <c r="P3647" s="67">
        <v>0.1</v>
      </c>
      <c r="Q3647" s="68">
        <v>18</v>
      </c>
      <c r="R3647" s="68"/>
      <c r="S3647" s="68">
        <f t="shared" si="145"/>
        <v>1.8</v>
      </c>
      <c r="T3647" s="69" t="s">
        <v>548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customHeight="1" x14ac:dyDescent="0.35">
      <c r="A3648" s="62">
        <v>46205</v>
      </c>
      <c r="B3648" s="63" t="s">
        <v>446</v>
      </c>
      <c r="C3648" s="64" t="s">
        <v>18</v>
      </c>
      <c r="D3648" s="64" t="s">
        <v>37</v>
      </c>
      <c r="E3648" s="64" t="s">
        <v>819</v>
      </c>
      <c r="F3648" s="64" t="str">
        <f t="shared" si="143"/>
        <v>1</v>
      </c>
      <c r="G3648" s="72">
        <v>292086005</v>
      </c>
      <c r="H3648" s="63" t="s">
        <v>6485</v>
      </c>
      <c r="I3648" s="64" t="s">
        <v>494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4"/>
        <v>24</v>
      </c>
      <c r="P3648" s="67">
        <v>0.1</v>
      </c>
      <c r="Q3648" s="68">
        <v>1</v>
      </c>
      <c r="R3648" s="68"/>
      <c r="S3648" s="68">
        <f t="shared" si="145"/>
        <v>0.1</v>
      </c>
      <c r="T3648" s="69" t="s">
        <v>548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customHeight="1" x14ac:dyDescent="0.35">
      <c r="A3649" s="62">
        <v>46205</v>
      </c>
      <c r="B3649" s="63" t="s">
        <v>446</v>
      </c>
      <c r="C3649" s="64" t="s">
        <v>18</v>
      </c>
      <c r="D3649" s="64" t="s">
        <v>37</v>
      </c>
      <c r="E3649" s="64" t="s">
        <v>555</v>
      </c>
      <c r="F3649" s="64" t="str">
        <f t="shared" si="143"/>
        <v>1</v>
      </c>
      <c r="G3649" s="72">
        <v>109476012</v>
      </c>
      <c r="H3649" s="63" t="s">
        <v>6486</v>
      </c>
      <c r="I3649" s="64" t="s">
        <v>494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4"/>
        <v>24</v>
      </c>
      <c r="P3649" s="67">
        <v>0.1</v>
      </c>
      <c r="Q3649" s="68">
        <v>18</v>
      </c>
      <c r="R3649" s="68"/>
      <c r="S3649" s="68">
        <f t="shared" si="145"/>
        <v>1.8</v>
      </c>
      <c r="T3649" s="69" t="s">
        <v>548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customHeight="1" x14ac:dyDescent="0.35">
      <c r="A3650" s="62">
        <v>46205</v>
      </c>
      <c r="B3650" s="63" t="s">
        <v>446</v>
      </c>
      <c r="C3650" s="64" t="s">
        <v>18</v>
      </c>
      <c r="D3650" s="64" t="s">
        <v>37</v>
      </c>
      <c r="E3650" s="64" t="s">
        <v>2573</v>
      </c>
      <c r="F3650" s="64" t="str">
        <f t="shared" si="143"/>
        <v>1</v>
      </c>
      <c r="G3650" s="72" t="s">
        <v>4746</v>
      </c>
      <c r="H3650" s="63" t="s">
        <v>6487</v>
      </c>
      <c r="I3650" s="64" t="s">
        <v>494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4"/>
        <v>24</v>
      </c>
      <c r="P3650" s="67">
        <v>0.1</v>
      </c>
      <c r="Q3650" s="68">
        <v>20</v>
      </c>
      <c r="R3650" s="68"/>
      <c r="S3650" s="68">
        <f t="shared" si="145"/>
        <v>2</v>
      </c>
      <c r="T3650" s="69" t="s">
        <v>548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customHeight="1" x14ac:dyDescent="0.35">
      <c r="A3651" s="62">
        <v>46205</v>
      </c>
      <c r="B3651" s="63" t="s">
        <v>34</v>
      </c>
      <c r="C3651" s="64" t="s">
        <v>18</v>
      </c>
      <c r="D3651" s="64" t="s">
        <v>19</v>
      </c>
      <c r="E3651" s="64" t="s">
        <v>6469</v>
      </c>
      <c r="F3651" s="64" t="str">
        <f t="shared" si="143"/>
        <v>2</v>
      </c>
      <c r="G3651" s="72">
        <v>130597390</v>
      </c>
      <c r="H3651" s="63" t="s">
        <v>6488</v>
      </c>
      <c r="I3651" s="64" t="s">
        <v>491</v>
      </c>
      <c r="J3651" s="63" t="s">
        <v>6490</v>
      </c>
      <c r="K3651" s="64" t="s">
        <v>281</v>
      </c>
      <c r="L3651" s="64" t="s">
        <v>268</v>
      </c>
      <c r="M3651" s="100">
        <v>0.82291666666666663</v>
      </c>
      <c r="N3651" s="100">
        <v>0.85763888888888884</v>
      </c>
      <c r="O3651" s="66">
        <f t="shared" si="144"/>
        <v>3.472222222222221E-2</v>
      </c>
      <c r="P3651" s="67">
        <v>0.75</v>
      </c>
      <c r="Q3651" s="68">
        <v>8</v>
      </c>
      <c r="R3651" s="68"/>
      <c r="S3651" s="68">
        <f t="shared" si="145"/>
        <v>6</v>
      </c>
      <c r="T3651" s="69" t="s">
        <v>52</v>
      </c>
      <c r="U3651" s="63" t="s">
        <v>52</v>
      </c>
      <c r="V3651" s="63"/>
      <c r="W3651" s="63"/>
      <c r="X3651" s="63"/>
      <c r="Y3651" s="63"/>
      <c r="Z3651" s="63"/>
      <c r="AA3651" s="63">
        <v>2026070009</v>
      </c>
    </row>
    <row r="3652" spans="1:27" s="71" customFormat="1" ht="23.5" customHeight="1" x14ac:dyDescent="0.35">
      <c r="A3652" s="62">
        <v>46205</v>
      </c>
      <c r="B3652" s="63" t="s">
        <v>446</v>
      </c>
      <c r="C3652" s="64" t="s">
        <v>17</v>
      </c>
      <c r="D3652" s="64" t="s">
        <v>37</v>
      </c>
      <c r="E3652" s="64" t="s">
        <v>5827</v>
      </c>
      <c r="F3652" s="64" t="str">
        <f t="shared" si="143"/>
        <v>2</v>
      </c>
      <c r="G3652" s="72" t="s">
        <v>3217</v>
      </c>
      <c r="H3652" s="63" t="s">
        <v>6473</v>
      </c>
      <c r="I3652" s="64" t="s">
        <v>481</v>
      </c>
      <c r="J3652" s="63" t="s">
        <v>6489</v>
      </c>
      <c r="K3652" s="64" t="s">
        <v>273</v>
      </c>
      <c r="L3652" s="64" t="s">
        <v>268</v>
      </c>
      <c r="M3652" s="100">
        <v>0.25</v>
      </c>
      <c r="N3652" s="100">
        <v>0.3125</v>
      </c>
      <c r="O3652" s="66">
        <f t="shared" si="144"/>
        <v>6.25E-2</v>
      </c>
      <c r="P3652" s="67">
        <v>1.5</v>
      </c>
      <c r="Q3652" s="68">
        <v>24</v>
      </c>
      <c r="R3652" s="68"/>
      <c r="S3652" s="68">
        <f t="shared" si="145"/>
        <v>36</v>
      </c>
      <c r="T3652" s="69" t="s">
        <v>30</v>
      </c>
      <c r="U3652" s="63" t="s">
        <v>30</v>
      </c>
      <c r="V3652" s="63"/>
      <c r="W3652" s="63">
        <v>528547005</v>
      </c>
      <c r="X3652" s="63" t="s">
        <v>549</v>
      </c>
      <c r="Y3652" s="63"/>
      <c r="Z3652" s="63"/>
      <c r="AA3652" s="63">
        <v>2026070010</v>
      </c>
    </row>
    <row r="3653" spans="1:27" s="71" customFormat="1" ht="23.5" customHeight="1" x14ac:dyDescent="0.35">
      <c r="A3653" s="62">
        <v>46206</v>
      </c>
      <c r="B3653" s="63" t="s">
        <v>446</v>
      </c>
      <c r="C3653" s="64" t="s">
        <v>17</v>
      </c>
      <c r="D3653" s="64" t="s">
        <v>37</v>
      </c>
      <c r="E3653" s="64" t="s">
        <v>715</v>
      </c>
      <c r="F3653" s="64" t="str">
        <f t="shared" si="143"/>
        <v>2</v>
      </c>
      <c r="G3653" s="72" t="s">
        <v>1048</v>
      </c>
      <c r="H3653" s="63" t="s">
        <v>6503</v>
      </c>
      <c r="I3653" s="64" t="s">
        <v>494</v>
      </c>
      <c r="J3653" s="63" t="s">
        <v>66</v>
      </c>
      <c r="K3653" s="64" t="s">
        <v>243</v>
      </c>
      <c r="L3653" s="64" t="s">
        <v>239</v>
      </c>
      <c r="M3653" s="100"/>
      <c r="N3653" s="100"/>
      <c r="O3653" s="66">
        <f t="shared" si="144"/>
        <v>24</v>
      </c>
      <c r="P3653" s="67">
        <v>0.1</v>
      </c>
      <c r="Q3653" s="68">
        <v>30</v>
      </c>
      <c r="R3653" s="68"/>
      <c r="S3653" s="68">
        <f t="shared" si="145"/>
        <v>3</v>
      </c>
      <c r="T3653" s="69" t="s">
        <v>548</v>
      </c>
      <c r="U3653" s="63" t="s">
        <v>52</v>
      </c>
      <c r="V3653" s="63"/>
      <c r="W3653" s="63"/>
      <c r="X3653" s="63"/>
      <c r="Y3653" s="63"/>
      <c r="Z3653" s="63"/>
      <c r="AA3653" s="63"/>
    </row>
    <row r="3654" spans="1:27" s="71" customFormat="1" ht="23.5" customHeight="1" x14ac:dyDescent="0.35">
      <c r="A3654" s="62">
        <v>46206</v>
      </c>
      <c r="B3654" s="63" t="s">
        <v>446</v>
      </c>
      <c r="C3654" s="64" t="s">
        <v>17</v>
      </c>
      <c r="D3654" s="64" t="s">
        <v>37</v>
      </c>
      <c r="E3654" s="64" t="s">
        <v>5999</v>
      </c>
      <c r="F3654" s="64" t="str">
        <f t="shared" si="143"/>
        <v>1</v>
      </c>
      <c r="G3654" s="72" t="s">
        <v>6504</v>
      </c>
      <c r="H3654" s="63" t="s">
        <v>6505</v>
      </c>
      <c r="I3654" s="64" t="s">
        <v>494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4"/>
        <v>24</v>
      </c>
      <c r="P3654" s="67">
        <v>0.1</v>
      </c>
      <c r="Q3654" s="68">
        <v>20</v>
      </c>
      <c r="R3654" s="68"/>
      <c r="S3654" s="68">
        <f t="shared" si="145"/>
        <v>2</v>
      </c>
      <c r="T3654" s="69" t="s">
        <v>548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customHeight="1" x14ac:dyDescent="0.35">
      <c r="A3655" s="62">
        <v>46206</v>
      </c>
      <c r="B3655" s="63" t="s">
        <v>446</v>
      </c>
      <c r="C3655" s="64" t="s">
        <v>17</v>
      </c>
      <c r="D3655" s="64" t="s">
        <v>37</v>
      </c>
      <c r="E3655" s="64" t="s">
        <v>5888</v>
      </c>
      <c r="F3655" s="64" t="str">
        <f t="shared" si="143"/>
        <v>2</v>
      </c>
      <c r="G3655" s="72" t="s">
        <v>6506</v>
      </c>
      <c r="H3655" s="63" t="s">
        <v>6507</v>
      </c>
      <c r="I3655" s="64" t="s">
        <v>494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4"/>
        <v>24</v>
      </c>
      <c r="P3655" s="67">
        <v>0.1</v>
      </c>
      <c r="Q3655" s="68">
        <v>21</v>
      </c>
      <c r="R3655" s="68"/>
      <c r="S3655" s="68">
        <f t="shared" si="145"/>
        <v>2.1</v>
      </c>
      <c r="T3655" s="69" t="s">
        <v>548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customHeight="1" x14ac:dyDescent="0.35">
      <c r="A3656" s="62">
        <v>46206</v>
      </c>
      <c r="B3656" s="63" t="s">
        <v>34</v>
      </c>
      <c r="C3656" s="64" t="s">
        <v>17</v>
      </c>
      <c r="D3656" s="64" t="s">
        <v>19</v>
      </c>
      <c r="E3656" s="64" t="s">
        <v>6502</v>
      </c>
      <c r="F3656" s="64" t="str">
        <f t="shared" si="143"/>
        <v>2</v>
      </c>
      <c r="G3656" s="72" t="s">
        <v>1833</v>
      </c>
      <c r="H3656" s="63" t="s">
        <v>6508</v>
      </c>
      <c r="I3656" s="64" t="s">
        <v>494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4"/>
        <v>24</v>
      </c>
      <c r="P3656" s="67">
        <v>0.33</v>
      </c>
      <c r="Q3656" s="68">
        <v>13</v>
      </c>
      <c r="R3656" s="68"/>
      <c r="S3656" s="68">
        <f t="shared" si="145"/>
        <v>4.29</v>
      </c>
      <c r="T3656" s="69" t="s">
        <v>548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customHeight="1" x14ac:dyDescent="0.35">
      <c r="A3657" s="62">
        <v>46206</v>
      </c>
      <c r="B3657" s="63" t="s">
        <v>446</v>
      </c>
      <c r="C3657" s="64" t="s">
        <v>17</v>
      </c>
      <c r="D3657" s="64" t="s">
        <v>37</v>
      </c>
      <c r="E3657" s="64" t="s">
        <v>6109</v>
      </c>
      <c r="F3657" s="64" t="str">
        <f t="shared" si="143"/>
        <v>1</v>
      </c>
      <c r="G3657" s="72" t="s">
        <v>6509</v>
      </c>
      <c r="H3657" s="63" t="s">
        <v>6510</v>
      </c>
      <c r="I3657" s="64" t="s">
        <v>494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4"/>
        <v>24</v>
      </c>
      <c r="P3657" s="67">
        <v>0.5</v>
      </c>
      <c r="Q3657" s="68">
        <v>7</v>
      </c>
      <c r="R3657" s="68"/>
      <c r="S3657" s="68">
        <f t="shared" si="145"/>
        <v>3.5</v>
      </c>
      <c r="T3657" s="69" t="s">
        <v>548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customHeight="1" x14ac:dyDescent="0.35">
      <c r="A3658" s="62">
        <v>46206</v>
      </c>
      <c r="B3658" s="63" t="s">
        <v>446</v>
      </c>
      <c r="C3658" s="64" t="s">
        <v>17</v>
      </c>
      <c r="D3658" s="64" t="s">
        <v>37</v>
      </c>
      <c r="E3658" s="64" t="s">
        <v>5770</v>
      </c>
      <c r="F3658" s="64" t="str">
        <f t="shared" si="143"/>
        <v>1</v>
      </c>
      <c r="G3658" s="72" t="s">
        <v>3066</v>
      </c>
      <c r="H3658" s="63" t="s">
        <v>6511</v>
      </c>
      <c r="I3658" s="64" t="s">
        <v>494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4"/>
        <v>24</v>
      </c>
      <c r="P3658" s="67">
        <v>0.5</v>
      </c>
      <c r="Q3658" s="68">
        <v>7</v>
      </c>
      <c r="R3658" s="68"/>
      <c r="S3658" s="68">
        <f t="shared" si="145"/>
        <v>3.5</v>
      </c>
      <c r="T3658" s="69" t="s">
        <v>548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customHeight="1" x14ac:dyDescent="0.35">
      <c r="A3659" s="62">
        <v>46206</v>
      </c>
      <c r="B3659" s="63" t="s">
        <v>446</v>
      </c>
      <c r="C3659" s="64" t="s">
        <v>17</v>
      </c>
      <c r="D3659" s="64" t="s">
        <v>37</v>
      </c>
      <c r="E3659" s="64" t="s">
        <v>5849</v>
      </c>
      <c r="F3659" s="64" t="str">
        <f t="shared" si="143"/>
        <v>2</v>
      </c>
      <c r="G3659" s="72" t="s">
        <v>3201</v>
      </c>
      <c r="H3659" s="63" t="s">
        <v>6512</v>
      </c>
      <c r="I3659" s="64" t="s">
        <v>494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4"/>
        <v>24</v>
      </c>
      <c r="P3659" s="67">
        <v>0.5</v>
      </c>
      <c r="Q3659" s="68">
        <v>6</v>
      </c>
      <c r="R3659" s="68"/>
      <c r="S3659" s="68">
        <f t="shared" si="145"/>
        <v>3</v>
      </c>
      <c r="T3659" s="69" t="s">
        <v>548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customHeight="1" x14ac:dyDescent="0.35">
      <c r="A3660" s="62">
        <v>46206</v>
      </c>
      <c r="B3660" s="63" t="s">
        <v>446</v>
      </c>
      <c r="C3660" s="64" t="s">
        <v>18</v>
      </c>
      <c r="D3660" s="64" t="s">
        <v>37</v>
      </c>
      <c r="E3660" s="64" t="s">
        <v>395</v>
      </c>
      <c r="F3660" s="64" t="str">
        <f t="shared" si="143"/>
        <v>2</v>
      </c>
      <c r="G3660" s="72" t="s">
        <v>6513</v>
      </c>
      <c r="H3660" s="63" t="s">
        <v>6514</v>
      </c>
      <c r="I3660" s="64" t="s">
        <v>494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4"/>
        <v>24</v>
      </c>
      <c r="P3660" s="67">
        <v>0.1</v>
      </c>
      <c r="Q3660" s="68">
        <v>27</v>
      </c>
      <c r="R3660" s="68"/>
      <c r="S3660" s="68">
        <f t="shared" si="145"/>
        <v>2.7</v>
      </c>
      <c r="T3660" s="69" t="s">
        <v>548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customHeight="1" x14ac:dyDescent="0.35">
      <c r="A3661" s="62">
        <v>46206</v>
      </c>
      <c r="B3661" s="63" t="s">
        <v>446</v>
      </c>
      <c r="C3661" s="64" t="s">
        <v>18</v>
      </c>
      <c r="D3661" s="64" t="s">
        <v>37</v>
      </c>
      <c r="E3661" s="64" t="s">
        <v>819</v>
      </c>
      <c r="F3661" s="64" t="str">
        <f t="shared" si="143"/>
        <v>1</v>
      </c>
      <c r="G3661" s="72">
        <v>291102002</v>
      </c>
      <c r="H3661" s="63" t="s">
        <v>6515</v>
      </c>
      <c r="I3661" s="64" t="s">
        <v>494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4"/>
        <v>24</v>
      </c>
      <c r="P3661" s="67">
        <v>0.1</v>
      </c>
      <c r="Q3661" s="68">
        <v>3</v>
      </c>
      <c r="R3661" s="68"/>
      <c r="S3661" s="68">
        <f t="shared" si="145"/>
        <v>0.30000000000000004</v>
      </c>
      <c r="T3661" s="69" t="s">
        <v>548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customHeight="1" x14ac:dyDescent="0.35">
      <c r="A3662" s="62">
        <v>46206</v>
      </c>
      <c r="B3662" s="63" t="s">
        <v>446</v>
      </c>
      <c r="C3662" s="64" t="s">
        <v>18</v>
      </c>
      <c r="D3662" s="64" t="s">
        <v>37</v>
      </c>
      <c r="E3662" s="64" t="s">
        <v>616</v>
      </c>
      <c r="F3662" s="64" t="str">
        <f t="shared" si="143"/>
        <v>1</v>
      </c>
      <c r="G3662" s="72">
        <v>306527006</v>
      </c>
      <c r="H3662" s="63" t="s">
        <v>6516</v>
      </c>
      <c r="I3662" s="64" t="s">
        <v>494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4"/>
        <v>24</v>
      </c>
      <c r="P3662" s="67">
        <v>0.1</v>
      </c>
      <c r="Q3662" s="68">
        <v>10</v>
      </c>
      <c r="R3662" s="68"/>
      <c r="S3662" s="68">
        <f t="shared" si="145"/>
        <v>1</v>
      </c>
      <c r="T3662" s="69" t="s">
        <v>548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customHeight="1" x14ac:dyDescent="0.35">
      <c r="A3663" s="62">
        <v>46206</v>
      </c>
      <c r="B3663" s="63" t="s">
        <v>446</v>
      </c>
      <c r="C3663" s="64" t="s">
        <v>18</v>
      </c>
      <c r="D3663" s="64" t="s">
        <v>37</v>
      </c>
      <c r="E3663" s="64" t="s">
        <v>1002</v>
      </c>
      <c r="F3663" s="64" t="str">
        <f t="shared" si="143"/>
        <v>2</v>
      </c>
      <c r="G3663" s="72">
        <v>300003120</v>
      </c>
      <c r="H3663" s="63" t="s">
        <v>6517</v>
      </c>
      <c r="I3663" s="64" t="s">
        <v>494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4"/>
        <v>24</v>
      </c>
      <c r="P3663" s="67">
        <v>0.1</v>
      </c>
      <c r="Q3663" s="68">
        <v>3</v>
      </c>
      <c r="R3663" s="68"/>
      <c r="S3663" s="68">
        <f t="shared" si="145"/>
        <v>0.30000000000000004</v>
      </c>
      <c r="T3663" s="69" t="s">
        <v>548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customHeight="1" x14ac:dyDescent="0.35">
      <c r="A3664" s="62">
        <v>46206</v>
      </c>
      <c r="B3664" s="63" t="s">
        <v>446</v>
      </c>
      <c r="C3664" s="64" t="s">
        <v>18</v>
      </c>
      <c r="D3664" s="64" t="s">
        <v>37</v>
      </c>
      <c r="E3664" s="64" t="s">
        <v>335</v>
      </c>
      <c r="F3664" s="64" t="str">
        <f t="shared" si="143"/>
        <v>1</v>
      </c>
      <c r="G3664" s="72">
        <v>230868002</v>
      </c>
      <c r="H3664" s="63" t="s">
        <v>6518</v>
      </c>
      <c r="I3664" s="64" t="s">
        <v>494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4"/>
        <v>24</v>
      </c>
      <c r="P3664" s="67">
        <v>0.1</v>
      </c>
      <c r="Q3664" s="68">
        <v>10</v>
      </c>
      <c r="R3664" s="68"/>
      <c r="S3664" s="68">
        <f t="shared" si="145"/>
        <v>1</v>
      </c>
      <c r="T3664" s="69" t="s">
        <v>548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customHeight="1" x14ac:dyDescent="0.35">
      <c r="A3665" s="62">
        <v>46206</v>
      </c>
      <c r="B3665" s="63" t="s">
        <v>446</v>
      </c>
      <c r="C3665" s="64" t="s">
        <v>18</v>
      </c>
      <c r="D3665" s="64" t="s">
        <v>37</v>
      </c>
      <c r="E3665" s="64" t="s">
        <v>555</v>
      </c>
      <c r="F3665" s="64" t="str">
        <f t="shared" si="143"/>
        <v>1</v>
      </c>
      <c r="G3665" s="72" t="s">
        <v>2865</v>
      </c>
      <c r="H3665" s="63" t="s">
        <v>6519</v>
      </c>
      <c r="I3665" s="64" t="s">
        <v>494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4"/>
        <v>24</v>
      </c>
      <c r="P3665" s="67">
        <v>0.75</v>
      </c>
      <c r="Q3665" s="68">
        <v>17</v>
      </c>
      <c r="R3665" s="68"/>
      <c r="S3665" s="68">
        <f t="shared" si="145"/>
        <v>12.75</v>
      </c>
      <c r="T3665" s="69" t="s">
        <v>548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customHeight="1" x14ac:dyDescent="0.35">
      <c r="A3666" s="62">
        <v>46206</v>
      </c>
      <c r="B3666" s="63" t="s">
        <v>446</v>
      </c>
      <c r="C3666" s="64" t="s">
        <v>18</v>
      </c>
      <c r="D3666" s="64" t="s">
        <v>37</v>
      </c>
      <c r="E3666" s="64" t="s">
        <v>2232</v>
      </c>
      <c r="F3666" s="64" t="str">
        <f t="shared" si="143"/>
        <v>2</v>
      </c>
      <c r="G3666" s="72" t="s">
        <v>1985</v>
      </c>
      <c r="H3666" s="63" t="s">
        <v>6520</v>
      </c>
      <c r="I3666" s="64" t="s">
        <v>494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4"/>
        <v>24</v>
      </c>
      <c r="P3666" s="67">
        <v>0.33</v>
      </c>
      <c r="Q3666" s="68">
        <v>23</v>
      </c>
      <c r="R3666" s="68"/>
      <c r="S3666" s="68">
        <f t="shared" si="145"/>
        <v>7.5900000000000007</v>
      </c>
      <c r="T3666" s="69" t="s">
        <v>548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customHeight="1" x14ac:dyDescent="0.35">
      <c r="A3667" s="62">
        <v>46206</v>
      </c>
      <c r="B3667" s="63" t="s">
        <v>446</v>
      </c>
      <c r="C3667" s="64" t="s">
        <v>18</v>
      </c>
      <c r="D3667" s="64" t="s">
        <v>37</v>
      </c>
      <c r="E3667" s="64" t="s">
        <v>326</v>
      </c>
      <c r="F3667" s="64" t="str">
        <f t="shared" si="143"/>
        <v>2</v>
      </c>
      <c r="G3667" s="72" t="s">
        <v>6521</v>
      </c>
      <c r="H3667" s="63" t="s">
        <v>6522</v>
      </c>
      <c r="I3667" s="64" t="s">
        <v>494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4"/>
        <v>24</v>
      </c>
      <c r="P3667" s="67">
        <v>0.1</v>
      </c>
      <c r="Q3667" s="68">
        <v>30</v>
      </c>
      <c r="R3667" s="68"/>
      <c r="S3667" s="68">
        <f t="shared" si="145"/>
        <v>3</v>
      </c>
      <c r="T3667" s="69" t="s">
        <v>548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customHeight="1" x14ac:dyDescent="0.35">
      <c r="A3668" s="62">
        <v>46206</v>
      </c>
      <c r="B3668" s="63" t="s">
        <v>34</v>
      </c>
      <c r="C3668" s="64" t="s">
        <v>18</v>
      </c>
      <c r="D3668" s="64" t="s">
        <v>19</v>
      </c>
      <c r="E3668" s="64" t="s">
        <v>5937</v>
      </c>
      <c r="F3668" s="64" t="str">
        <f t="shared" si="143"/>
        <v>2</v>
      </c>
      <c r="G3668" s="72">
        <v>130597197</v>
      </c>
      <c r="H3668" s="63" t="s">
        <v>6523</v>
      </c>
      <c r="I3668" s="64" t="s">
        <v>491</v>
      </c>
      <c r="J3668" s="63" t="s">
        <v>6490</v>
      </c>
      <c r="K3668" s="64" t="s">
        <v>281</v>
      </c>
      <c r="L3668" s="64" t="s">
        <v>268</v>
      </c>
      <c r="M3668" s="100">
        <v>0.14097222222222222</v>
      </c>
      <c r="N3668" s="100">
        <v>0.16666666666666666</v>
      </c>
      <c r="O3668" s="66">
        <f t="shared" si="144"/>
        <v>2.5694444444444436E-2</v>
      </c>
      <c r="P3668" s="67">
        <v>0.6</v>
      </c>
      <c r="Q3668" s="68">
        <v>9</v>
      </c>
      <c r="R3668" s="68"/>
      <c r="S3668" s="68">
        <f t="shared" si="145"/>
        <v>5.3999999999999995</v>
      </c>
      <c r="T3668" s="69" t="s">
        <v>52</v>
      </c>
      <c r="U3668" s="63" t="s">
        <v>52</v>
      </c>
      <c r="V3668" s="63"/>
      <c r="W3668" s="63"/>
      <c r="X3668" s="63"/>
      <c r="Y3668" s="63"/>
      <c r="Z3668" s="63"/>
      <c r="AA3668" s="63">
        <v>2026070011</v>
      </c>
    </row>
    <row r="3669" spans="1:27" s="71" customFormat="1" ht="23.5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6200</v>
      </c>
      <c r="F3669" s="64" t="str">
        <f t="shared" si="143"/>
        <v>2</v>
      </c>
      <c r="G3669" s="72" t="s">
        <v>6168</v>
      </c>
      <c r="H3669" s="63" t="s">
        <v>6524</v>
      </c>
      <c r="I3669" s="64" t="s">
        <v>491</v>
      </c>
      <c r="J3669" s="63" t="s">
        <v>4857</v>
      </c>
      <c r="K3669" s="64" t="s">
        <v>281</v>
      </c>
      <c r="L3669" s="64" t="s">
        <v>268</v>
      </c>
      <c r="M3669" s="100">
        <v>0.8125</v>
      </c>
      <c r="N3669" s="100">
        <v>0.84375</v>
      </c>
      <c r="O3669" s="66">
        <f t="shared" si="144"/>
        <v>3.125E-2</v>
      </c>
      <c r="P3669" s="67">
        <v>0.75</v>
      </c>
      <c r="Q3669" s="68">
        <v>11</v>
      </c>
      <c r="R3669" s="68"/>
      <c r="S3669" s="68">
        <f t="shared" si="145"/>
        <v>8.25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2026070012</v>
      </c>
    </row>
    <row r="3670" spans="1:27" s="71" customFormat="1" ht="23.5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1550</v>
      </c>
      <c r="F3670" s="64" t="str">
        <f t="shared" si="143"/>
        <v>1</v>
      </c>
      <c r="G3670" s="72">
        <v>130868002</v>
      </c>
      <c r="H3670" s="63" t="s">
        <v>6525</v>
      </c>
      <c r="I3670" s="64" t="s">
        <v>491</v>
      </c>
      <c r="J3670" s="63" t="s">
        <v>6408</v>
      </c>
      <c r="K3670" s="64" t="s">
        <v>281</v>
      </c>
      <c r="L3670" s="64" t="s">
        <v>268</v>
      </c>
      <c r="M3670" s="100">
        <v>0.34722222222222221</v>
      </c>
      <c r="N3670" s="100">
        <v>0.3611111111111111</v>
      </c>
      <c r="O3670" s="66">
        <f t="shared" si="144"/>
        <v>1.3888888888888895E-2</v>
      </c>
      <c r="P3670" s="67">
        <v>0.34</v>
      </c>
      <c r="Q3670" s="68">
        <v>6</v>
      </c>
      <c r="R3670" s="68"/>
      <c r="S3670" s="68">
        <f t="shared" si="145"/>
        <v>2.04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2026070013</v>
      </c>
    </row>
    <row r="3671" spans="1:27" s="71" customFormat="1" ht="23.5" customHeight="1" x14ac:dyDescent="0.35">
      <c r="A3671" s="62">
        <v>46207</v>
      </c>
      <c r="B3671" s="63" t="s">
        <v>446</v>
      </c>
      <c r="C3671" s="64" t="s">
        <v>17</v>
      </c>
      <c r="D3671" s="64" t="s">
        <v>37</v>
      </c>
      <c r="E3671" s="64" t="s">
        <v>715</v>
      </c>
      <c r="F3671" s="64" t="str">
        <f t="shared" si="143"/>
        <v>2</v>
      </c>
      <c r="G3671" s="72" t="s">
        <v>1009</v>
      </c>
      <c r="H3671" s="63" t="s">
        <v>6529</v>
      </c>
      <c r="I3671" s="64" t="s">
        <v>494</v>
      </c>
      <c r="J3671" s="63" t="s">
        <v>66</v>
      </c>
      <c r="K3671" s="64" t="s">
        <v>243</v>
      </c>
      <c r="L3671" s="64" t="s">
        <v>239</v>
      </c>
      <c r="M3671" s="100"/>
      <c r="N3671" s="100"/>
      <c r="O3671" s="66">
        <f t="shared" si="144"/>
        <v>24</v>
      </c>
      <c r="P3671" s="67">
        <v>0.1</v>
      </c>
      <c r="Q3671" s="68">
        <v>21</v>
      </c>
      <c r="R3671" s="68"/>
      <c r="S3671" s="68">
        <f t="shared" si="145"/>
        <v>2.1</v>
      </c>
      <c r="T3671" s="69" t="s">
        <v>548</v>
      </c>
      <c r="U3671" s="63" t="s">
        <v>52</v>
      </c>
      <c r="V3671" s="63"/>
      <c r="W3671" s="63"/>
      <c r="X3671" s="63"/>
      <c r="Y3671" s="63"/>
      <c r="Z3671" s="63"/>
      <c r="AA3671" s="63"/>
    </row>
    <row r="3672" spans="1:27" s="71" customFormat="1" ht="23.5" customHeight="1" x14ac:dyDescent="0.35">
      <c r="A3672" s="62">
        <v>46207</v>
      </c>
      <c r="B3672" s="63" t="s">
        <v>446</v>
      </c>
      <c r="C3672" s="64" t="s">
        <v>17</v>
      </c>
      <c r="D3672" s="64" t="s">
        <v>37</v>
      </c>
      <c r="E3672" s="64" t="s">
        <v>5999</v>
      </c>
      <c r="F3672" s="64" t="str">
        <f t="shared" si="143"/>
        <v>1</v>
      </c>
      <c r="G3672" s="72" t="s">
        <v>1579</v>
      </c>
      <c r="H3672" s="63" t="s">
        <v>6530</v>
      </c>
      <c r="I3672" s="64" t="s">
        <v>494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4"/>
        <v>24</v>
      </c>
      <c r="P3672" s="67">
        <v>0.1</v>
      </c>
      <c r="Q3672" s="68">
        <v>26</v>
      </c>
      <c r="R3672" s="68"/>
      <c r="S3672" s="68">
        <f t="shared" si="145"/>
        <v>2.6</v>
      </c>
      <c r="T3672" s="69" t="s">
        <v>548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customHeight="1" x14ac:dyDescent="0.35">
      <c r="A3673" s="62">
        <v>46207</v>
      </c>
      <c r="B3673" s="63" t="s">
        <v>446</v>
      </c>
      <c r="C3673" s="64" t="s">
        <v>17</v>
      </c>
      <c r="D3673" s="64" t="s">
        <v>37</v>
      </c>
      <c r="E3673" s="64" t="s">
        <v>5888</v>
      </c>
      <c r="F3673" s="64" t="str">
        <f t="shared" si="143"/>
        <v>2</v>
      </c>
      <c r="G3673" s="72" t="s">
        <v>2328</v>
      </c>
      <c r="H3673" s="63" t="s">
        <v>6531</v>
      </c>
      <c r="I3673" s="64" t="s">
        <v>494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4"/>
        <v>24</v>
      </c>
      <c r="P3673" s="67">
        <v>0.1</v>
      </c>
      <c r="Q3673" s="68">
        <v>24</v>
      </c>
      <c r="R3673" s="68"/>
      <c r="S3673" s="68">
        <f t="shared" si="145"/>
        <v>2.4000000000000004</v>
      </c>
      <c r="T3673" s="69" t="s">
        <v>548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customHeight="1" x14ac:dyDescent="0.35">
      <c r="A3674" s="62">
        <v>46207</v>
      </c>
      <c r="B3674" s="63" t="s">
        <v>446</v>
      </c>
      <c r="C3674" s="64" t="s">
        <v>17</v>
      </c>
      <c r="D3674" s="64" t="s">
        <v>37</v>
      </c>
      <c r="E3674" s="64" t="s">
        <v>5888</v>
      </c>
      <c r="F3674" s="64" t="str">
        <f t="shared" si="143"/>
        <v>2</v>
      </c>
      <c r="G3674" s="72" t="s">
        <v>6532</v>
      </c>
      <c r="H3674" s="63" t="s">
        <v>6533</v>
      </c>
      <c r="I3674" s="64" t="s">
        <v>494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4"/>
        <v>24</v>
      </c>
      <c r="P3674" s="67">
        <v>0.1</v>
      </c>
      <c r="Q3674" s="68">
        <v>24</v>
      </c>
      <c r="R3674" s="68"/>
      <c r="S3674" s="68">
        <f t="shared" si="145"/>
        <v>2.4000000000000004</v>
      </c>
      <c r="T3674" s="69" t="s">
        <v>548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customHeight="1" x14ac:dyDescent="0.35">
      <c r="A3675" s="62">
        <v>46207</v>
      </c>
      <c r="B3675" s="63" t="s">
        <v>446</v>
      </c>
      <c r="C3675" s="64" t="s">
        <v>17</v>
      </c>
      <c r="D3675" s="64" t="s">
        <v>37</v>
      </c>
      <c r="E3675" s="64" t="s">
        <v>6109</v>
      </c>
      <c r="F3675" s="64" t="str">
        <f t="shared" si="143"/>
        <v>1</v>
      </c>
      <c r="G3675" s="72" t="s">
        <v>3324</v>
      </c>
      <c r="H3675" s="63" t="s">
        <v>6534</v>
      </c>
      <c r="I3675" s="64" t="s">
        <v>494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4"/>
        <v>24</v>
      </c>
      <c r="P3675" s="67">
        <v>0.23</v>
      </c>
      <c r="Q3675" s="68">
        <v>9</v>
      </c>
      <c r="R3675" s="68"/>
      <c r="S3675" s="68">
        <f t="shared" si="145"/>
        <v>2.0700000000000003</v>
      </c>
      <c r="T3675" s="69" t="s">
        <v>548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customHeight="1" x14ac:dyDescent="0.35">
      <c r="A3676" s="62">
        <v>46207</v>
      </c>
      <c r="B3676" s="63" t="s">
        <v>446</v>
      </c>
      <c r="C3676" s="64" t="s">
        <v>17</v>
      </c>
      <c r="D3676" s="64" t="s">
        <v>37</v>
      </c>
      <c r="E3676" s="64" t="s">
        <v>5770</v>
      </c>
      <c r="F3676" s="64" t="str">
        <f t="shared" si="143"/>
        <v>1</v>
      </c>
      <c r="G3676" s="72" t="s">
        <v>4250</v>
      </c>
      <c r="H3676" s="63" t="s">
        <v>6535</v>
      </c>
      <c r="I3676" s="64" t="s">
        <v>494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4"/>
        <v>24</v>
      </c>
      <c r="P3676" s="67">
        <v>0.18</v>
      </c>
      <c r="Q3676" s="68">
        <v>7</v>
      </c>
      <c r="R3676" s="68"/>
      <c r="S3676" s="68">
        <f t="shared" si="145"/>
        <v>1.26</v>
      </c>
      <c r="T3676" s="69" t="s">
        <v>548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customHeight="1" x14ac:dyDescent="0.35">
      <c r="A3677" s="62">
        <v>46207</v>
      </c>
      <c r="B3677" s="63" t="s">
        <v>446</v>
      </c>
      <c r="C3677" s="64" t="s">
        <v>17</v>
      </c>
      <c r="D3677" s="64" t="s">
        <v>37</v>
      </c>
      <c r="E3677" s="64" t="s">
        <v>5770</v>
      </c>
      <c r="F3677" s="64" t="str">
        <f t="shared" si="143"/>
        <v>1</v>
      </c>
      <c r="G3677" s="72" t="s">
        <v>6536</v>
      </c>
      <c r="H3677" s="63" t="s">
        <v>6537</v>
      </c>
      <c r="I3677" s="64" t="s">
        <v>494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4"/>
        <v>24</v>
      </c>
      <c r="P3677" s="67">
        <v>0.2</v>
      </c>
      <c r="Q3677" s="68">
        <v>7</v>
      </c>
      <c r="R3677" s="68"/>
      <c r="S3677" s="68">
        <f t="shared" si="145"/>
        <v>1.4000000000000001</v>
      </c>
      <c r="T3677" s="69" t="s">
        <v>548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customHeight="1" x14ac:dyDescent="0.35">
      <c r="A3678" s="62">
        <v>46207</v>
      </c>
      <c r="B3678" s="63" t="s">
        <v>446</v>
      </c>
      <c r="C3678" s="64" t="s">
        <v>17</v>
      </c>
      <c r="D3678" s="64" t="s">
        <v>37</v>
      </c>
      <c r="E3678" s="64" t="s">
        <v>5770</v>
      </c>
      <c r="F3678" s="64" t="str">
        <f t="shared" si="143"/>
        <v>1</v>
      </c>
      <c r="G3678" s="72" t="s">
        <v>4890</v>
      </c>
      <c r="H3678" s="63" t="s">
        <v>6538</v>
      </c>
      <c r="I3678" s="64" t="s">
        <v>494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4"/>
        <v>24</v>
      </c>
      <c r="P3678" s="67">
        <v>0.18</v>
      </c>
      <c r="Q3678" s="68">
        <v>7</v>
      </c>
      <c r="R3678" s="68"/>
      <c r="S3678" s="68">
        <f t="shared" si="145"/>
        <v>1.26</v>
      </c>
      <c r="T3678" s="69" t="s">
        <v>548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customHeight="1" x14ac:dyDescent="0.35">
      <c r="A3679" s="62">
        <v>46207</v>
      </c>
      <c r="B3679" s="63" t="s">
        <v>446</v>
      </c>
      <c r="C3679" s="64" t="s">
        <v>17</v>
      </c>
      <c r="D3679" s="64" t="s">
        <v>37</v>
      </c>
      <c r="E3679" s="64" t="s">
        <v>5771</v>
      </c>
      <c r="F3679" s="64" t="str">
        <f t="shared" si="143"/>
        <v>2</v>
      </c>
      <c r="G3679" s="72" t="s">
        <v>4951</v>
      </c>
      <c r="H3679" s="63" t="s">
        <v>6539</v>
      </c>
      <c r="I3679" s="64" t="s">
        <v>494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4"/>
        <v>24</v>
      </c>
      <c r="P3679" s="67">
        <v>0.5</v>
      </c>
      <c r="Q3679" s="68">
        <v>8</v>
      </c>
      <c r="R3679" s="68"/>
      <c r="S3679" s="68">
        <f t="shared" si="145"/>
        <v>4</v>
      </c>
      <c r="T3679" s="69" t="s">
        <v>548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customHeight="1" x14ac:dyDescent="0.35">
      <c r="A3680" s="62">
        <v>46207</v>
      </c>
      <c r="B3680" s="63" t="s">
        <v>446</v>
      </c>
      <c r="C3680" s="64" t="s">
        <v>18</v>
      </c>
      <c r="D3680" s="64" t="s">
        <v>37</v>
      </c>
      <c r="E3680" s="64" t="s">
        <v>244</v>
      </c>
      <c r="F3680" s="64" t="str">
        <f t="shared" si="143"/>
        <v>2</v>
      </c>
      <c r="G3680" s="72" t="s">
        <v>831</v>
      </c>
      <c r="H3680" s="63" t="s">
        <v>6540</v>
      </c>
      <c r="I3680" s="64" t="s">
        <v>494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4"/>
        <v>24</v>
      </c>
      <c r="P3680" s="67">
        <v>0.1</v>
      </c>
      <c r="Q3680" s="68">
        <v>31</v>
      </c>
      <c r="R3680" s="68"/>
      <c r="S3680" s="68">
        <f t="shared" si="145"/>
        <v>3.1</v>
      </c>
      <c r="T3680" s="69" t="s">
        <v>548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customHeight="1" x14ac:dyDescent="0.35">
      <c r="A3681" s="62">
        <v>46207</v>
      </c>
      <c r="B3681" s="63" t="s">
        <v>446</v>
      </c>
      <c r="C3681" s="64" t="s">
        <v>18</v>
      </c>
      <c r="D3681" s="64" t="s">
        <v>37</v>
      </c>
      <c r="E3681" s="64" t="s">
        <v>240</v>
      </c>
      <c r="F3681" s="64" t="str">
        <f t="shared" si="143"/>
        <v>2</v>
      </c>
      <c r="G3681" s="72" t="s">
        <v>5290</v>
      </c>
      <c r="H3681" s="63" t="s">
        <v>6541</v>
      </c>
      <c r="I3681" s="64" t="s">
        <v>494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4"/>
        <v>24</v>
      </c>
      <c r="P3681" s="67">
        <v>0.2</v>
      </c>
      <c r="Q3681" s="68">
        <v>22</v>
      </c>
      <c r="R3681" s="68"/>
      <c r="S3681" s="68">
        <f t="shared" si="145"/>
        <v>4.4000000000000004</v>
      </c>
      <c r="T3681" s="69" t="s">
        <v>548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customHeight="1" x14ac:dyDescent="0.35">
      <c r="A3682" s="62">
        <v>46207</v>
      </c>
      <c r="B3682" s="63" t="s">
        <v>446</v>
      </c>
      <c r="C3682" s="64" t="s">
        <v>18</v>
      </c>
      <c r="D3682" s="64" t="s">
        <v>37</v>
      </c>
      <c r="E3682" s="64" t="s">
        <v>616</v>
      </c>
      <c r="F3682" s="64" t="str">
        <f t="shared" si="143"/>
        <v>1</v>
      </c>
      <c r="G3682" s="72">
        <v>312980004</v>
      </c>
      <c r="H3682" s="63" t="s">
        <v>6542</v>
      </c>
      <c r="I3682" s="64" t="s">
        <v>494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4"/>
        <v>24</v>
      </c>
      <c r="P3682" s="67">
        <v>0.2</v>
      </c>
      <c r="Q3682" s="68">
        <v>3</v>
      </c>
      <c r="R3682" s="68"/>
      <c r="S3682" s="68">
        <f t="shared" si="145"/>
        <v>0.60000000000000009</v>
      </c>
      <c r="T3682" s="69" t="s">
        <v>548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customHeight="1" x14ac:dyDescent="0.35">
      <c r="A3683" s="62">
        <v>46207</v>
      </c>
      <c r="B3683" s="63" t="s">
        <v>446</v>
      </c>
      <c r="C3683" s="64" t="s">
        <v>18</v>
      </c>
      <c r="D3683" s="64" t="s">
        <v>37</v>
      </c>
      <c r="E3683" s="64" t="s">
        <v>903</v>
      </c>
      <c r="F3683" s="64" t="str">
        <f t="shared" si="143"/>
        <v>1</v>
      </c>
      <c r="G3683" s="72">
        <v>317279003</v>
      </c>
      <c r="H3683" s="63" t="s">
        <v>6543</v>
      </c>
      <c r="I3683" s="64" t="s">
        <v>494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4"/>
        <v>24</v>
      </c>
      <c r="P3683" s="67">
        <v>0.1</v>
      </c>
      <c r="Q3683" s="68">
        <v>5</v>
      </c>
      <c r="R3683" s="68"/>
      <c r="S3683" s="68">
        <f t="shared" si="145"/>
        <v>0.5</v>
      </c>
      <c r="T3683" s="69" t="s">
        <v>548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customHeight="1" x14ac:dyDescent="0.35">
      <c r="A3684" s="62">
        <v>46207</v>
      </c>
      <c r="B3684" s="63" t="s">
        <v>446</v>
      </c>
      <c r="C3684" s="64" t="s">
        <v>18</v>
      </c>
      <c r="D3684" s="64" t="s">
        <v>37</v>
      </c>
      <c r="E3684" s="64" t="s">
        <v>258</v>
      </c>
      <c r="F3684" s="64" t="str">
        <f t="shared" si="143"/>
        <v>1</v>
      </c>
      <c r="G3684" s="72" t="s">
        <v>834</v>
      </c>
      <c r="H3684" s="63" t="s">
        <v>6544</v>
      </c>
      <c r="I3684" s="64" t="s">
        <v>494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4"/>
        <v>24</v>
      </c>
      <c r="P3684" s="67">
        <v>0.1</v>
      </c>
      <c r="Q3684" s="68">
        <v>30</v>
      </c>
      <c r="R3684" s="68"/>
      <c r="S3684" s="68">
        <f t="shared" si="145"/>
        <v>3</v>
      </c>
      <c r="T3684" s="69" t="s">
        <v>548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customHeight="1" x14ac:dyDescent="0.35">
      <c r="A3685" s="62">
        <v>46207</v>
      </c>
      <c r="B3685" s="63" t="s">
        <v>446</v>
      </c>
      <c r="C3685" s="64" t="s">
        <v>18</v>
      </c>
      <c r="D3685" s="64" t="s">
        <v>37</v>
      </c>
      <c r="E3685" s="64" t="s">
        <v>545</v>
      </c>
      <c r="F3685" s="64" t="str">
        <f t="shared" si="143"/>
        <v>1</v>
      </c>
      <c r="G3685" s="72" t="s">
        <v>390</v>
      </c>
      <c r="H3685" s="63" t="s">
        <v>6545</v>
      </c>
      <c r="I3685" s="64" t="s">
        <v>494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4"/>
        <v>24</v>
      </c>
      <c r="P3685" s="67">
        <v>0.1</v>
      </c>
      <c r="Q3685" s="68">
        <v>17</v>
      </c>
      <c r="R3685" s="68"/>
      <c r="S3685" s="68">
        <f t="shared" si="145"/>
        <v>1.7000000000000002</v>
      </c>
      <c r="T3685" s="69" t="s">
        <v>548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customHeight="1" x14ac:dyDescent="0.35">
      <c r="A3686" s="62">
        <v>46207</v>
      </c>
      <c r="B3686" s="63" t="s">
        <v>446</v>
      </c>
      <c r="C3686" s="64" t="s">
        <v>18</v>
      </c>
      <c r="D3686" s="64" t="s">
        <v>37</v>
      </c>
      <c r="E3686" s="64" t="s">
        <v>1543</v>
      </c>
      <c r="F3686" s="64" t="str">
        <f t="shared" si="143"/>
        <v>1</v>
      </c>
      <c r="G3686" s="72" t="s">
        <v>6546</v>
      </c>
      <c r="H3686" s="63" t="s">
        <v>6547</v>
      </c>
      <c r="I3686" s="64" t="s">
        <v>494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4"/>
        <v>24</v>
      </c>
      <c r="P3686" s="67">
        <v>0.1</v>
      </c>
      <c r="Q3686" s="68">
        <v>22</v>
      </c>
      <c r="R3686" s="68"/>
      <c r="S3686" s="68">
        <f t="shared" si="145"/>
        <v>2.2000000000000002</v>
      </c>
      <c r="T3686" s="69" t="s">
        <v>548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customHeight="1" x14ac:dyDescent="0.35">
      <c r="A3687" s="62">
        <v>46207</v>
      </c>
      <c r="B3687" s="63" t="s">
        <v>446</v>
      </c>
      <c r="C3687" s="64" t="s">
        <v>18</v>
      </c>
      <c r="D3687" s="64" t="s">
        <v>37</v>
      </c>
      <c r="E3687" s="64" t="s">
        <v>1539</v>
      </c>
      <c r="F3687" s="64" t="str">
        <f t="shared" si="143"/>
        <v>1</v>
      </c>
      <c r="G3687" s="72" t="s">
        <v>774</v>
      </c>
      <c r="H3687" s="63" t="s">
        <v>6548</v>
      </c>
      <c r="I3687" s="64" t="s">
        <v>494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4"/>
        <v>24</v>
      </c>
      <c r="P3687" s="67">
        <v>0.1</v>
      </c>
      <c r="Q3687" s="68">
        <v>10</v>
      </c>
      <c r="R3687" s="68"/>
      <c r="S3687" s="68">
        <f t="shared" si="145"/>
        <v>1</v>
      </c>
      <c r="T3687" s="69" t="s">
        <v>548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customHeight="1" x14ac:dyDescent="0.35">
      <c r="A3688" s="62">
        <v>46207</v>
      </c>
      <c r="B3688" s="63" t="s">
        <v>446</v>
      </c>
      <c r="C3688" s="64" t="s">
        <v>18</v>
      </c>
      <c r="D3688" s="64" t="s">
        <v>37</v>
      </c>
      <c r="E3688" s="64" t="s">
        <v>1543</v>
      </c>
      <c r="F3688" s="64" t="str">
        <f t="shared" si="143"/>
        <v>1</v>
      </c>
      <c r="G3688" s="72" t="s">
        <v>6546</v>
      </c>
      <c r="H3688" s="63" t="s">
        <v>6547</v>
      </c>
      <c r="I3688" s="64" t="s">
        <v>491</v>
      </c>
      <c r="J3688" s="63" t="s">
        <v>4197</v>
      </c>
      <c r="K3688" s="64" t="s">
        <v>281</v>
      </c>
      <c r="L3688" s="64" t="s">
        <v>268</v>
      </c>
      <c r="M3688" s="100">
        <v>0.3125</v>
      </c>
      <c r="N3688" s="100">
        <v>0.35416666666666669</v>
      </c>
      <c r="O3688" s="66">
        <f t="shared" si="144"/>
        <v>4.1666666666666685E-2</v>
      </c>
      <c r="P3688" s="67">
        <v>1</v>
      </c>
      <c r="Q3688" s="68">
        <v>22</v>
      </c>
      <c r="R3688" s="68"/>
      <c r="S3688" s="68">
        <f t="shared" si="145"/>
        <v>22</v>
      </c>
      <c r="T3688" s="69" t="s">
        <v>52</v>
      </c>
      <c r="U3688" s="63" t="s">
        <v>52</v>
      </c>
      <c r="V3688" s="63"/>
      <c r="W3688" s="63"/>
      <c r="X3688" s="63"/>
      <c r="Y3688" s="63"/>
      <c r="Z3688" s="63"/>
      <c r="AA3688" s="63">
        <v>2026070014</v>
      </c>
    </row>
    <row r="3689" spans="1:27" s="71" customFormat="1" ht="23.5" customHeight="1" x14ac:dyDescent="0.35">
      <c r="A3689" s="62">
        <v>46207</v>
      </c>
      <c r="B3689" s="63" t="s">
        <v>34</v>
      </c>
      <c r="C3689" s="64" t="s">
        <v>18</v>
      </c>
      <c r="D3689" s="64" t="s">
        <v>19</v>
      </c>
      <c r="E3689" s="64" t="s">
        <v>5939</v>
      </c>
      <c r="F3689" s="64" t="str">
        <f t="shared" si="143"/>
        <v>2</v>
      </c>
      <c r="G3689" s="72">
        <v>130597401</v>
      </c>
      <c r="H3689" s="63" t="s">
        <v>6549</v>
      </c>
      <c r="I3689" s="64" t="s">
        <v>491</v>
      </c>
      <c r="J3689" s="63" t="s">
        <v>6550</v>
      </c>
      <c r="K3689" s="64" t="s">
        <v>281</v>
      </c>
      <c r="L3689" s="64" t="s">
        <v>268</v>
      </c>
      <c r="M3689" s="100">
        <v>3.2638888888888891E-2</v>
      </c>
      <c r="N3689" s="100">
        <v>6.3888888888888884E-2</v>
      </c>
      <c r="O3689" s="66">
        <f t="shared" si="144"/>
        <v>3.1249999999999993E-2</v>
      </c>
      <c r="P3689" s="67">
        <v>0.75</v>
      </c>
      <c r="Q3689" s="68">
        <v>7</v>
      </c>
      <c r="R3689" s="68"/>
      <c r="S3689" s="68">
        <f t="shared" si="145"/>
        <v>5.25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2026070015</v>
      </c>
    </row>
    <row r="3690" spans="1:27" s="71" customFormat="1" ht="23.5" customHeight="1" x14ac:dyDescent="0.35">
      <c r="A3690" s="62">
        <v>46207</v>
      </c>
      <c r="B3690" s="63" t="s">
        <v>446</v>
      </c>
      <c r="C3690" s="64" t="s">
        <v>17</v>
      </c>
      <c r="D3690" s="64" t="s">
        <v>37</v>
      </c>
      <c r="E3690" s="64" t="s">
        <v>5999</v>
      </c>
      <c r="F3690" s="64" t="str">
        <f t="shared" si="143"/>
        <v>1</v>
      </c>
      <c r="G3690" s="72" t="s">
        <v>1579</v>
      </c>
      <c r="H3690" s="63" t="s">
        <v>6530</v>
      </c>
      <c r="I3690" s="64" t="s">
        <v>481</v>
      </c>
      <c r="J3690" s="63" t="s">
        <v>6551</v>
      </c>
      <c r="K3690" s="64" t="s">
        <v>273</v>
      </c>
      <c r="L3690" s="64" t="s">
        <v>268</v>
      </c>
      <c r="M3690" s="100">
        <v>0.52777777777777779</v>
      </c>
      <c r="N3690" s="100">
        <v>0.56944444444444442</v>
      </c>
      <c r="O3690" s="66">
        <f t="shared" si="144"/>
        <v>4.166666666666663E-2</v>
      </c>
      <c r="P3690" s="67">
        <v>1</v>
      </c>
      <c r="Q3690" s="68">
        <v>26</v>
      </c>
      <c r="R3690" s="68"/>
      <c r="S3690" s="68">
        <f t="shared" si="145"/>
        <v>26</v>
      </c>
      <c r="T3690" s="69" t="s">
        <v>30</v>
      </c>
      <c r="U3690" s="63" t="s">
        <v>30</v>
      </c>
      <c r="V3690" s="63"/>
      <c r="W3690" s="63">
        <v>530455007</v>
      </c>
      <c r="X3690" s="63" t="s">
        <v>1914</v>
      </c>
      <c r="Y3690" s="63"/>
      <c r="Z3690" s="63"/>
      <c r="AA3690" s="63">
        <v>2026070016</v>
      </c>
    </row>
    <row r="3691" spans="1:27" s="71" customFormat="1" ht="23.5" customHeight="1" x14ac:dyDescent="0.35">
      <c r="A3691" s="62">
        <v>46208</v>
      </c>
      <c r="B3691" s="63" t="s">
        <v>34</v>
      </c>
      <c r="C3691" s="64" t="s">
        <v>17</v>
      </c>
      <c r="D3691" s="64" t="s">
        <v>19</v>
      </c>
      <c r="E3691" s="64" t="s">
        <v>5589</v>
      </c>
      <c r="F3691" s="64" t="str">
        <f t="shared" si="143"/>
        <v>1</v>
      </c>
      <c r="G3691" s="72">
        <v>130879003</v>
      </c>
      <c r="H3691" s="63" t="s">
        <v>6553</v>
      </c>
      <c r="I3691" s="64" t="s">
        <v>494</v>
      </c>
      <c r="J3691" s="63" t="s">
        <v>66</v>
      </c>
      <c r="K3691" s="64" t="s">
        <v>243</v>
      </c>
      <c r="L3691" s="64" t="s">
        <v>239</v>
      </c>
      <c r="M3691" s="100"/>
      <c r="N3691" s="100"/>
      <c r="O3691" s="66">
        <f t="shared" si="144"/>
        <v>24</v>
      </c>
      <c r="P3691" s="67">
        <v>0.25</v>
      </c>
      <c r="Q3691" s="68">
        <v>20</v>
      </c>
      <c r="R3691" s="68"/>
      <c r="S3691" s="68">
        <f t="shared" si="145"/>
        <v>5</v>
      </c>
      <c r="T3691" s="69" t="s">
        <v>548</v>
      </c>
      <c r="U3691" s="63" t="s">
        <v>52</v>
      </c>
      <c r="V3691" s="63"/>
      <c r="W3691" s="63"/>
      <c r="X3691" s="63"/>
      <c r="Y3691" s="63"/>
      <c r="Z3691" s="63"/>
      <c r="AA3691" s="63"/>
    </row>
    <row r="3692" spans="1:27" s="71" customFormat="1" ht="23.5" customHeight="1" x14ac:dyDescent="0.35">
      <c r="A3692" s="62">
        <v>46208</v>
      </c>
      <c r="B3692" s="63" t="s">
        <v>446</v>
      </c>
      <c r="C3692" s="64" t="s">
        <v>18</v>
      </c>
      <c r="D3692" s="64" t="s">
        <v>37</v>
      </c>
      <c r="E3692" s="64" t="s">
        <v>555</v>
      </c>
      <c r="F3692" s="64" t="str">
        <f t="shared" si="143"/>
        <v>1</v>
      </c>
      <c r="G3692" s="72" t="s">
        <v>5761</v>
      </c>
      <c r="H3692" s="63" t="s">
        <v>6554</v>
      </c>
      <c r="I3692" s="64" t="s">
        <v>494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4"/>
        <v>24</v>
      </c>
      <c r="P3692" s="67">
        <v>0.1</v>
      </c>
      <c r="Q3692" s="68">
        <v>25</v>
      </c>
      <c r="R3692" s="68"/>
      <c r="S3692" s="68">
        <f t="shared" si="145"/>
        <v>2.5</v>
      </c>
      <c r="T3692" s="69" t="s">
        <v>548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customHeight="1" x14ac:dyDescent="0.35">
      <c r="A3693" s="62">
        <v>46208</v>
      </c>
      <c r="B3693" s="63" t="s">
        <v>446</v>
      </c>
      <c r="C3693" s="64" t="s">
        <v>18</v>
      </c>
      <c r="D3693" s="64" t="s">
        <v>37</v>
      </c>
      <c r="E3693" s="64" t="s">
        <v>2681</v>
      </c>
      <c r="F3693" s="64" t="str">
        <f t="shared" si="143"/>
        <v>1</v>
      </c>
      <c r="G3693" s="72">
        <v>159304006</v>
      </c>
      <c r="H3693" s="63" t="s">
        <v>6555</v>
      </c>
      <c r="I3693" s="64" t="s">
        <v>494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4"/>
        <v>24</v>
      </c>
      <c r="P3693" s="67">
        <v>0.1</v>
      </c>
      <c r="Q3693" s="68">
        <v>22</v>
      </c>
      <c r="R3693" s="68"/>
      <c r="S3693" s="68">
        <f t="shared" si="145"/>
        <v>2.2000000000000002</v>
      </c>
      <c r="T3693" s="69" t="s">
        <v>548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customHeight="1" x14ac:dyDescent="0.35">
      <c r="A3694" s="62">
        <v>46208</v>
      </c>
      <c r="B3694" s="63" t="s">
        <v>446</v>
      </c>
      <c r="C3694" s="64" t="s">
        <v>18</v>
      </c>
      <c r="D3694" s="64" t="s">
        <v>37</v>
      </c>
      <c r="E3694" s="64" t="s">
        <v>2232</v>
      </c>
      <c r="F3694" s="64" t="str">
        <f t="shared" si="143"/>
        <v>2</v>
      </c>
      <c r="G3694" s="72" t="s">
        <v>1476</v>
      </c>
      <c r="H3694" s="63" t="s">
        <v>6556</v>
      </c>
      <c r="I3694" s="64" t="s">
        <v>494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4"/>
        <v>24</v>
      </c>
      <c r="P3694" s="67">
        <v>0.32</v>
      </c>
      <c r="Q3694" s="68">
        <v>24</v>
      </c>
      <c r="R3694" s="68"/>
      <c r="S3694" s="68">
        <f t="shared" si="145"/>
        <v>7.68</v>
      </c>
      <c r="T3694" s="69" t="s">
        <v>548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customHeight="1" x14ac:dyDescent="0.35">
      <c r="A3695" s="62">
        <v>46208</v>
      </c>
      <c r="B3695" s="63" t="s">
        <v>446</v>
      </c>
      <c r="C3695" s="64" t="s">
        <v>18</v>
      </c>
      <c r="D3695" s="64" t="s">
        <v>37</v>
      </c>
      <c r="E3695" s="64" t="s">
        <v>2232</v>
      </c>
      <c r="F3695" s="64" t="str">
        <f t="shared" si="143"/>
        <v>2</v>
      </c>
      <c r="G3695" s="72" t="s">
        <v>6294</v>
      </c>
      <c r="H3695" s="63" t="s">
        <v>6557</v>
      </c>
      <c r="I3695" s="64" t="s">
        <v>494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4"/>
        <v>24</v>
      </c>
      <c r="P3695" s="67">
        <v>0.33</v>
      </c>
      <c r="Q3695" s="68">
        <v>24</v>
      </c>
      <c r="R3695" s="68"/>
      <c r="S3695" s="68">
        <f t="shared" si="145"/>
        <v>7.92</v>
      </c>
      <c r="T3695" s="69" t="s">
        <v>548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customHeight="1" x14ac:dyDescent="0.35">
      <c r="A3696" s="62">
        <v>46208</v>
      </c>
      <c r="B3696" s="63" t="s">
        <v>34</v>
      </c>
      <c r="C3696" s="64" t="s">
        <v>18</v>
      </c>
      <c r="D3696" s="64" t="s">
        <v>19</v>
      </c>
      <c r="E3696" s="64" t="s">
        <v>1555</v>
      </c>
      <c r="F3696" s="64" t="str">
        <f t="shared" si="143"/>
        <v>1</v>
      </c>
      <c r="G3696" s="72">
        <v>130429427</v>
      </c>
      <c r="H3696" s="63" t="s">
        <v>6558</v>
      </c>
      <c r="I3696" s="64" t="s">
        <v>491</v>
      </c>
      <c r="J3696" s="63" t="s">
        <v>2231</v>
      </c>
      <c r="K3696" s="64" t="s">
        <v>281</v>
      </c>
      <c r="L3696" s="64" t="s">
        <v>268</v>
      </c>
      <c r="M3696" s="100">
        <v>0.56597222222222221</v>
      </c>
      <c r="N3696" s="100">
        <v>0.63888888888888884</v>
      </c>
      <c r="O3696" s="66">
        <f t="shared" si="144"/>
        <v>7.291666666666663E-2</v>
      </c>
      <c r="P3696" s="67">
        <v>1.75</v>
      </c>
      <c r="Q3696" s="68">
        <v>15</v>
      </c>
      <c r="R3696" s="68"/>
      <c r="S3696" s="68">
        <f t="shared" si="145"/>
        <v>26.25</v>
      </c>
      <c r="T3696" s="69" t="s">
        <v>52</v>
      </c>
      <c r="U3696" s="63" t="s">
        <v>52</v>
      </c>
      <c r="V3696" s="63"/>
      <c r="W3696" s="63"/>
      <c r="X3696" s="63"/>
      <c r="Y3696" s="63"/>
      <c r="Z3696" s="63"/>
      <c r="AA3696" s="63">
        <v>2026070017</v>
      </c>
    </row>
    <row r="3697" spans="1:27" s="71" customFormat="1" ht="23.5" customHeight="1" x14ac:dyDescent="0.35">
      <c r="A3697" s="62">
        <v>46209</v>
      </c>
      <c r="B3697" s="63" t="s">
        <v>446</v>
      </c>
      <c r="C3697" s="64" t="s">
        <v>17</v>
      </c>
      <c r="D3697" s="64" t="s">
        <v>37</v>
      </c>
      <c r="E3697" s="64" t="s">
        <v>5771</v>
      </c>
      <c r="F3697" s="64" t="str">
        <f t="shared" si="143"/>
        <v>2</v>
      </c>
      <c r="G3697" s="72" t="s">
        <v>6569</v>
      </c>
      <c r="H3697" s="63" t="s">
        <v>6570</v>
      </c>
      <c r="I3697" s="64" t="s">
        <v>494</v>
      </c>
      <c r="J3697" s="63" t="s">
        <v>66</v>
      </c>
      <c r="K3697" s="64" t="s">
        <v>243</v>
      </c>
      <c r="L3697" s="64" t="s">
        <v>239</v>
      </c>
      <c r="M3697" s="100"/>
      <c r="N3697" s="100"/>
      <c r="O3697" s="66">
        <f t="shared" si="144"/>
        <v>24</v>
      </c>
      <c r="P3697" s="67">
        <v>0.5</v>
      </c>
      <c r="Q3697" s="68">
        <v>7</v>
      </c>
      <c r="R3697" s="68"/>
      <c r="S3697" s="68">
        <f t="shared" si="145"/>
        <v>3.5</v>
      </c>
      <c r="T3697" s="69" t="s">
        <v>548</v>
      </c>
      <c r="U3697" s="63" t="s">
        <v>52</v>
      </c>
      <c r="V3697" s="63"/>
      <c r="W3697" s="63"/>
      <c r="X3697" s="63"/>
      <c r="Y3697" s="63"/>
      <c r="Z3697" s="63"/>
      <c r="AA3697" s="63"/>
    </row>
    <row r="3698" spans="1:27" s="71" customFormat="1" ht="23.5" customHeight="1" x14ac:dyDescent="0.35">
      <c r="A3698" s="62">
        <v>46209</v>
      </c>
      <c r="B3698" s="63" t="s">
        <v>446</v>
      </c>
      <c r="C3698" s="64" t="s">
        <v>17</v>
      </c>
      <c r="D3698" s="64" t="s">
        <v>37</v>
      </c>
      <c r="E3698" s="64" t="s">
        <v>5886</v>
      </c>
      <c r="F3698" s="64" t="str">
        <f t="shared" ref="F3698:F3761" si="146">IF(RIGHT(E3698,1)="D","1","2")</f>
        <v>2</v>
      </c>
      <c r="G3698" s="72" t="s">
        <v>4700</v>
      </c>
      <c r="H3698" s="63" t="s">
        <v>6571</v>
      </c>
      <c r="I3698" s="64" t="s">
        <v>494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ref="O3698:O3761" si="147">IF(N3698-M3698&gt;0,N3698-M3698,N3698-M3698+24)</f>
        <v>24</v>
      </c>
      <c r="P3698" s="67">
        <v>0.1</v>
      </c>
      <c r="Q3698" s="68">
        <v>25</v>
      </c>
      <c r="R3698" s="68"/>
      <c r="S3698" s="68">
        <f t="shared" ref="S3698:S3761" si="148">P3698*Q3698</f>
        <v>2.5</v>
      </c>
      <c r="T3698" s="69" t="s">
        <v>548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customHeight="1" x14ac:dyDescent="0.35">
      <c r="A3699" s="62">
        <v>46209</v>
      </c>
      <c r="B3699" s="63" t="s">
        <v>446</v>
      </c>
      <c r="C3699" s="64" t="s">
        <v>17</v>
      </c>
      <c r="D3699" s="64" t="s">
        <v>37</v>
      </c>
      <c r="E3699" s="64" t="s">
        <v>715</v>
      </c>
      <c r="F3699" s="64" t="str">
        <f t="shared" si="146"/>
        <v>2</v>
      </c>
      <c r="G3699" s="72" t="s">
        <v>815</v>
      </c>
      <c r="H3699" s="63" t="s">
        <v>6572</v>
      </c>
      <c r="I3699" s="64" t="s">
        <v>494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si="147"/>
        <v>24</v>
      </c>
      <c r="P3699" s="67">
        <v>0.1</v>
      </c>
      <c r="Q3699" s="68">
        <v>26</v>
      </c>
      <c r="R3699" s="68"/>
      <c r="S3699" s="68">
        <f t="shared" si="148"/>
        <v>2.6</v>
      </c>
      <c r="T3699" s="69" t="s">
        <v>548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customHeight="1" x14ac:dyDescent="0.35">
      <c r="A3700" s="62">
        <v>46209</v>
      </c>
      <c r="B3700" s="63" t="s">
        <v>34</v>
      </c>
      <c r="C3700" s="64" t="s">
        <v>17</v>
      </c>
      <c r="D3700" s="64" t="s">
        <v>19</v>
      </c>
      <c r="E3700" s="64" t="s">
        <v>6568</v>
      </c>
      <c r="F3700" s="64" t="str">
        <f t="shared" si="146"/>
        <v>1</v>
      </c>
      <c r="G3700" s="72" t="s">
        <v>765</v>
      </c>
      <c r="H3700" s="63" t="s">
        <v>6573</v>
      </c>
      <c r="I3700" s="64" t="s">
        <v>494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7"/>
        <v>24</v>
      </c>
      <c r="P3700" s="67">
        <v>0.33</v>
      </c>
      <c r="Q3700" s="68">
        <v>11</v>
      </c>
      <c r="R3700" s="68"/>
      <c r="S3700" s="68">
        <f t="shared" si="148"/>
        <v>3.6300000000000003</v>
      </c>
      <c r="T3700" s="69" t="s">
        <v>548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customHeight="1" x14ac:dyDescent="0.35">
      <c r="A3701" s="62">
        <v>46209</v>
      </c>
      <c r="B3701" s="63" t="s">
        <v>446</v>
      </c>
      <c r="C3701" s="64" t="s">
        <v>17</v>
      </c>
      <c r="D3701" s="64" t="s">
        <v>37</v>
      </c>
      <c r="E3701" s="64" t="s">
        <v>5769</v>
      </c>
      <c r="F3701" s="64" t="str">
        <f t="shared" si="146"/>
        <v>1</v>
      </c>
      <c r="G3701" s="72" t="s">
        <v>4335</v>
      </c>
      <c r="H3701" s="63" t="s">
        <v>6574</v>
      </c>
      <c r="I3701" s="64" t="s">
        <v>494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7"/>
        <v>24</v>
      </c>
      <c r="P3701" s="67">
        <v>0.1</v>
      </c>
      <c r="Q3701" s="68">
        <v>24</v>
      </c>
      <c r="R3701" s="68"/>
      <c r="S3701" s="68">
        <f t="shared" si="148"/>
        <v>2.4000000000000004</v>
      </c>
      <c r="T3701" s="69" t="s">
        <v>548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customHeight="1" x14ac:dyDescent="0.35">
      <c r="A3702" s="62">
        <v>46209</v>
      </c>
      <c r="B3702" s="63" t="s">
        <v>446</v>
      </c>
      <c r="C3702" s="64" t="s">
        <v>18</v>
      </c>
      <c r="D3702" s="64" t="s">
        <v>37</v>
      </c>
      <c r="E3702" s="64" t="s">
        <v>639</v>
      </c>
      <c r="F3702" s="64" t="str">
        <f t="shared" si="146"/>
        <v>2</v>
      </c>
      <c r="G3702" s="72" t="s">
        <v>6577</v>
      </c>
      <c r="H3702" s="63" t="s">
        <v>6578</v>
      </c>
      <c r="I3702" s="64" t="s">
        <v>494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7"/>
        <v>24</v>
      </c>
      <c r="P3702" s="67">
        <v>0.8</v>
      </c>
      <c r="Q3702" s="68">
        <v>21</v>
      </c>
      <c r="R3702" s="68"/>
      <c r="S3702" s="68">
        <f t="shared" si="148"/>
        <v>16.8</v>
      </c>
      <c r="T3702" s="69" t="s">
        <v>548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customHeight="1" x14ac:dyDescent="0.35">
      <c r="A3703" s="62">
        <v>46209</v>
      </c>
      <c r="B3703" s="63" t="s">
        <v>446</v>
      </c>
      <c r="C3703" s="64" t="s">
        <v>18</v>
      </c>
      <c r="D3703" s="64" t="s">
        <v>37</v>
      </c>
      <c r="E3703" s="64" t="s">
        <v>1844</v>
      </c>
      <c r="F3703" s="64" t="str">
        <f t="shared" si="146"/>
        <v>2</v>
      </c>
      <c r="G3703" s="72" t="s">
        <v>5638</v>
      </c>
      <c r="H3703" s="63" t="s">
        <v>6579</v>
      </c>
      <c r="I3703" s="64" t="s">
        <v>494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7"/>
        <v>24</v>
      </c>
      <c r="P3703" s="67">
        <v>0.1</v>
      </c>
      <c r="Q3703" s="68">
        <v>30</v>
      </c>
      <c r="R3703" s="68"/>
      <c r="S3703" s="68">
        <f t="shared" si="148"/>
        <v>3</v>
      </c>
      <c r="T3703" s="69" t="s">
        <v>548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customHeight="1" x14ac:dyDescent="0.35">
      <c r="A3704" s="62">
        <v>46209</v>
      </c>
      <c r="B3704" s="63" t="s">
        <v>446</v>
      </c>
      <c r="C3704" s="64" t="s">
        <v>18</v>
      </c>
      <c r="D3704" s="64" t="s">
        <v>37</v>
      </c>
      <c r="E3704" s="64" t="s">
        <v>756</v>
      </c>
      <c r="F3704" s="64" t="str">
        <f t="shared" si="146"/>
        <v>2</v>
      </c>
      <c r="G3704" s="72">
        <v>315630004</v>
      </c>
      <c r="H3704" s="63" t="s">
        <v>6580</v>
      </c>
      <c r="I3704" s="64" t="s">
        <v>494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7"/>
        <v>24</v>
      </c>
      <c r="P3704" s="67">
        <v>0.1</v>
      </c>
      <c r="Q3704" s="68">
        <v>5</v>
      </c>
      <c r="R3704" s="68"/>
      <c r="S3704" s="68">
        <f t="shared" si="148"/>
        <v>0.5</v>
      </c>
      <c r="T3704" s="69" t="s">
        <v>548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customHeight="1" x14ac:dyDescent="0.35">
      <c r="A3705" s="62">
        <v>46209</v>
      </c>
      <c r="B3705" s="63" t="s">
        <v>446</v>
      </c>
      <c r="C3705" s="64" t="s">
        <v>18</v>
      </c>
      <c r="D3705" s="64" t="s">
        <v>37</v>
      </c>
      <c r="E3705" s="64" t="s">
        <v>320</v>
      </c>
      <c r="F3705" s="64" t="str">
        <f t="shared" si="146"/>
        <v>1</v>
      </c>
      <c r="G3705" s="72" t="s">
        <v>4748</v>
      </c>
      <c r="H3705" s="63" t="s">
        <v>6581</v>
      </c>
      <c r="I3705" s="64" t="s">
        <v>494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7"/>
        <v>24</v>
      </c>
      <c r="P3705" s="67">
        <v>0.75</v>
      </c>
      <c r="Q3705" s="68">
        <v>19</v>
      </c>
      <c r="R3705" s="68"/>
      <c r="S3705" s="68">
        <f t="shared" si="148"/>
        <v>14.25</v>
      </c>
      <c r="T3705" s="69" t="s">
        <v>548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customHeight="1" x14ac:dyDescent="0.35">
      <c r="A3706" s="62">
        <v>46209</v>
      </c>
      <c r="B3706" s="63" t="s">
        <v>446</v>
      </c>
      <c r="C3706" s="64" t="s">
        <v>18</v>
      </c>
      <c r="D3706" s="64" t="s">
        <v>37</v>
      </c>
      <c r="E3706" s="64" t="s">
        <v>2111</v>
      </c>
      <c r="F3706" s="64" t="str">
        <f t="shared" si="146"/>
        <v>1</v>
      </c>
      <c r="G3706" s="72" t="s">
        <v>392</v>
      </c>
      <c r="H3706" s="63" t="s">
        <v>6166</v>
      </c>
      <c r="I3706" s="64" t="s">
        <v>494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7"/>
        <v>24</v>
      </c>
      <c r="P3706" s="67">
        <v>0.1</v>
      </c>
      <c r="Q3706" s="68">
        <v>16</v>
      </c>
      <c r="R3706" s="68"/>
      <c r="S3706" s="68">
        <f t="shared" si="148"/>
        <v>1.6</v>
      </c>
      <c r="T3706" s="69" t="s">
        <v>548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customHeight="1" x14ac:dyDescent="0.35">
      <c r="A3707" s="62">
        <v>46209</v>
      </c>
      <c r="B3707" s="63" t="s">
        <v>446</v>
      </c>
      <c r="C3707" s="64" t="s">
        <v>17</v>
      </c>
      <c r="D3707" s="64" t="s">
        <v>37</v>
      </c>
      <c r="E3707" s="64" t="s">
        <v>6109</v>
      </c>
      <c r="F3707" s="64" t="str">
        <f>IF(RIGHT(E3707,1)="D","1","2")</f>
        <v>1</v>
      </c>
      <c r="G3707" s="72" t="s">
        <v>5778</v>
      </c>
      <c r="H3707" s="63" t="s">
        <v>6575</v>
      </c>
      <c r="I3707" s="64" t="s">
        <v>481</v>
      </c>
      <c r="J3707" s="63" t="s">
        <v>6576</v>
      </c>
      <c r="K3707" s="64" t="s">
        <v>273</v>
      </c>
      <c r="L3707" s="64" t="s">
        <v>268</v>
      </c>
      <c r="M3707" s="100">
        <v>0.70833333333333337</v>
      </c>
      <c r="N3707" s="100">
        <v>0.79166666666666663</v>
      </c>
      <c r="O3707" s="66">
        <f>IF(N3707-M3707&gt;0,N3707-M3707,N3707-M3707+24)</f>
        <v>8.3333333333333259E-2</v>
      </c>
      <c r="P3707" s="67">
        <v>2</v>
      </c>
      <c r="Q3707" s="68">
        <v>9</v>
      </c>
      <c r="R3707" s="68"/>
      <c r="S3707" s="68">
        <f>P3707*Q3707</f>
        <v>18</v>
      </c>
      <c r="T3707" s="69" t="s">
        <v>27</v>
      </c>
      <c r="U3707" s="63" t="s">
        <v>30</v>
      </c>
      <c r="V3707" s="63"/>
      <c r="W3707" s="63">
        <v>921288006</v>
      </c>
      <c r="X3707" s="63" t="s">
        <v>6595</v>
      </c>
      <c r="Y3707" s="63"/>
      <c r="Z3707" s="63"/>
      <c r="AA3707" s="63">
        <v>2026070018</v>
      </c>
    </row>
    <row r="3708" spans="1:27" s="71" customFormat="1" ht="23.5" customHeight="1" x14ac:dyDescent="0.35">
      <c r="A3708" s="62">
        <v>46209</v>
      </c>
      <c r="B3708" s="63" t="s">
        <v>446</v>
      </c>
      <c r="C3708" s="64" t="s">
        <v>18</v>
      </c>
      <c r="D3708" s="64" t="s">
        <v>37</v>
      </c>
      <c r="E3708" s="64" t="s">
        <v>682</v>
      </c>
      <c r="F3708" s="64" t="str">
        <f t="shared" si="146"/>
        <v>2</v>
      </c>
      <c r="G3708" s="72">
        <v>316292011</v>
      </c>
      <c r="H3708" s="63" t="s">
        <v>6582</v>
      </c>
      <c r="I3708" s="64" t="s">
        <v>481</v>
      </c>
      <c r="J3708" s="63" t="s">
        <v>6583</v>
      </c>
      <c r="K3708" s="64" t="s">
        <v>273</v>
      </c>
      <c r="L3708" s="64" t="s">
        <v>268</v>
      </c>
      <c r="M3708" s="100">
        <v>0.91666666666666663</v>
      </c>
      <c r="N3708" s="100">
        <v>0.25</v>
      </c>
      <c r="O3708" s="66">
        <f t="shared" si="147"/>
        <v>23.333333333333332</v>
      </c>
      <c r="P3708" s="67">
        <v>8</v>
      </c>
      <c r="Q3708" s="68">
        <v>11</v>
      </c>
      <c r="R3708" s="68"/>
      <c r="S3708" s="68">
        <f t="shared" si="148"/>
        <v>88</v>
      </c>
      <c r="T3708" s="69" t="s">
        <v>30</v>
      </c>
      <c r="U3708" s="63" t="s">
        <v>30</v>
      </c>
      <c r="V3708" s="63"/>
      <c r="W3708" s="63">
        <v>681963001</v>
      </c>
      <c r="X3708" s="63" t="s">
        <v>6596</v>
      </c>
      <c r="Y3708" s="63"/>
      <c r="Z3708" s="63"/>
      <c r="AA3708" s="63">
        <v>2026070019</v>
      </c>
    </row>
    <row r="3709" spans="1:27" s="71" customFormat="1" ht="23.5" customHeight="1" x14ac:dyDescent="0.35">
      <c r="A3709" s="62">
        <v>46209</v>
      </c>
      <c r="B3709" s="63" t="s">
        <v>446</v>
      </c>
      <c r="C3709" s="64" t="s">
        <v>18</v>
      </c>
      <c r="D3709" s="64" t="s">
        <v>37</v>
      </c>
      <c r="E3709" s="64" t="s">
        <v>2573</v>
      </c>
      <c r="F3709" s="64" t="str">
        <f t="shared" si="146"/>
        <v>1</v>
      </c>
      <c r="G3709" s="72" t="s">
        <v>6584</v>
      </c>
      <c r="H3709" s="63" t="s">
        <v>6585</v>
      </c>
      <c r="I3709" s="64" t="s">
        <v>481</v>
      </c>
      <c r="J3709" s="63" t="s">
        <v>6586</v>
      </c>
      <c r="K3709" s="64" t="s">
        <v>273</v>
      </c>
      <c r="L3709" s="64" t="s">
        <v>268</v>
      </c>
      <c r="M3709" s="100">
        <v>0.3125</v>
      </c>
      <c r="N3709" s="100">
        <v>0.64583333333333337</v>
      </c>
      <c r="O3709" s="66">
        <f t="shared" si="147"/>
        <v>0.33333333333333337</v>
      </c>
      <c r="P3709" s="67">
        <v>8</v>
      </c>
      <c r="Q3709" s="68">
        <v>19</v>
      </c>
      <c r="R3709" s="68"/>
      <c r="S3709" s="68">
        <f t="shared" si="148"/>
        <v>152</v>
      </c>
      <c r="T3709" s="69" t="s">
        <v>30</v>
      </c>
      <c r="U3709" s="63" t="s">
        <v>30</v>
      </c>
      <c r="V3709" s="63"/>
      <c r="W3709" s="63">
        <v>640925006</v>
      </c>
      <c r="X3709" s="63" t="s">
        <v>6597</v>
      </c>
      <c r="Y3709" s="63"/>
      <c r="Z3709" s="63"/>
      <c r="AA3709" s="63">
        <v>2026070020</v>
      </c>
    </row>
    <row r="3710" spans="1:27" s="71" customFormat="1" ht="23.5" customHeight="1" x14ac:dyDescent="0.35">
      <c r="A3710" s="62">
        <v>46209</v>
      </c>
      <c r="B3710" s="63" t="s">
        <v>34</v>
      </c>
      <c r="C3710" s="64" t="s">
        <v>18</v>
      </c>
      <c r="D3710" s="64" t="s">
        <v>19</v>
      </c>
      <c r="E3710" s="64" t="s">
        <v>1549</v>
      </c>
      <c r="F3710" s="64" t="str">
        <f t="shared" si="146"/>
        <v>1</v>
      </c>
      <c r="G3710" s="72">
        <v>130514052</v>
      </c>
      <c r="H3710" s="63" t="s">
        <v>6587</v>
      </c>
      <c r="I3710" s="64" t="s">
        <v>491</v>
      </c>
      <c r="J3710" s="63" t="s">
        <v>6588</v>
      </c>
      <c r="K3710" s="64" t="s">
        <v>281</v>
      </c>
      <c r="L3710" s="64" t="s">
        <v>268</v>
      </c>
      <c r="M3710" s="100">
        <v>0.6875</v>
      </c>
      <c r="N3710" s="100">
        <v>0.8125</v>
      </c>
      <c r="O3710" s="66">
        <f t="shared" si="147"/>
        <v>0.125</v>
      </c>
      <c r="P3710" s="67">
        <v>3</v>
      </c>
      <c r="Q3710" s="68">
        <v>6</v>
      </c>
      <c r="R3710" s="68"/>
      <c r="S3710" s="68">
        <f t="shared" si="148"/>
        <v>18</v>
      </c>
      <c r="T3710" s="69" t="s">
        <v>52</v>
      </c>
      <c r="U3710" s="63" t="s">
        <v>52</v>
      </c>
      <c r="V3710" s="63"/>
      <c r="W3710" s="63"/>
      <c r="X3710" s="63"/>
      <c r="Y3710" s="63"/>
      <c r="Z3710" s="63"/>
      <c r="AA3710" s="63">
        <v>2026070021</v>
      </c>
    </row>
    <row r="3711" spans="1:27" s="71" customFormat="1" ht="23.5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5939</v>
      </c>
      <c r="F3711" s="64" t="str">
        <f t="shared" si="146"/>
        <v>2</v>
      </c>
      <c r="G3711" s="72">
        <v>130514052</v>
      </c>
      <c r="H3711" s="63" t="s">
        <v>6587</v>
      </c>
      <c r="I3711" s="64" t="s">
        <v>491</v>
      </c>
      <c r="J3711" s="63" t="s">
        <v>6589</v>
      </c>
      <c r="K3711" s="64" t="s">
        <v>281</v>
      </c>
      <c r="L3711" s="64" t="s">
        <v>268</v>
      </c>
      <c r="M3711" s="100">
        <v>0.12847222222222221</v>
      </c>
      <c r="N3711" s="100">
        <v>0.19097222222222221</v>
      </c>
      <c r="O3711" s="66">
        <f t="shared" si="147"/>
        <v>6.25E-2</v>
      </c>
      <c r="P3711" s="67">
        <v>1.5</v>
      </c>
      <c r="Q3711" s="68">
        <v>6</v>
      </c>
      <c r="R3711" s="68"/>
      <c r="S3711" s="68">
        <f t="shared" si="148"/>
        <v>9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2026070022</v>
      </c>
    </row>
    <row r="3712" spans="1:27" s="71" customFormat="1" ht="23.5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5941</v>
      </c>
      <c r="F3712" s="64" t="str">
        <f t="shared" si="146"/>
        <v>2</v>
      </c>
      <c r="G3712" s="72">
        <v>130868002</v>
      </c>
      <c r="H3712" s="63" t="s">
        <v>6590</v>
      </c>
      <c r="I3712" s="64" t="s">
        <v>491</v>
      </c>
      <c r="J3712" s="63" t="s">
        <v>6591</v>
      </c>
      <c r="K3712" s="64" t="s">
        <v>281</v>
      </c>
      <c r="L3712" s="64" t="s">
        <v>268</v>
      </c>
      <c r="M3712" s="100">
        <v>0.91388888888888886</v>
      </c>
      <c r="N3712" s="100">
        <v>0.92638888888888893</v>
      </c>
      <c r="O3712" s="66">
        <f t="shared" si="147"/>
        <v>1.2500000000000067E-2</v>
      </c>
      <c r="P3712" s="67">
        <v>0.3</v>
      </c>
      <c r="Q3712" s="68">
        <v>6</v>
      </c>
      <c r="R3712" s="68"/>
      <c r="S3712" s="68">
        <f t="shared" si="148"/>
        <v>1.7999999999999998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2026070023</v>
      </c>
    </row>
    <row r="3713" spans="1:27" s="71" customFormat="1" ht="23.5" customHeight="1" x14ac:dyDescent="0.35">
      <c r="A3713" s="62">
        <v>46210</v>
      </c>
      <c r="B3713" s="63" t="s">
        <v>446</v>
      </c>
      <c r="C3713" s="64" t="s">
        <v>17</v>
      </c>
      <c r="D3713" s="64" t="s">
        <v>37</v>
      </c>
      <c r="E3713" s="64" t="s">
        <v>5770</v>
      </c>
      <c r="F3713" s="64" t="str">
        <f t="shared" si="146"/>
        <v>1</v>
      </c>
      <c r="G3713" s="72" t="s">
        <v>4080</v>
      </c>
      <c r="H3713" s="63" t="s">
        <v>6599</v>
      </c>
      <c r="I3713" s="64" t="s">
        <v>494</v>
      </c>
      <c r="J3713" s="63" t="s">
        <v>66</v>
      </c>
      <c r="K3713" s="64" t="s">
        <v>243</v>
      </c>
      <c r="L3713" s="64" t="s">
        <v>239</v>
      </c>
      <c r="M3713" s="100"/>
      <c r="N3713" s="100"/>
      <c r="O3713" s="66">
        <f t="shared" si="147"/>
        <v>24</v>
      </c>
      <c r="P3713" s="67">
        <v>0.22</v>
      </c>
      <c r="Q3713" s="68">
        <v>9</v>
      </c>
      <c r="R3713" s="68"/>
      <c r="S3713" s="68">
        <f t="shared" si="148"/>
        <v>1.98</v>
      </c>
      <c r="T3713" s="69" t="s">
        <v>548</v>
      </c>
      <c r="U3713" s="63" t="s">
        <v>52</v>
      </c>
      <c r="V3713" s="63"/>
      <c r="W3713" s="63"/>
      <c r="X3713" s="63"/>
      <c r="Y3713" s="63"/>
      <c r="Z3713" s="63"/>
      <c r="AA3713" s="63"/>
    </row>
    <row r="3714" spans="1:27" s="71" customFormat="1" ht="23.5" customHeight="1" x14ac:dyDescent="0.35">
      <c r="A3714" s="62">
        <v>46210</v>
      </c>
      <c r="B3714" s="63" t="s">
        <v>446</v>
      </c>
      <c r="C3714" s="64" t="s">
        <v>17</v>
      </c>
      <c r="D3714" s="64" t="s">
        <v>37</v>
      </c>
      <c r="E3714" s="64" t="s">
        <v>5770</v>
      </c>
      <c r="F3714" s="64" t="str">
        <f t="shared" si="146"/>
        <v>1</v>
      </c>
      <c r="G3714" s="72" t="s">
        <v>3434</v>
      </c>
      <c r="H3714" s="63" t="s">
        <v>6600</v>
      </c>
      <c r="I3714" s="64" t="s">
        <v>494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7"/>
        <v>24</v>
      </c>
      <c r="P3714" s="67">
        <v>0.5</v>
      </c>
      <c r="Q3714" s="68">
        <v>9</v>
      </c>
      <c r="R3714" s="68"/>
      <c r="S3714" s="68">
        <f t="shared" si="148"/>
        <v>4.5</v>
      </c>
      <c r="T3714" s="69" t="s">
        <v>548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customHeight="1" x14ac:dyDescent="0.35">
      <c r="A3715" s="62">
        <v>46210</v>
      </c>
      <c r="B3715" s="63" t="s">
        <v>446</v>
      </c>
      <c r="C3715" s="64" t="s">
        <v>17</v>
      </c>
      <c r="D3715" s="64" t="s">
        <v>37</v>
      </c>
      <c r="E3715" s="64" t="s">
        <v>5920</v>
      </c>
      <c r="F3715" s="64" t="str">
        <f t="shared" si="146"/>
        <v>2</v>
      </c>
      <c r="G3715" s="72" t="s">
        <v>3215</v>
      </c>
      <c r="H3715" s="63" t="s">
        <v>6601</v>
      </c>
      <c r="I3715" s="64" t="s">
        <v>494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7"/>
        <v>24</v>
      </c>
      <c r="P3715" s="67">
        <v>0.1</v>
      </c>
      <c r="Q3715" s="68">
        <v>24</v>
      </c>
      <c r="R3715" s="68"/>
      <c r="S3715" s="68">
        <f t="shared" si="148"/>
        <v>2.4000000000000004</v>
      </c>
      <c r="T3715" s="69" t="s">
        <v>548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customHeight="1" x14ac:dyDescent="0.35">
      <c r="A3716" s="62">
        <v>46210</v>
      </c>
      <c r="B3716" s="63" t="s">
        <v>446</v>
      </c>
      <c r="C3716" s="64" t="s">
        <v>17</v>
      </c>
      <c r="D3716" s="64" t="s">
        <v>37</v>
      </c>
      <c r="E3716" s="64" t="s">
        <v>2573</v>
      </c>
      <c r="F3716" s="64" t="str">
        <f t="shared" si="146"/>
        <v>1</v>
      </c>
      <c r="G3716" s="72" t="s">
        <v>698</v>
      </c>
      <c r="H3716" s="63" t="s">
        <v>6602</v>
      </c>
      <c r="I3716" s="64" t="s">
        <v>494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7"/>
        <v>24</v>
      </c>
      <c r="P3716" s="67">
        <v>0.33</v>
      </c>
      <c r="Q3716" s="68">
        <v>28</v>
      </c>
      <c r="R3716" s="68"/>
      <c r="S3716" s="68">
        <f t="shared" si="148"/>
        <v>9.24</v>
      </c>
      <c r="T3716" s="69" t="s">
        <v>548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customHeight="1" x14ac:dyDescent="0.35">
      <c r="A3717" s="62">
        <v>46210</v>
      </c>
      <c r="B3717" s="63" t="s">
        <v>446</v>
      </c>
      <c r="C3717" s="64" t="s">
        <v>17</v>
      </c>
      <c r="D3717" s="64" t="s">
        <v>37</v>
      </c>
      <c r="E3717" s="64" t="s">
        <v>5920</v>
      </c>
      <c r="F3717" s="64" t="str">
        <f t="shared" si="146"/>
        <v>2</v>
      </c>
      <c r="G3717" s="72" t="s">
        <v>1563</v>
      </c>
      <c r="H3717" s="63" t="s">
        <v>6603</v>
      </c>
      <c r="I3717" s="64" t="s">
        <v>494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7"/>
        <v>24</v>
      </c>
      <c r="P3717" s="67">
        <v>0.5</v>
      </c>
      <c r="Q3717" s="68">
        <v>24</v>
      </c>
      <c r="R3717" s="68"/>
      <c r="S3717" s="68">
        <f t="shared" si="148"/>
        <v>12</v>
      </c>
      <c r="T3717" s="69" t="s">
        <v>548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customHeight="1" x14ac:dyDescent="0.35">
      <c r="A3718" s="62">
        <v>46210</v>
      </c>
      <c r="B3718" s="63" t="s">
        <v>446</v>
      </c>
      <c r="C3718" s="64" t="s">
        <v>17</v>
      </c>
      <c r="D3718" s="64" t="s">
        <v>37</v>
      </c>
      <c r="E3718" s="64" t="s">
        <v>5999</v>
      </c>
      <c r="F3718" s="64" t="str">
        <f t="shared" si="146"/>
        <v>1</v>
      </c>
      <c r="G3718" s="72" t="s">
        <v>875</v>
      </c>
      <c r="H3718" s="63" t="s">
        <v>6604</v>
      </c>
      <c r="I3718" s="64" t="s">
        <v>494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7"/>
        <v>24</v>
      </c>
      <c r="P3718" s="67">
        <v>0.1</v>
      </c>
      <c r="Q3718" s="68">
        <v>28</v>
      </c>
      <c r="R3718" s="68"/>
      <c r="S3718" s="68">
        <f t="shared" si="148"/>
        <v>2.8000000000000003</v>
      </c>
      <c r="T3718" s="69" t="s">
        <v>548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customHeight="1" x14ac:dyDescent="0.35">
      <c r="A3719" s="62">
        <v>46210</v>
      </c>
      <c r="B3719" s="63" t="s">
        <v>446</v>
      </c>
      <c r="C3719" s="64" t="s">
        <v>17</v>
      </c>
      <c r="D3719" s="64" t="s">
        <v>37</v>
      </c>
      <c r="E3719" s="64" t="s">
        <v>5921</v>
      </c>
      <c r="F3719" s="64" t="str">
        <f t="shared" si="146"/>
        <v>1</v>
      </c>
      <c r="G3719" s="72" t="s">
        <v>3092</v>
      </c>
      <c r="H3719" s="63" t="s">
        <v>6605</v>
      </c>
      <c r="I3719" s="64" t="s">
        <v>494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7"/>
        <v>24</v>
      </c>
      <c r="P3719" s="67">
        <v>0.1</v>
      </c>
      <c r="Q3719" s="68">
        <v>26</v>
      </c>
      <c r="R3719" s="68"/>
      <c r="S3719" s="68">
        <f t="shared" si="148"/>
        <v>2.6</v>
      </c>
      <c r="T3719" s="69" t="s">
        <v>548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customHeight="1" x14ac:dyDescent="0.35">
      <c r="A3720" s="62">
        <v>46210</v>
      </c>
      <c r="B3720" s="63" t="s">
        <v>446</v>
      </c>
      <c r="C3720" s="64" t="s">
        <v>17</v>
      </c>
      <c r="D3720" s="64" t="s">
        <v>37</v>
      </c>
      <c r="E3720" s="64" t="s">
        <v>5771</v>
      </c>
      <c r="F3720" s="64" t="str">
        <f t="shared" si="146"/>
        <v>2</v>
      </c>
      <c r="G3720" s="72" t="s">
        <v>6606</v>
      </c>
      <c r="H3720" s="63" t="s">
        <v>6607</v>
      </c>
      <c r="I3720" s="64" t="s">
        <v>494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7"/>
        <v>24</v>
      </c>
      <c r="P3720" s="67">
        <v>0.25</v>
      </c>
      <c r="Q3720" s="68">
        <v>10</v>
      </c>
      <c r="R3720" s="68"/>
      <c r="S3720" s="68">
        <f t="shared" si="148"/>
        <v>2.5</v>
      </c>
      <c r="T3720" s="69" t="s">
        <v>548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customHeight="1" x14ac:dyDescent="0.35">
      <c r="A3721" s="62">
        <v>46210</v>
      </c>
      <c r="B3721" s="63" t="s">
        <v>446</v>
      </c>
      <c r="C3721" s="64" t="s">
        <v>17</v>
      </c>
      <c r="D3721" s="64" t="s">
        <v>37</v>
      </c>
      <c r="E3721" s="64" t="s">
        <v>6109</v>
      </c>
      <c r="F3721" s="64" t="str">
        <f t="shared" si="146"/>
        <v>1</v>
      </c>
      <c r="G3721" s="72" t="s">
        <v>3356</v>
      </c>
      <c r="H3721" s="63" t="s">
        <v>6608</v>
      </c>
      <c r="I3721" s="64" t="s">
        <v>494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7"/>
        <v>24</v>
      </c>
      <c r="P3721" s="67">
        <v>0.22</v>
      </c>
      <c r="Q3721" s="68">
        <v>8</v>
      </c>
      <c r="R3721" s="68"/>
      <c r="S3721" s="68">
        <f t="shared" si="148"/>
        <v>1.76</v>
      </c>
      <c r="T3721" s="69" t="s">
        <v>548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customHeight="1" x14ac:dyDescent="0.35">
      <c r="A3722" s="62">
        <v>46210</v>
      </c>
      <c r="B3722" s="63" t="s">
        <v>446</v>
      </c>
      <c r="C3722" s="64" t="s">
        <v>17</v>
      </c>
      <c r="D3722" s="64" t="s">
        <v>37</v>
      </c>
      <c r="E3722" s="64" t="s">
        <v>5770</v>
      </c>
      <c r="F3722" s="64" t="str">
        <f t="shared" si="146"/>
        <v>1</v>
      </c>
      <c r="G3722" s="72" t="s">
        <v>3411</v>
      </c>
      <c r="H3722" s="63" t="s">
        <v>6609</v>
      </c>
      <c r="I3722" s="64" t="s">
        <v>494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7"/>
        <v>24</v>
      </c>
      <c r="P3722" s="67">
        <v>0.5</v>
      </c>
      <c r="Q3722" s="68">
        <v>9</v>
      </c>
      <c r="R3722" s="68"/>
      <c r="S3722" s="68">
        <f t="shared" si="148"/>
        <v>4.5</v>
      </c>
      <c r="T3722" s="69" t="s">
        <v>548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customHeight="1" x14ac:dyDescent="0.35">
      <c r="A3723" s="62">
        <v>46210</v>
      </c>
      <c r="B3723" s="63" t="s">
        <v>446</v>
      </c>
      <c r="C3723" s="64" t="s">
        <v>17</v>
      </c>
      <c r="D3723" s="64" t="s">
        <v>37</v>
      </c>
      <c r="E3723" s="64" t="s">
        <v>292</v>
      </c>
      <c r="F3723" s="64" t="str">
        <f t="shared" si="146"/>
        <v>2</v>
      </c>
      <c r="G3723" s="72" t="s">
        <v>949</v>
      </c>
      <c r="H3723" s="63" t="s">
        <v>6610</v>
      </c>
      <c r="I3723" s="64" t="s">
        <v>494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7"/>
        <v>24</v>
      </c>
      <c r="P3723" s="67">
        <v>0.1</v>
      </c>
      <c r="Q3723" s="68">
        <v>21</v>
      </c>
      <c r="R3723" s="68"/>
      <c r="S3723" s="68">
        <f t="shared" si="148"/>
        <v>2.1</v>
      </c>
      <c r="T3723" s="69" t="s">
        <v>548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customHeight="1" x14ac:dyDescent="0.35">
      <c r="A3724" s="62">
        <v>46210</v>
      </c>
      <c r="B3724" s="63" t="s">
        <v>34</v>
      </c>
      <c r="C3724" s="64" t="s">
        <v>17</v>
      </c>
      <c r="D3724" s="64" t="s">
        <v>19</v>
      </c>
      <c r="E3724" s="64" t="s">
        <v>6598</v>
      </c>
      <c r="F3724" s="64" t="str">
        <f t="shared" si="146"/>
        <v>1</v>
      </c>
      <c r="G3724" s="72" t="s">
        <v>769</v>
      </c>
      <c r="H3724" s="63" t="s">
        <v>6611</v>
      </c>
      <c r="I3724" s="64" t="s">
        <v>494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7"/>
        <v>24</v>
      </c>
      <c r="P3724" s="67">
        <v>0.5</v>
      </c>
      <c r="Q3724" s="68">
        <v>14</v>
      </c>
      <c r="R3724" s="68"/>
      <c r="S3724" s="68">
        <f t="shared" si="148"/>
        <v>7</v>
      </c>
      <c r="T3724" s="69" t="s">
        <v>548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customHeight="1" x14ac:dyDescent="0.35">
      <c r="A3725" s="62">
        <v>46210</v>
      </c>
      <c r="B3725" s="63" t="s">
        <v>446</v>
      </c>
      <c r="C3725" s="64" t="s">
        <v>18</v>
      </c>
      <c r="D3725" s="64" t="s">
        <v>37</v>
      </c>
      <c r="E3725" s="64" t="s">
        <v>386</v>
      </c>
      <c r="F3725" s="64" t="str">
        <f t="shared" si="146"/>
        <v>1</v>
      </c>
      <c r="G3725" s="72" t="s">
        <v>6612</v>
      </c>
      <c r="H3725" s="63" t="s">
        <v>6613</v>
      </c>
      <c r="I3725" s="64" t="s">
        <v>494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7"/>
        <v>24</v>
      </c>
      <c r="P3725" s="67">
        <v>0.1</v>
      </c>
      <c r="Q3725" s="68">
        <v>23</v>
      </c>
      <c r="R3725" s="68"/>
      <c r="S3725" s="68">
        <f t="shared" si="148"/>
        <v>2.3000000000000003</v>
      </c>
      <c r="T3725" s="69" t="s">
        <v>548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customHeight="1" x14ac:dyDescent="0.35">
      <c r="A3726" s="62">
        <v>46210</v>
      </c>
      <c r="B3726" s="63" t="s">
        <v>446</v>
      </c>
      <c r="C3726" s="64" t="s">
        <v>18</v>
      </c>
      <c r="D3726" s="64" t="s">
        <v>37</v>
      </c>
      <c r="E3726" s="64" t="s">
        <v>2071</v>
      </c>
      <c r="F3726" s="64" t="str">
        <f t="shared" si="146"/>
        <v>2</v>
      </c>
      <c r="G3726" s="72" t="s">
        <v>2118</v>
      </c>
      <c r="H3726" s="63" t="s">
        <v>6614</v>
      </c>
      <c r="I3726" s="64" t="s">
        <v>494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7"/>
        <v>24</v>
      </c>
      <c r="P3726" s="67">
        <v>0.1</v>
      </c>
      <c r="Q3726" s="68">
        <v>23</v>
      </c>
      <c r="R3726" s="68"/>
      <c r="S3726" s="68">
        <f t="shared" si="148"/>
        <v>2.3000000000000003</v>
      </c>
      <c r="T3726" s="69" t="s">
        <v>548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customHeight="1" x14ac:dyDescent="0.35">
      <c r="A3727" s="62">
        <v>46210</v>
      </c>
      <c r="B3727" s="63" t="s">
        <v>446</v>
      </c>
      <c r="C3727" s="64" t="s">
        <v>18</v>
      </c>
      <c r="D3727" s="64" t="s">
        <v>37</v>
      </c>
      <c r="E3727" s="64" t="s">
        <v>639</v>
      </c>
      <c r="F3727" s="64" t="str">
        <f t="shared" si="146"/>
        <v>2</v>
      </c>
      <c r="G3727" s="72" t="s">
        <v>2903</v>
      </c>
      <c r="H3727" s="63" t="s">
        <v>6615</v>
      </c>
      <c r="I3727" s="64" t="s">
        <v>494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7"/>
        <v>24</v>
      </c>
      <c r="P3727" s="67">
        <v>0.1</v>
      </c>
      <c r="Q3727" s="68">
        <v>10</v>
      </c>
      <c r="R3727" s="68"/>
      <c r="S3727" s="68">
        <f t="shared" si="148"/>
        <v>1</v>
      </c>
      <c r="T3727" s="69" t="s">
        <v>548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customHeight="1" x14ac:dyDescent="0.35">
      <c r="A3728" s="62">
        <v>46210</v>
      </c>
      <c r="B3728" s="63" t="s">
        <v>446</v>
      </c>
      <c r="C3728" s="64" t="s">
        <v>18</v>
      </c>
      <c r="D3728" s="64" t="s">
        <v>37</v>
      </c>
      <c r="E3728" s="64" t="s">
        <v>1542</v>
      </c>
      <c r="F3728" s="64" t="str">
        <f t="shared" si="146"/>
        <v>1</v>
      </c>
      <c r="G3728" s="72" t="s">
        <v>2411</v>
      </c>
      <c r="H3728" s="63" t="s">
        <v>6616</v>
      </c>
      <c r="I3728" s="64" t="s">
        <v>494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7"/>
        <v>24</v>
      </c>
      <c r="P3728" s="67">
        <v>0.1</v>
      </c>
      <c r="Q3728" s="68">
        <v>26</v>
      </c>
      <c r="R3728" s="68"/>
      <c r="S3728" s="68">
        <f t="shared" si="148"/>
        <v>2.6</v>
      </c>
      <c r="T3728" s="69" t="s">
        <v>548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customHeight="1" x14ac:dyDescent="0.35">
      <c r="A3729" s="62">
        <v>46210</v>
      </c>
      <c r="B3729" s="63" t="s">
        <v>446</v>
      </c>
      <c r="C3729" s="64" t="s">
        <v>18</v>
      </c>
      <c r="D3729" s="64" t="s">
        <v>37</v>
      </c>
      <c r="E3729" s="64" t="s">
        <v>756</v>
      </c>
      <c r="F3729" s="64" t="str">
        <f t="shared" si="146"/>
        <v>2</v>
      </c>
      <c r="G3729" s="72">
        <v>318125009</v>
      </c>
      <c r="H3729" s="63" t="s">
        <v>6617</v>
      </c>
      <c r="I3729" s="64" t="s">
        <v>494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7"/>
        <v>24</v>
      </c>
      <c r="P3729" s="67">
        <v>0.1</v>
      </c>
      <c r="Q3729" s="68">
        <v>4</v>
      </c>
      <c r="R3729" s="68"/>
      <c r="S3729" s="68">
        <f t="shared" si="148"/>
        <v>0.4</v>
      </c>
      <c r="T3729" s="69" t="s">
        <v>548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customHeight="1" x14ac:dyDescent="0.35">
      <c r="A3730" s="62">
        <v>46210</v>
      </c>
      <c r="B3730" s="63" t="s">
        <v>446</v>
      </c>
      <c r="C3730" s="64" t="s">
        <v>18</v>
      </c>
      <c r="D3730" s="64" t="s">
        <v>37</v>
      </c>
      <c r="E3730" s="64" t="s">
        <v>1155</v>
      </c>
      <c r="F3730" s="64" t="str">
        <f t="shared" si="146"/>
        <v>2</v>
      </c>
      <c r="G3730" s="72">
        <v>230747006</v>
      </c>
      <c r="H3730" s="63" t="s">
        <v>6618</v>
      </c>
      <c r="I3730" s="64" t="s">
        <v>494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7"/>
        <v>24</v>
      </c>
      <c r="P3730" s="67">
        <v>0.1</v>
      </c>
      <c r="Q3730" s="68">
        <v>4</v>
      </c>
      <c r="R3730" s="68"/>
      <c r="S3730" s="68">
        <f t="shared" si="148"/>
        <v>0.4</v>
      </c>
      <c r="T3730" s="69" t="s">
        <v>548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customHeight="1" x14ac:dyDescent="0.35">
      <c r="A3731" s="62">
        <v>46210</v>
      </c>
      <c r="B3731" s="63" t="s">
        <v>446</v>
      </c>
      <c r="C3731" s="64" t="s">
        <v>18</v>
      </c>
      <c r="D3731" s="64" t="s">
        <v>37</v>
      </c>
      <c r="E3731" s="64" t="s">
        <v>258</v>
      </c>
      <c r="F3731" s="64" t="str">
        <f t="shared" si="146"/>
        <v>1</v>
      </c>
      <c r="G3731" s="72" t="s">
        <v>6619</v>
      </c>
      <c r="H3731" s="63" t="s">
        <v>6620</v>
      </c>
      <c r="I3731" s="64" t="s">
        <v>494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7"/>
        <v>24</v>
      </c>
      <c r="P3731" s="67">
        <v>0.1</v>
      </c>
      <c r="Q3731" s="68">
        <v>23</v>
      </c>
      <c r="R3731" s="68"/>
      <c r="S3731" s="68">
        <f t="shared" si="148"/>
        <v>2.3000000000000003</v>
      </c>
      <c r="T3731" s="69" t="s">
        <v>548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customHeight="1" x14ac:dyDescent="0.35">
      <c r="A3732" s="62">
        <v>46210</v>
      </c>
      <c r="B3732" s="63" t="s">
        <v>446</v>
      </c>
      <c r="C3732" s="64" t="s">
        <v>18</v>
      </c>
      <c r="D3732" s="64" t="s">
        <v>37</v>
      </c>
      <c r="E3732" s="64" t="s">
        <v>2232</v>
      </c>
      <c r="F3732" s="64" t="str">
        <f t="shared" si="146"/>
        <v>2</v>
      </c>
      <c r="G3732" s="72" t="s">
        <v>858</v>
      </c>
      <c r="H3732" s="63" t="s">
        <v>6621</v>
      </c>
      <c r="I3732" s="64" t="s">
        <v>494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7"/>
        <v>24</v>
      </c>
      <c r="P3732" s="67">
        <v>0.1</v>
      </c>
      <c r="Q3732" s="68">
        <v>19</v>
      </c>
      <c r="R3732" s="68"/>
      <c r="S3732" s="68">
        <f t="shared" si="148"/>
        <v>1.9000000000000001</v>
      </c>
      <c r="T3732" s="69" t="s">
        <v>548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customHeight="1" x14ac:dyDescent="0.35">
      <c r="A3733" s="62">
        <v>46210</v>
      </c>
      <c r="B3733" s="63" t="s">
        <v>446</v>
      </c>
      <c r="C3733" s="64" t="s">
        <v>18</v>
      </c>
      <c r="D3733" s="64" t="s">
        <v>37</v>
      </c>
      <c r="E3733" s="64" t="s">
        <v>323</v>
      </c>
      <c r="F3733" s="64" t="str">
        <f t="shared" si="146"/>
        <v>1</v>
      </c>
      <c r="G3733" s="72" t="s">
        <v>6622</v>
      </c>
      <c r="H3733" s="63" t="s">
        <v>6623</v>
      </c>
      <c r="I3733" s="64" t="s">
        <v>494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7"/>
        <v>24</v>
      </c>
      <c r="P3733" s="67">
        <v>0.1</v>
      </c>
      <c r="Q3733" s="68">
        <v>20</v>
      </c>
      <c r="R3733" s="68"/>
      <c r="S3733" s="68">
        <f t="shared" si="148"/>
        <v>2</v>
      </c>
      <c r="T3733" s="69" t="s">
        <v>548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customHeight="1" x14ac:dyDescent="0.35">
      <c r="A3734" s="62">
        <v>46210</v>
      </c>
      <c r="B3734" s="63" t="s">
        <v>446</v>
      </c>
      <c r="C3734" s="64" t="s">
        <v>18</v>
      </c>
      <c r="D3734" s="64" t="s">
        <v>37</v>
      </c>
      <c r="E3734" s="64" t="s">
        <v>1331</v>
      </c>
      <c r="F3734" s="64" t="str">
        <f t="shared" si="146"/>
        <v>1</v>
      </c>
      <c r="G3734" s="72">
        <v>161021003</v>
      </c>
      <c r="H3734" s="63" t="s">
        <v>6624</v>
      </c>
      <c r="I3734" s="64" t="s">
        <v>494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7"/>
        <v>24</v>
      </c>
      <c r="P3734" s="67">
        <v>0.1</v>
      </c>
      <c r="Q3734" s="68">
        <v>5</v>
      </c>
      <c r="R3734" s="68"/>
      <c r="S3734" s="68">
        <f t="shared" si="148"/>
        <v>0.5</v>
      </c>
      <c r="T3734" s="69" t="s">
        <v>548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customHeight="1" x14ac:dyDescent="0.35">
      <c r="A3735" s="62">
        <v>46210</v>
      </c>
      <c r="B3735" s="63" t="s">
        <v>446</v>
      </c>
      <c r="C3735" s="64" t="s">
        <v>18</v>
      </c>
      <c r="D3735" s="64" t="s">
        <v>37</v>
      </c>
      <c r="E3735" s="64" t="s">
        <v>386</v>
      </c>
      <c r="F3735" s="64" t="str">
        <f t="shared" si="146"/>
        <v>1</v>
      </c>
      <c r="G3735" s="72" t="s">
        <v>6612</v>
      </c>
      <c r="H3735" s="63" t="s">
        <v>6613</v>
      </c>
      <c r="I3735" s="64" t="s">
        <v>483</v>
      </c>
      <c r="J3735" s="63" t="s">
        <v>6625</v>
      </c>
      <c r="K3735" s="64" t="s">
        <v>2590</v>
      </c>
      <c r="L3735" s="64" t="s">
        <v>268</v>
      </c>
      <c r="M3735" s="100">
        <v>0.3125</v>
      </c>
      <c r="N3735" s="100">
        <v>0.39583333333333331</v>
      </c>
      <c r="O3735" s="66">
        <f t="shared" si="147"/>
        <v>8.3333333333333315E-2</v>
      </c>
      <c r="P3735" s="67">
        <v>2</v>
      </c>
      <c r="Q3735" s="68">
        <v>23</v>
      </c>
      <c r="R3735" s="68"/>
      <c r="S3735" s="68">
        <f t="shared" si="148"/>
        <v>46</v>
      </c>
      <c r="T3735" s="69" t="s">
        <v>65</v>
      </c>
      <c r="U3735" s="63" t="s">
        <v>65</v>
      </c>
      <c r="V3735" s="63"/>
      <c r="W3735" s="63">
        <v>541461002</v>
      </c>
      <c r="X3735" s="63" t="s">
        <v>549</v>
      </c>
      <c r="Y3735" s="63"/>
      <c r="Z3735" s="63"/>
      <c r="AA3735" s="63">
        <v>2026070025</v>
      </c>
    </row>
    <row r="3736" spans="1:27" s="71" customFormat="1" ht="23.5" customHeight="1" x14ac:dyDescent="0.35">
      <c r="A3736" s="62">
        <v>46210</v>
      </c>
      <c r="B3736" s="63" t="s">
        <v>446</v>
      </c>
      <c r="C3736" s="64" t="s">
        <v>18</v>
      </c>
      <c r="D3736" s="64" t="s">
        <v>37</v>
      </c>
      <c r="E3736" s="64" t="s">
        <v>1542</v>
      </c>
      <c r="F3736" s="64" t="str">
        <f t="shared" si="146"/>
        <v>1</v>
      </c>
      <c r="G3736" s="72" t="s">
        <v>2411</v>
      </c>
      <c r="H3736" s="63" t="s">
        <v>6616</v>
      </c>
      <c r="I3736" s="64" t="s">
        <v>486</v>
      </c>
      <c r="J3736" s="63" t="s">
        <v>6742</v>
      </c>
      <c r="K3736" s="64" t="s">
        <v>281</v>
      </c>
      <c r="L3736" s="64" t="s">
        <v>268</v>
      </c>
      <c r="M3736" s="100">
        <v>0.58333333333333337</v>
      </c>
      <c r="N3736" s="100">
        <v>0.61458333333333337</v>
      </c>
      <c r="O3736" s="66">
        <f t="shared" si="147"/>
        <v>3.125E-2</v>
      </c>
      <c r="P3736" s="67">
        <v>0.75</v>
      </c>
      <c r="Q3736" s="68">
        <v>26</v>
      </c>
      <c r="R3736" s="68"/>
      <c r="S3736" s="68">
        <f t="shared" si="148"/>
        <v>19.5</v>
      </c>
      <c r="T3736" s="69" t="s">
        <v>27</v>
      </c>
      <c r="U3736" s="63" t="s">
        <v>52</v>
      </c>
      <c r="V3736" s="63"/>
      <c r="W3736" s="63"/>
      <c r="X3736" s="63"/>
      <c r="Y3736" s="63"/>
      <c r="Z3736" s="63" t="s">
        <v>6744</v>
      </c>
      <c r="AA3736" s="63">
        <v>2026070026</v>
      </c>
    </row>
    <row r="3737" spans="1:27" s="71" customFormat="1" ht="23.5" customHeight="1" x14ac:dyDescent="0.35">
      <c r="A3737" s="62">
        <v>46210</v>
      </c>
      <c r="B3737" s="63" t="s">
        <v>446</v>
      </c>
      <c r="C3737" s="64" t="s">
        <v>18</v>
      </c>
      <c r="D3737" s="64" t="s">
        <v>37</v>
      </c>
      <c r="E3737" s="64" t="s">
        <v>1542</v>
      </c>
      <c r="F3737" s="64" t="str">
        <f t="shared" ref="F3737" si="149">IF(RIGHT(E3737,1)="D","1","2")</f>
        <v>1</v>
      </c>
      <c r="G3737" s="72" t="s">
        <v>2411</v>
      </c>
      <c r="H3737" s="63" t="s">
        <v>6616</v>
      </c>
      <c r="I3737" s="64" t="s">
        <v>486</v>
      </c>
      <c r="J3737" s="63" t="s">
        <v>6743</v>
      </c>
      <c r="K3737" s="64" t="s">
        <v>267</v>
      </c>
      <c r="L3737" s="64" t="s">
        <v>268</v>
      </c>
      <c r="M3737" s="100">
        <v>0.61458333333333337</v>
      </c>
      <c r="N3737" s="100">
        <v>0.64583333333333337</v>
      </c>
      <c r="O3737" s="66">
        <f t="shared" ref="O3737" si="150">IF(N3737-M3737&gt;0,N3737-M3737,N3737-M3737+24)</f>
        <v>3.125E-2</v>
      </c>
      <c r="P3737" s="67">
        <v>0.75</v>
      </c>
      <c r="Q3737" s="68">
        <v>26</v>
      </c>
      <c r="R3737" s="68"/>
      <c r="S3737" s="68">
        <f t="shared" ref="S3737" si="151">P3737*Q3737</f>
        <v>19.5</v>
      </c>
      <c r="T3737" s="69" t="s">
        <v>27</v>
      </c>
      <c r="U3737" s="63" t="s">
        <v>198</v>
      </c>
      <c r="V3737" s="63"/>
      <c r="W3737" s="63"/>
      <c r="X3737" s="63"/>
      <c r="Y3737" s="63"/>
      <c r="Z3737" s="63" t="s">
        <v>6744</v>
      </c>
      <c r="AA3737" s="63">
        <v>2026070026</v>
      </c>
    </row>
    <row r="3738" spans="1:27" s="71" customFormat="1" ht="23.5" customHeight="1" x14ac:dyDescent="0.35">
      <c r="A3738" s="62">
        <v>46210</v>
      </c>
      <c r="B3738" s="63" t="s">
        <v>446</v>
      </c>
      <c r="C3738" s="64" t="s">
        <v>18</v>
      </c>
      <c r="D3738" s="64" t="s">
        <v>37</v>
      </c>
      <c r="E3738" s="64" t="s">
        <v>2071</v>
      </c>
      <c r="F3738" s="64" t="str">
        <f t="shared" si="146"/>
        <v>2</v>
      </c>
      <c r="G3738" s="72" t="s">
        <v>2118</v>
      </c>
      <c r="H3738" s="63" t="s">
        <v>6614</v>
      </c>
      <c r="I3738" s="64" t="s">
        <v>491</v>
      </c>
      <c r="J3738" s="63" t="s">
        <v>6626</v>
      </c>
      <c r="K3738" s="64" t="s">
        <v>281</v>
      </c>
      <c r="L3738" s="64" t="s">
        <v>268</v>
      </c>
      <c r="M3738" s="100">
        <v>0.94791666666666663</v>
      </c>
      <c r="N3738" s="100">
        <v>0.97916666666666663</v>
      </c>
      <c r="O3738" s="66">
        <f t="shared" si="147"/>
        <v>3.125E-2</v>
      </c>
      <c r="P3738" s="67">
        <v>0.75</v>
      </c>
      <c r="Q3738" s="68">
        <v>23</v>
      </c>
      <c r="R3738" s="68"/>
      <c r="S3738" s="68">
        <f t="shared" si="148"/>
        <v>17.25</v>
      </c>
      <c r="T3738" s="69" t="s">
        <v>52</v>
      </c>
      <c r="U3738" s="63" t="s">
        <v>52</v>
      </c>
      <c r="V3738" s="63"/>
      <c r="W3738" s="63"/>
      <c r="X3738" s="63"/>
      <c r="Y3738" s="63"/>
      <c r="Z3738" s="63"/>
      <c r="AA3738" s="63">
        <v>2026070027</v>
      </c>
    </row>
    <row r="3739" spans="1:27" s="71" customFormat="1" ht="23.5" customHeight="1" x14ac:dyDescent="0.35">
      <c r="A3739" s="62">
        <v>46210</v>
      </c>
      <c r="B3739" s="63" t="s">
        <v>34</v>
      </c>
      <c r="C3739" s="64" t="s">
        <v>18</v>
      </c>
      <c r="D3739" s="64" t="s">
        <v>19</v>
      </c>
      <c r="E3739" s="64" t="s">
        <v>1557</v>
      </c>
      <c r="F3739" s="64" t="str">
        <f t="shared" si="146"/>
        <v>1</v>
      </c>
      <c r="G3739" s="72">
        <v>130597289</v>
      </c>
      <c r="H3739" s="63" t="s">
        <v>6627</v>
      </c>
      <c r="I3739" s="64" t="s">
        <v>491</v>
      </c>
      <c r="J3739" s="63" t="s">
        <v>6628</v>
      </c>
      <c r="K3739" s="64" t="s">
        <v>281</v>
      </c>
      <c r="L3739" s="64" t="s">
        <v>268</v>
      </c>
      <c r="M3739" s="100">
        <v>0.59722222222222221</v>
      </c>
      <c r="N3739" s="100">
        <v>0.6118055555555556</v>
      </c>
      <c r="O3739" s="66">
        <f t="shared" si="147"/>
        <v>1.4583333333333393E-2</v>
      </c>
      <c r="P3739" s="67">
        <v>0.35</v>
      </c>
      <c r="Q3739" s="68">
        <v>9</v>
      </c>
      <c r="R3739" s="68"/>
      <c r="S3739" s="68">
        <f t="shared" si="148"/>
        <v>3.15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2026070028</v>
      </c>
    </row>
    <row r="3740" spans="1:27" s="71" customFormat="1" ht="23.5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5850</v>
      </c>
      <c r="F3740" s="64" t="str">
        <f t="shared" si="146"/>
        <v>2</v>
      </c>
      <c r="G3740" s="72">
        <v>130597289</v>
      </c>
      <c r="H3740" s="63" t="s">
        <v>6627</v>
      </c>
      <c r="I3740" s="64" t="s">
        <v>491</v>
      </c>
      <c r="J3740" s="63" t="s">
        <v>6629</v>
      </c>
      <c r="K3740" s="64" t="s">
        <v>281</v>
      </c>
      <c r="L3740" s="64" t="s">
        <v>268</v>
      </c>
      <c r="M3740" s="100">
        <v>0</v>
      </c>
      <c r="N3740" s="100">
        <v>2.0833333333333332E-2</v>
      </c>
      <c r="O3740" s="66">
        <f t="shared" si="147"/>
        <v>2.0833333333333332E-2</v>
      </c>
      <c r="P3740" s="67">
        <v>0.5</v>
      </c>
      <c r="Q3740" s="68">
        <v>8</v>
      </c>
      <c r="R3740" s="68"/>
      <c r="S3740" s="68">
        <f t="shared" si="148"/>
        <v>4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2026070029</v>
      </c>
    </row>
    <row r="3741" spans="1:27" s="71" customFormat="1" ht="23.5" customHeight="1" x14ac:dyDescent="0.35">
      <c r="A3741" s="62">
        <v>46211</v>
      </c>
      <c r="B3741" s="63" t="s">
        <v>446</v>
      </c>
      <c r="C3741" s="64" t="s">
        <v>17</v>
      </c>
      <c r="D3741" s="64" t="s">
        <v>37</v>
      </c>
      <c r="E3741" s="64" t="s">
        <v>6109</v>
      </c>
      <c r="F3741" s="64" t="str">
        <f t="shared" si="146"/>
        <v>1</v>
      </c>
      <c r="G3741" s="72" t="s">
        <v>4102</v>
      </c>
      <c r="H3741" s="63" t="s">
        <v>6644</v>
      </c>
      <c r="I3741" s="64" t="s">
        <v>494</v>
      </c>
      <c r="J3741" s="63" t="s">
        <v>66</v>
      </c>
      <c r="K3741" s="64" t="s">
        <v>243</v>
      </c>
      <c r="L3741" s="64" t="s">
        <v>239</v>
      </c>
      <c r="M3741" s="100"/>
      <c r="N3741" s="100"/>
      <c r="O3741" s="66">
        <f t="shared" si="147"/>
        <v>24</v>
      </c>
      <c r="P3741" s="67">
        <v>0.5</v>
      </c>
      <c r="Q3741" s="68">
        <v>8</v>
      </c>
      <c r="R3741" s="68"/>
      <c r="S3741" s="68">
        <f t="shared" si="148"/>
        <v>4</v>
      </c>
      <c r="T3741" s="69" t="s">
        <v>548</v>
      </c>
      <c r="U3741" s="63" t="s">
        <v>52</v>
      </c>
      <c r="V3741" s="63"/>
      <c r="W3741" s="63"/>
      <c r="X3741" s="63"/>
      <c r="Y3741" s="63"/>
      <c r="Z3741" s="63"/>
      <c r="AA3741" s="63"/>
    </row>
    <row r="3742" spans="1:27" s="71" customFormat="1" ht="23.5" customHeight="1" x14ac:dyDescent="0.35">
      <c r="A3742" s="62">
        <v>46211</v>
      </c>
      <c r="B3742" s="63" t="s">
        <v>446</v>
      </c>
      <c r="C3742" s="64" t="s">
        <v>17</v>
      </c>
      <c r="D3742" s="64" t="s">
        <v>37</v>
      </c>
      <c r="E3742" s="64" t="s">
        <v>1697</v>
      </c>
      <c r="F3742" s="64" t="str">
        <f t="shared" si="146"/>
        <v>2</v>
      </c>
      <c r="G3742" s="72" t="s">
        <v>914</v>
      </c>
      <c r="H3742" s="63" t="s">
        <v>6645</v>
      </c>
      <c r="I3742" s="64" t="s">
        <v>494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7"/>
        <v>24</v>
      </c>
      <c r="P3742" s="67">
        <v>0.1</v>
      </c>
      <c r="Q3742" s="68">
        <v>1</v>
      </c>
      <c r="R3742" s="68"/>
      <c r="S3742" s="68">
        <f t="shared" si="148"/>
        <v>0.1</v>
      </c>
      <c r="T3742" s="69" t="s">
        <v>548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customHeight="1" x14ac:dyDescent="0.35">
      <c r="A3743" s="62">
        <v>46211</v>
      </c>
      <c r="B3743" s="63" t="s">
        <v>446</v>
      </c>
      <c r="C3743" s="64" t="s">
        <v>17</v>
      </c>
      <c r="D3743" s="64" t="s">
        <v>37</v>
      </c>
      <c r="E3743" s="64" t="s">
        <v>292</v>
      </c>
      <c r="F3743" s="64" t="str">
        <f t="shared" si="146"/>
        <v>2</v>
      </c>
      <c r="G3743" s="72" t="s">
        <v>6646</v>
      </c>
      <c r="H3743" s="63" t="s">
        <v>6647</v>
      </c>
      <c r="I3743" s="64" t="s">
        <v>494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7"/>
        <v>24</v>
      </c>
      <c r="P3743" s="67">
        <v>0.1</v>
      </c>
      <c r="Q3743" s="68">
        <v>37</v>
      </c>
      <c r="R3743" s="68"/>
      <c r="S3743" s="68">
        <f t="shared" si="148"/>
        <v>3.7</v>
      </c>
      <c r="T3743" s="69" t="s">
        <v>548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customHeight="1" x14ac:dyDescent="0.35">
      <c r="A3744" s="62">
        <v>46211</v>
      </c>
      <c r="B3744" s="63" t="s">
        <v>446</v>
      </c>
      <c r="C3744" s="64" t="s">
        <v>17</v>
      </c>
      <c r="D3744" s="64" t="s">
        <v>37</v>
      </c>
      <c r="E3744" s="64" t="s">
        <v>5770</v>
      </c>
      <c r="F3744" s="64" t="str">
        <f t="shared" si="146"/>
        <v>1</v>
      </c>
      <c r="G3744" s="72" t="s">
        <v>3972</v>
      </c>
      <c r="H3744" s="63" t="s">
        <v>6648</v>
      </c>
      <c r="I3744" s="64" t="s">
        <v>494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7"/>
        <v>24</v>
      </c>
      <c r="P3744" s="67">
        <v>0.22</v>
      </c>
      <c r="Q3744" s="68">
        <v>9</v>
      </c>
      <c r="R3744" s="68"/>
      <c r="S3744" s="68">
        <f t="shared" si="148"/>
        <v>1.98</v>
      </c>
      <c r="T3744" s="69" t="s">
        <v>548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customHeight="1" x14ac:dyDescent="0.35">
      <c r="A3745" s="62">
        <v>46211</v>
      </c>
      <c r="B3745" s="63" t="s">
        <v>446</v>
      </c>
      <c r="C3745" s="64" t="s">
        <v>17</v>
      </c>
      <c r="D3745" s="64" t="s">
        <v>37</v>
      </c>
      <c r="E3745" s="64" t="s">
        <v>6109</v>
      </c>
      <c r="F3745" s="64" t="str">
        <f t="shared" si="146"/>
        <v>1</v>
      </c>
      <c r="G3745" s="72" t="s">
        <v>3483</v>
      </c>
      <c r="H3745" s="63" t="s">
        <v>6649</v>
      </c>
      <c r="I3745" s="64" t="s">
        <v>494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7"/>
        <v>24</v>
      </c>
      <c r="P3745" s="67">
        <v>0.33</v>
      </c>
      <c r="Q3745" s="68">
        <v>8</v>
      </c>
      <c r="R3745" s="68"/>
      <c r="S3745" s="68">
        <f t="shared" si="148"/>
        <v>2.64</v>
      </c>
      <c r="T3745" s="69" t="s">
        <v>548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customHeight="1" x14ac:dyDescent="0.35">
      <c r="A3746" s="62">
        <v>46211</v>
      </c>
      <c r="B3746" s="63" t="s">
        <v>446</v>
      </c>
      <c r="C3746" s="64" t="s">
        <v>17</v>
      </c>
      <c r="D3746" s="64" t="s">
        <v>37</v>
      </c>
      <c r="E3746" s="64" t="s">
        <v>5770</v>
      </c>
      <c r="F3746" s="64" t="str">
        <f t="shared" si="146"/>
        <v>1</v>
      </c>
      <c r="G3746" s="72" t="s">
        <v>3249</v>
      </c>
      <c r="H3746" s="63" t="s">
        <v>6650</v>
      </c>
      <c r="I3746" s="64" t="s">
        <v>494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7"/>
        <v>24</v>
      </c>
      <c r="P3746" s="67">
        <v>0.5</v>
      </c>
      <c r="Q3746" s="68">
        <v>9</v>
      </c>
      <c r="R3746" s="68"/>
      <c r="S3746" s="68">
        <f t="shared" si="148"/>
        <v>4.5</v>
      </c>
      <c r="T3746" s="69" t="s">
        <v>548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customHeight="1" x14ac:dyDescent="0.35">
      <c r="A3747" s="62">
        <v>46211</v>
      </c>
      <c r="B3747" s="63" t="s">
        <v>446</v>
      </c>
      <c r="C3747" s="64" t="s">
        <v>18</v>
      </c>
      <c r="D3747" s="64" t="s">
        <v>37</v>
      </c>
      <c r="E3747" s="64" t="s">
        <v>819</v>
      </c>
      <c r="F3747" s="64" t="str">
        <f t="shared" si="146"/>
        <v>1</v>
      </c>
      <c r="G3747" s="72">
        <v>315267001</v>
      </c>
      <c r="H3747" s="63" t="s">
        <v>6651</v>
      </c>
      <c r="I3747" s="64" t="s">
        <v>494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7"/>
        <v>24</v>
      </c>
      <c r="P3747" s="67">
        <v>0.1</v>
      </c>
      <c r="Q3747" s="68">
        <v>4</v>
      </c>
      <c r="R3747" s="68"/>
      <c r="S3747" s="68">
        <f t="shared" si="148"/>
        <v>0.4</v>
      </c>
      <c r="T3747" s="69" t="s">
        <v>548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customHeight="1" x14ac:dyDescent="0.35">
      <c r="A3748" s="62">
        <v>46211</v>
      </c>
      <c r="B3748" s="63" t="s">
        <v>446</v>
      </c>
      <c r="C3748" s="64" t="s">
        <v>18</v>
      </c>
      <c r="D3748" s="64" t="s">
        <v>37</v>
      </c>
      <c r="E3748" s="64" t="s">
        <v>616</v>
      </c>
      <c r="F3748" s="64" t="str">
        <f t="shared" si="146"/>
        <v>1</v>
      </c>
      <c r="G3748" s="72">
        <v>315289004</v>
      </c>
      <c r="H3748" s="63" t="s">
        <v>6652</v>
      </c>
      <c r="I3748" s="64" t="s">
        <v>494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7"/>
        <v>24</v>
      </c>
      <c r="P3748" s="67">
        <v>0.1</v>
      </c>
      <c r="Q3748" s="68">
        <v>7</v>
      </c>
      <c r="R3748" s="68"/>
      <c r="S3748" s="68">
        <f t="shared" si="148"/>
        <v>0.70000000000000007</v>
      </c>
      <c r="T3748" s="69" t="s">
        <v>548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customHeight="1" x14ac:dyDescent="0.35">
      <c r="A3749" s="62">
        <v>46211</v>
      </c>
      <c r="B3749" s="63" t="s">
        <v>446</v>
      </c>
      <c r="C3749" s="64" t="s">
        <v>18</v>
      </c>
      <c r="D3749" s="64" t="s">
        <v>37</v>
      </c>
      <c r="E3749" s="64" t="s">
        <v>1309</v>
      </c>
      <c r="F3749" s="64" t="str">
        <f t="shared" si="146"/>
        <v>2</v>
      </c>
      <c r="G3749" s="72" t="s">
        <v>6653</v>
      </c>
      <c r="H3749" s="63" t="s">
        <v>6654</v>
      </c>
      <c r="I3749" s="64" t="s">
        <v>494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7"/>
        <v>24</v>
      </c>
      <c r="P3749" s="67">
        <v>0.1</v>
      </c>
      <c r="Q3749" s="68">
        <v>16</v>
      </c>
      <c r="R3749" s="68"/>
      <c r="S3749" s="68">
        <f t="shared" si="148"/>
        <v>1.6</v>
      </c>
      <c r="T3749" s="69" t="s">
        <v>548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customHeight="1" x14ac:dyDescent="0.35">
      <c r="A3750" s="62">
        <v>46211</v>
      </c>
      <c r="B3750" s="63" t="s">
        <v>446</v>
      </c>
      <c r="C3750" s="64" t="s">
        <v>18</v>
      </c>
      <c r="D3750" s="64" t="s">
        <v>37</v>
      </c>
      <c r="E3750" s="64" t="s">
        <v>2681</v>
      </c>
      <c r="F3750" s="64" t="str">
        <f t="shared" si="146"/>
        <v>1</v>
      </c>
      <c r="G3750" s="72" t="s">
        <v>5514</v>
      </c>
      <c r="H3750" s="63" t="s">
        <v>6655</v>
      </c>
      <c r="I3750" s="64" t="s">
        <v>494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7"/>
        <v>24</v>
      </c>
      <c r="P3750" s="67">
        <v>0.1</v>
      </c>
      <c r="Q3750" s="68">
        <v>25</v>
      </c>
      <c r="R3750" s="68"/>
      <c r="S3750" s="68">
        <f t="shared" si="148"/>
        <v>2.5</v>
      </c>
      <c r="T3750" s="69" t="s">
        <v>548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customHeight="1" x14ac:dyDescent="0.35">
      <c r="A3751" s="62">
        <v>46211</v>
      </c>
      <c r="B3751" s="63" t="s">
        <v>446</v>
      </c>
      <c r="C3751" s="64" t="s">
        <v>18</v>
      </c>
      <c r="D3751" s="64" t="s">
        <v>37</v>
      </c>
      <c r="E3751" s="64" t="s">
        <v>1308</v>
      </c>
      <c r="F3751" s="64" t="str">
        <f t="shared" si="146"/>
        <v>2</v>
      </c>
      <c r="G3751" s="72">
        <v>106383013</v>
      </c>
      <c r="H3751" s="63" t="s">
        <v>6656</v>
      </c>
      <c r="I3751" s="64" t="s">
        <v>494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7"/>
        <v>24</v>
      </c>
      <c r="P3751" s="67">
        <v>0.1</v>
      </c>
      <c r="Q3751" s="68">
        <v>23</v>
      </c>
      <c r="R3751" s="68"/>
      <c r="S3751" s="68">
        <f t="shared" si="148"/>
        <v>2.3000000000000003</v>
      </c>
      <c r="T3751" s="69" t="s">
        <v>548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customHeight="1" x14ac:dyDescent="0.35">
      <c r="A3752" s="62">
        <v>46211</v>
      </c>
      <c r="B3752" s="63" t="s">
        <v>446</v>
      </c>
      <c r="C3752" s="64" t="s">
        <v>17</v>
      </c>
      <c r="D3752" s="64" t="s">
        <v>37</v>
      </c>
      <c r="E3752" s="64" t="s">
        <v>6642</v>
      </c>
      <c r="F3752" s="64" t="str">
        <f t="shared" si="146"/>
        <v>2</v>
      </c>
      <c r="G3752" s="72" t="s">
        <v>6646</v>
      </c>
      <c r="H3752" s="63" t="s">
        <v>6647</v>
      </c>
      <c r="I3752" s="64" t="s">
        <v>491</v>
      </c>
      <c r="J3752" s="63" t="s">
        <v>4068</v>
      </c>
      <c r="K3752" s="64" t="s">
        <v>281</v>
      </c>
      <c r="L3752" s="64" t="s">
        <v>268</v>
      </c>
      <c r="M3752" s="100">
        <v>0.91666666666666663</v>
      </c>
      <c r="N3752" s="100">
        <v>0.95833333333333337</v>
      </c>
      <c r="O3752" s="66">
        <f t="shared" si="147"/>
        <v>4.1666666666666741E-2</v>
      </c>
      <c r="P3752" s="67">
        <v>1</v>
      </c>
      <c r="Q3752" s="68">
        <v>37</v>
      </c>
      <c r="R3752" s="68"/>
      <c r="S3752" s="68">
        <f t="shared" si="148"/>
        <v>37</v>
      </c>
      <c r="T3752" s="69" t="s">
        <v>52</v>
      </c>
      <c r="U3752" s="63" t="s">
        <v>52</v>
      </c>
      <c r="V3752" s="63"/>
      <c r="W3752" s="63"/>
      <c r="X3752" s="63"/>
      <c r="Y3752" s="63"/>
      <c r="Z3752" s="63"/>
      <c r="AA3752" s="63">
        <v>2026070030</v>
      </c>
    </row>
    <row r="3753" spans="1:27" s="71" customFormat="1" ht="23.5" customHeight="1" x14ac:dyDescent="0.35">
      <c r="A3753" s="62">
        <v>46211</v>
      </c>
      <c r="B3753" s="63" t="s">
        <v>34</v>
      </c>
      <c r="C3753" s="64" t="s">
        <v>18</v>
      </c>
      <c r="D3753" s="64" t="s">
        <v>19</v>
      </c>
      <c r="E3753" s="64" t="s">
        <v>6643</v>
      </c>
      <c r="F3753" s="64" t="str">
        <f t="shared" si="146"/>
        <v>2</v>
      </c>
      <c r="G3753" s="72">
        <v>130597380</v>
      </c>
      <c r="H3753" s="63" t="s">
        <v>6657</v>
      </c>
      <c r="I3753" s="64" t="s">
        <v>491</v>
      </c>
      <c r="J3753" s="63" t="s">
        <v>1717</v>
      </c>
      <c r="K3753" s="64" t="s">
        <v>281</v>
      </c>
      <c r="L3753" s="64" t="s">
        <v>268</v>
      </c>
      <c r="M3753" s="100">
        <v>0.8125</v>
      </c>
      <c r="N3753" s="100">
        <v>0.84722222222222221</v>
      </c>
      <c r="O3753" s="66">
        <f t="shared" si="147"/>
        <v>3.472222222222221E-2</v>
      </c>
      <c r="P3753" s="67">
        <v>0.85</v>
      </c>
      <c r="Q3753" s="68">
        <v>9</v>
      </c>
      <c r="R3753" s="68"/>
      <c r="S3753" s="68">
        <f t="shared" si="148"/>
        <v>7.6499999999999995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2026070031</v>
      </c>
    </row>
    <row r="3754" spans="1:27" s="71" customFormat="1" ht="23.5" customHeight="1" x14ac:dyDescent="0.35">
      <c r="A3754" s="62">
        <v>46212</v>
      </c>
      <c r="B3754" s="63" t="s">
        <v>446</v>
      </c>
      <c r="C3754" s="64" t="s">
        <v>17</v>
      </c>
      <c r="D3754" s="64" t="s">
        <v>37</v>
      </c>
      <c r="E3754" s="64" t="s">
        <v>5826</v>
      </c>
      <c r="F3754" s="64" t="str">
        <f t="shared" si="146"/>
        <v>1</v>
      </c>
      <c r="G3754" s="72" t="s">
        <v>2202</v>
      </c>
      <c r="H3754" s="63" t="s">
        <v>5957</v>
      </c>
      <c r="I3754" s="64" t="s">
        <v>494</v>
      </c>
      <c r="J3754" s="63" t="s">
        <v>66</v>
      </c>
      <c r="K3754" s="64" t="s">
        <v>243</v>
      </c>
      <c r="L3754" s="64" t="s">
        <v>239</v>
      </c>
      <c r="M3754" s="100"/>
      <c r="N3754" s="100"/>
      <c r="O3754" s="66">
        <f t="shared" si="147"/>
        <v>24</v>
      </c>
      <c r="P3754" s="67">
        <v>0.1</v>
      </c>
      <c r="Q3754" s="68">
        <v>29</v>
      </c>
      <c r="R3754" s="68"/>
      <c r="S3754" s="68">
        <f t="shared" si="148"/>
        <v>2.9000000000000004</v>
      </c>
      <c r="T3754" s="69" t="s">
        <v>548</v>
      </c>
      <c r="U3754" s="63" t="s">
        <v>52</v>
      </c>
      <c r="V3754" s="63"/>
      <c r="W3754" s="63"/>
      <c r="X3754" s="63"/>
      <c r="Y3754" s="63"/>
      <c r="Z3754" s="63"/>
      <c r="AA3754" s="63"/>
    </row>
    <row r="3755" spans="1:27" s="71" customFormat="1" ht="23.5" customHeight="1" x14ac:dyDescent="0.35">
      <c r="A3755" s="62">
        <v>46212</v>
      </c>
      <c r="B3755" s="63" t="s">
        <v>446</v>
      </c>
      <c r="C3755" s="64" t="s">
        <v>17</v>
      </c>
      <c r="D3755" s="64" t="s">
        <v>37</v>
      </c>
      <c r="E3755" s="64" t="s">
        <v>5920</v>
      </c>
      <c r="F3755" s="64" t="str">
        <f t="shared" si="146"/>
        <v>2</v>
      </c>
      <c r="G3755" s="72" t="s">
        <v>3244</v>
      </c>
      <c r="H3755" s="63" t="s">
        <v>6666</v>
      </c>
      <c r="I3755" s="64" t="s">
        <v>494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7"/>
        <v>24</v>
      </c>
      <c r="P3755" s="67">
        <v>0.1</v>
      </c>
      <c r="Q3755" s="68">
        <v>26</v>
      </c>
      <c r="R3755" s="68"/>
      <c r="S3755" s="68">
        <f t="shared" si="148"/>
        <v>2.6</v>
      </c>
      <c r="T3755" s="69" t="s">
        <v>548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customHeight="1" x14ac:dyDescent="0.35">
      <c r="A3756" s="62">
        <v>46212</v>
      </c>
      <c r="B3756" s="63" t="s">
        <v>34</v>
      </c>
      <c r="C3756" s="64" t="s">
        <v>17</v>
      </c>
      <c r="D3756" s="64" t="s">
        <v>19</v>
      </c>
      <c r="E3756" s="64" t="s">
        <v>5925</v>
      </c>
      <c r="F3756" s="64" t="str">
        <f t="shared" si="146"/>
        <v>2</v>
      </c>
      <c r="G3756" s="72">
        <v>130597401</v>
      </c>
      <c r="H3756" s="63" t="s">
        <v>6667</v>
      </c>
      <c r="I3756" s="64" t="s">
        <v>494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7"/>
        <v>24</v>
      </c>
      <c r="P3756" s="67">
        <v>0.5</v>
      </c>
      <c r="Q3756" s="68">
        <v>11</v>
      </c>
      <c r="R3756" s="68"/>
      <c r="S3756" s="68">
        <f t="shared" si="148"/>
        <v>5.5</v>
      </c>
      <c r="T3756" s="69" t="s">
        <v>548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6568</v>
      </c>
      <c r="F3757" s="64" t="str">
        <f t="shared" si="146"/>
        <v>1</v>
      </c>
      <c r="G3757" s="72" t="s">
        <v>765</v>
      </c>
      <c r="H3757" s="63" t="s">
        <v>6573</v>
      </c>
      <c r="I3757" s="64" t="s">
        <v>494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7"/>
        <v>24</v>
      </c>
      <c r="P3757" s="67">
        <v>0.5</v>
      </c>
      <c r="Q3757" s="68">
        <v>12</v>
      </c>
      <c r="R3757" s="68"/>
      <c r="S3757" s="68">
        <f t="shared" si="148"/>
        <v>6</v>
      </c>
      <c r="T3757" s="69" t="s">
        <v>548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customHeight="1" x14ac:dyDescent="0.35">
      <c r="A3758" s="62">
        <v>46212</v>
      </c>
      <c r="B3758" s="63" t="s">
        <v>446</v>
      </c>
      <c r="C3758" s="64" t="s">
        <v>17</v>
      </c>
      <c r="D3758" s="64" t="s">
        <v>37</v>
      </c>
      <c r="E3758" s="64" t="s">
        <v>6109</v>
      </c>
      <c r="F3758" s="64" t="str">
        <f t="shared" si="146"/>
        <v>1</v>
      </c>
      <c r="G3758" s="72" t="s">
        <v>3324</v>
      </c>
      <c r="H3758" s="63" t="s">
        <v>6668</v>
      </c>
      <c r="I3758" s="64" t="s">
        <v>494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7"/>
        <v>24</v>
      </c>
      <c r="P3758" s="67">
        <v>0.5</v>
      </c>
      <c r="Q3758" s="68">
        <v>9</v>
      </c>
      <c r="R3758" s="68"/>
      <c r="S3758" s="68">
        <f t="shared" si="148"/>
        <v>4.5</v>
      </c>
      <c r="T3758" s="69" t="s">
        <v>548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customHeight="1" x14ac:dyDescent="0.35">
      <c r="A3759" s="62">
        <v>46212</v>
      </c>
      <c r="B3759" s="63" t="s">
        <v>446</v>
      </c>
      <c r="C3759" s="64" t="s">
        <v>18</v>
      </c>
      <c r="D3759" s="64" t="s">
        <v>37</v>
      </c>
      <c r="E3759" s="64" t="s">
        <v>2071</v>
      </c>
      <c r="F3759" s="64" t="str">
        <f t="shared" si="146"/>
        <v>2</v>
      </c>
      <c r="G3759" s="72" t="s">
        <v>2559</v>
      </c>
      <c r="H3759" s="63" t="s">
        <v>6669</v>
      </c>
      <c r="I3759" s="64" t="s">
        <v>494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7"/>
        <v>24</v>
      </c>
      <c r="P3759" s="67">
        <v>0.1</v>
      </c>
      <c r="Q3759" s="68">
        <v>20</v>
      </c>
      <c r="R3759" s="68"/>
      <c r="S3759" s="68">
        <f t="shared" si="148"/>
        <v>2</v>
      </c>
      <c r="T3759" s="69" t="s">
        <v>548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customHeight="1" x14ac:dyDescent="0.35">
      <c r="A3760" s="62">
        <v>46212</v>
      </c>
      <c r="B3760" s="63" t="s">
        <v>446</v>
      </c>
      <c r="C3760" s="64" t="s">
        <v>18</v>
      </c>
      <c r="D3760" s="64" t="s">
        <v>37</v>
      </c>
      <c r="E3760" s="64" t="s">
        <v>252</v>
      </c>
      <c r="F3760" s="64" t="str">
        <f t="shared" si="146"/>
        <v>2</v>
      </c>
      <c r="G3760" s="72" t="s">
        <v>6670</v>
      </c>
      <c r="H3760" s="63" t="s">
        <v>6671</v>
      </c>
      <c r="I3760" s="64" t="s">
        <v>494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7"/>
        <v>24</v>
      </c>
      <c r="P3760" s="67">
        <v>0.2</v>
      </c>
      <c r="Q3760" s="68">
        <v>21</v>
      </c>
      <c r="R3760" s="68"/>
      <c r="S3760" s="68">
        <f t="shared" si="148"/>
        <v>4.2</v>
      </c>
      <c r="T3760" s="69" t="s">
        <v>548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customHeight="1" x14ac:dyDescent="0.35">
      <c r="A3761" s="62">
        <v>46212</v>
      </c>
      <c r="B3761" s="63" t="s">
        <v>446</v>
      </c>
      <c r="C3761" s="64" t="s">
        <v>18</v>
      </c>
      <c r="D3761" s="64" t="s">
        <v>37</v>
      </c>
      <c r="E3761" s="64" t="s">
        <v>600</v>
      </c>
      <c r="F3761" s="64" t="str">
        <f t="shared" si="146"/>
        <v>1</v>
      </c>
      <c r="G3761" s="72" t="s">
        <v>253</v>
      </c>
      <c r="H3761" s="63" t="s">
        <v>6672</v>
      </c>
      <c r="I3761" s="64" t="s">
        <v>494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7"/>
        <v>24</v>
      </c>
      <c r="P3761" s="67">
        <v>0.1</v>
      </c>
      <c r="Q3761" s="68">
        <v>23</v>
      </c>
      <c r="R3761" s="68"/>
      <c r="S3761" s="68">
        <f t="shared" si="148"/>
        <v>2.3000000000000003</v>
      </c>
      <c r="T3761" s="69" t="s">
        <v>548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customHeight="1" x14ac:dyDescent="0.35">
      <c r="A3762" s="62">
        <v>46212</v>
      </c>
      <c r="B3762" s="63" t="s">
        <v>446</v>
      </c>
      <c r="C3762" s="64" t="s">
        <v>18</v>
      </c>
      <c r="D3762" s="64" t="s">
        <v>37</v>
      </c>
      <c r="E3762" s="64" t="s">
        <v>640</v>
      </c>
      <c r="F3762" s="64" t="str">
        <f t="shared" ref="F3762:F3825" si="152">IF(RIGHT(E3762,1)="D","1","2")</f>
        <v>1</v>
      </c>
      <c r="G3762" s="72" t="s">
        <v>6673</v>
      </c>
      <c r="H3762" s="63" t="s">
        <v>6674</v>
      </c>
      <c r="I3762" s="64" t="s">
        <v>494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ref="O3762:O3825" si="153">IF(N3762-M3762&gt;0,N3762-M3762,N3762-M3762+24)</f>
        <v>24</v>
      </c>
      <c r="P3762" s="67">
        <v>0.1</v>
      </c>
      <c r="Q3762" s="68">
        <v>5</v>
      </c>
      <c r="R3762" s="68"/>
      <c r="S3762" s="68">
        <f t="shared" ref="S3762:S3825" si="154">P3762*Q3762</f>
        <v>0.5</v>
      </c>
      <c r="T3762" s="69" t="s">
        <v>548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customHeight="1" x14ac:dyDescent="0.35">
      <c r="A3763" s="62">
        <v>46212</v>
      </c>
      <c r="B3763" s="63" t="s">
        <v>446</v>
      </c>
      <c r="C3763" s="64" t="s">
        <v>18</v>
      </c>
      <c r="D3763" s="64" t="s">
        <v>37</v>
      </c>
      <c r="E3763" s="64" t="s">
        <v>903</v>
      </c>
      <c r="F3763" s="64" t="str">
        <f t="shared" si="152"/>
        <v>1</v>
      </c>
      <c r="G3763" s="72" t="s">
        <v>6675</v>
      </c>
      <c r="H3763" s="63" t="s">
        <v>6676</v>
      </c>
      <c r="I3763" s="64" t="s">
        <v>494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si="153"/>
        <v>24</v>
      </c>
      <c r="P3763" s="67">
        <v>0.1</v>
      </c>
      <c r="Q3763" s="68">
        <v>8</v>
      </c>
      <c r="R3763" s="68"/>
      <c r="S3763" s="68">
        <f t="shared" si="154"/>
        <v>0.8</v>
      </c>
      <c r="T3763" s="69" t="s">
        <v>548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customHeight="1" x14ac:dyDescent="0.35">
      <c r="A3764" s="62">
        <v>46212</v>
      </c>
      <c r="B3764" s="63" t="s">
        <v>446</v>
      </c>
      <c r="C3764" s="64" t="s">
        <v>18</v>
      </c>
      <c r="D3764" s="64" t="s">
        <v>37</v>
      </c>
      <c r="E3764" s="64" t="s">
        <v>430</v>
      </c>
      <c r="F3764" s="64" t="str">
        <f t="shared" si="152"/>
        <v>2</v>
      </c>
      <c r="G3764" s="72" t="s">
        <v>4718</v>
      </c>
      <c r="H3764" s="63" t="s">
        <v>6677</v>
      </c>
      <c r="I3764" s="64" t="s">
        <v>494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3"/>
        <v>24</v>
      </c>
      <c r="P3764" s="67">
        <v>0.1</v>
      </c>
      <c r="Q3764" s="68">
        <v>21</v>
      </c>
      <c r="R3764" s="68"/>
      <c r="S3764" s="68">
        <f t="shared" si="154"/>
        <v>2.1</v>
      </c>
      <c r="T3764" s="69" t="s">
        <v>548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customHeight="1" x14ac:dyDescent="0.35">
      <c r="A3765" s="62">
        <v>46212</v>
      </c>
      <c r="B3765" s="63" t="s">
        <v>446</v>
      </c>
      <c r="C3765" s="64" t="s">
        <v>18</v>
      </c>
      <c r="D3765" s="64" t="s">
        <v>37</v>
      </c>
      <c r="E3765" s="64" t="s">
        <v>261</v>
      </c>
      <c r="F3765" s="64" t="str">
        <f t="shared" si="152"/>
        <v>2</v>
      </c>
      <c r="G3765" s="72" t="s">
        <v>3902</v>
      </c>
      <c r="H3765" s="63" t="s">
        <v>6678</v>
      </c>
      <c r="I3765" s="64" t="s">
        <v>494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3"/>
        <v>24</v>
      </c>
      <c r="P3765" s="67">
        <v>0.1</v>
      </c>
      <c r="Q3765" s="68">
        <v>28</v>
      </c>
      <c r="R3765" s="68"/>
      <c r="S3765" s="68">
        <f t="shared" si="154"/>
        <v>2.8000000000000003</v>
      </c>
      <c r="T3765" s="69" t="s">
        <v>548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customHeight="1" x14ac:dyDescent="0.35">
      <c r="A3766" s="62">
        <v>46212</v>
      </c>
      <c r="B3766" s="63" t="s">
        <v>446</v>
      </c>
      <c r="C3766" s="64" t="s">
        <v>18</v>
      </c>
      <c r="D3766" s="64" t="s">
        <v>37</v>
      </c>
      <c r="E3766" s="64" t="s">
        <v>1309</v>
      </c>
      <c r="F3766" s="64" t="str">
        <f t="shared" si="152"/>
        <v>2</v>
      </c>
      <c r="G3766" s="72" t="s">
        <v>774</v>
      </c>
      <c r="H3766" s="63" t="s">
        <v>6679</v>
      </c>
      <c r="I3766" s="64" t="s">
        <v>494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3"/>
        <v>24</v>
      </c>
      <c r="P3766" s="67">
        <v>0.1</v>
      </c>
      <c r="Q3766" s="68">
        <v>9</v>
      </c>
      <c r="R3766" s="68"/>
      <c r="S3766" s="68">
        <f t="shared" si="154"/>
        <v>0.9</v>
      </c>
      <c r="T3766" s="69" t="s">
        <v>548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customHeight="1" x14ac:dyDescent="0.35">
      <c r="A3767" s="62">
        <v>46212</v>
      </c>
      <c r="B3767" s="63" t="s">
        <v>446</v>
      </c>
      <c r="C3767" s="64" t="s">
        <v>18</v>
      </c>
      <c r="D3767" s="64" t="s">
        <v>37</v>
      </c>
      <c r="E3767" s="64" t="s">
        <v>2681</v>
      </c>
      <c r="F3767" s="64" t="str">
        <f t="shared" si="152"/>
        <v>1</v>
      </c>
      <c r="G3767" s="72" t="s">
        <v>1013</v>
      </c>
      <c r="H3767" s="63" t="s">
        <v>6680</v>
      </c>
      <c r="I3767" s="64" t="s">
        <v>494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3"/>
        <v>24</v>
      </c>
      <c r="P3767" s="67">
        <v>0.8</v>
      </c>
      <c r="Q3767" s="68">
        <v>18</v>
      </c>
      <c r="R3767" s="68"/>
      <c r="S3767" s="68">
        <f t="shared" si="154"/>
        <v>14.4</v>
      </c>
      <c r="T3767" s="69" t="s">
        <v>548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customHeight="1" x14ac:dyDescent="0.35">
      <c r="A3768" s="62">
        <v>46212</v>
      </c>
      <c r="B3768" s="63" t="s">
        <v>34</v>
      </c>
      <c r="C3768" s="64" t="s">
        <v>18</v>
      </c>
      <c r="D3768" s="64" t="s">
        <v>19</v>
      </c>
      <c r="E3768" s="64" t="s">
        <v>5936</v>
      </c>
      <c r="F3768" s="64" t="str">
        <f t="shared" si="152"/>
        <v>2</v>
      </c>
      <c r="G3768" s="72">
        <v>130868014</v>
      </c>
      <c r="H3768" s="63" t="s">
        <v>6681</v>
      </c>
      <c r="I3768" s="64" t="s">
        <v>494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3"/>
        <v>24</v>
      </c>
      <c r="P3768" s="67">
        <v>0.5</v>
      </c>
      <c r="Q3768" s="68">
        <v>6.5</v>
      </c>
      <c r="R3768" s="68"/>
      <c r="S3768" s="68">
        <f t="shared" si="154"/>
        <v>3.25</v>
      </c>
      <c r="T3768" s="69" t="s">
        <v>548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5922</v>
      </c>
      <c r="F3769" s="64" t="str">
        <f t="shared" si="152"/>
        <v>2</v>
      </c>
      <c r="G3769" s="72">
        <v>130597395</v>
      </c>
      <c r="H3769" s="63" t="s">
        <v>6682</v>
      </c>
      <c r="I3769" s="64" t="s">
        <v>494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3"/>
        <v>24</v>
      </c>
      <c r="P3769" s="67">
        <v>0.5</v>
      </c>
      <c r="Q3769" s="68">
        <v>11</v>
      </c>
      <c r="R3769" s="68"/>
      <c r="S3769" s="68">
        <f t="shared" si="154"/>
        <v>5.5</v>
      </c>
      <c r="T3769" s="69" t="s">
        <v>548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customHeight="1" x14ac:dyDescent="0.35">
      <c r="A3770" s="62">
        <v>46212</v>
      </c>
      <c r="B3770" s="63" t="s">
        <v>446</v>
      </c>
      <c r="C3770" s="64" t="s">
        <v>18</v>
      </c>
      <c r="D3770" s="64" t="s">
        <v>37</v>
      </c>
      <c r="E3770" s="64" t="s">
        <v>608</v>
      </c>
      <c r="F3770" s="64" t="str">
        <f t="shared" si="152"/>
        <v>1</v>
      </c>
      <c r="G3770" s="72" t="s">
        <v>6683</v>
      </c>
      <c r="H3770" s="63" t="s">
        <v>6684</v>
      </c>
      <c r="I3770" s="64" t="s">
        <v>494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3"/>
        <v>24</v>
      </c>
      <c r="P3770" s="67">
        <v>0.1</v>
      </c>
      <c r="Q3770" s="68">
        <v>4</v>
      </c>
      <c r="R3770" s="68"/>
      <c r="S3770" s="68">
        <f t="shared" si="154"/>
        <v>0.4</v>
      </c>
      <c r="T3770" s="69" t="s">
        <v>548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customHeight="1" x14ac:dyDescent="0.35">
      <c r="A3771" s="62">
        <v>46212</v>
      </c>
      <c r="B3771" s="63" t="s">
        <v>446</v>
      </c>
      <c r="C3771" s="64" t="s">
        <v>18</v>
      </c>
      <c r="D3771" s="64" t="s">
        <v>37</v>
      </c>
      <c r="E3771" s="64" t="s">
        <v>2071</v>
      </c>
      <c r="F3771" s="64" t="str">
        <f t="shared" si="152"/>
        <v>2</v>
      </c>
      <c r="G3771" s="72" t="s">
        <v>2559</v>
      </c>
      <c r="H3771" s="63" t="s">
        <v>6669</v>
      </c>
      <c r="I3771" s="64" t="s">
        <v>491</v>
      </c>
      <c r="J3771" s="63" t="s">
        <v>4068</v>
      </c>
      <c r="K3771" s="64" t="s">
        <v>281</v>
      </c>
      <c r="L3771" s="64" t="s">
        <v>268</v>
      </c>
      <c r="M3771" s="100">
        <v>4.8611111111111112E-2</v>
      </c>
      <c r="N3771" s="100">
        <v>7.6388888888888895E-2</v>
      </c>
      <c r="O3771" s="66">
        <f t="shared" si="153"/>
        <v>2.7777777777777783E-2</v>
      </c>
      <c r="P3771" s="67">
        <v>0.67</v>
      </c>
      <c r="Q3771" s="68">
        <v>20</v>
      </c>
      <c r="R3771" s="68"/>
      <c r="S3771" s="68">
        <f t="shared" si="154"/>
        <v>13.4</v>
      </c>
      <c r="T3771" s="69" t="s">
        <v>52</v>
      </c>
      <c r="U3771" s="63" t="s">
        <v>52</v>
      </c>
      <c r="V3771" s="63"/>
      <c r="W3771" s="63"/>
      <c r="X3771" s="63"/>
      <c r="Y3771" s="63"/>
      <c r="Z3771" s="63"/>
      <c r="AA3771" s="63">
        <v>2026070032</v>
      </c>
    </row>
    <row r="3772" spans="1:27" s="71" customFormat="1" ht="23.5" customHeight="1" x14ac:dyDescent="0.35">
      <c r="A3772" s="62">
        <v>46212</v>
      </c>
      <c r="B3772" s="63" t="s">
        <v>34</v>
      </c>
      <c r="C3772" s="64" t="s">
        <v>18</v>
      </c>
      <c r="D3772" s="64" t="s">
        <v>19</v>
      </c>
      <c r="E3772" s="64" t="s">
        <v>1554</v>
      </c>
      <c r="F3772" s="64" t="str">
        <f t="shared" si="152"/>
        <v>1</v>
      </c>
      <c r="G3772" s="72">
        <v>130597382</v>
      </c>
      <c r="H3772" s="63" t="s">
        <v>6685</v>
      </c>
      <c r="I3772" s="64" t="s">
        <v>491</v>
      </c>
      <c r="J3772" s="63" t="s">
        <v>5307</v>
      </c>
      <c r="K3772" s="64" t="s">
        <v>281</v>
      </c>
      <c r="L3772" s="64" t="s">
        <v>268</v>
      </c>
      <c r="M3772" s="100">
        <v>0.66666666666666663</v>
      </c>
      <c r="N3772" s="100">
        <v>0.6875</v>
      </c>
      <c r="O3772" s="66">
        <f t="shared" si="153"/>
        <v>2.083333333333337E-2</v>
      </c>
      <c r="P3772" s="67">
        <v>0.5</v>
      </c>
      <c r="Q3772" s="68">
        <v>8</v>
      </c>
      <c r="R3772" s="68"/>
      <c r="S3772" s="68">
        <f t="shared" si="154"/>
        <v>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2026070033</v>
      </c>
    </row>
    <row r="3773" spans="1:27" s="71" customFormat="1" ht="23.5" customHeight="1" x14ac:dyDescent="0.35">
      <c r="A3773" s="62">
        <v>46212</v>
      </c>
      <c r="B3773" s="63" t="s">
        <v>446</v>
      </c>
      <c r="C3773" s="64" t="s">
        <v>18</v>
      </c>
      <c r="D3773" s="64" t="s">
        <v>37</v>
      </c>
      <c r="E3773" s="64" t="s">
        <v>1073</v>
      </c>
      <c r="F3773" s="64" t="str">
        <f t="shared" si="152"/>
        <v>1</v>
      </c>
      <c r="G3773" s="72" t="s">
        <v>6686</v>
      </c>
      <c r="H3773" s="63" t="s">
        <v>6687</v>
      </c>
      <c r="I3773" s="64" t="s">
        <v>481</v>
      </c>
      <c r="J3773" s="63" t="s">
        <v>6688</v>
      </c>
      <c r="K3773" s="64" t="s">
        <v>273</v>
      </c>
      <c r="L3773" s="64" t="s">
        <v>268</v>
      </c>
      <c r="M3773" s="100">
        <v>0.3125</v>
      </c>
      <c r="N3773" s="100">
        <v>0.47916666666666669</v>
      </c>
      <c r="O3773" s="66">
        <f t="shared" si="153"/>
        <v>0.16666666666666669</v>
      </c>
      <c r="P3773" s="67">
        <v>4</v>
      </c>
      <c r="Q3773" s="68">
        <v>13</v>
      </c>
      <c r="R3773" s="68"/>
      <c r="S3773" s="68">
        <f t="shared" si="154"/>
        <v>52</v>
      </c>
      <c r="T3773" s="69" t="s">
        <v>30</v>
      </c>
      <c r="U3773" s="63" t="s">
        <v>30</v>
      </c>
      <c r="V3773" s="63"/>
      <c r="W3773" s="63">
        <v>910006971</v>
      </c>
      <c r="X3773" s="63" t="s">
        <v>4793</v>
      </c>
      <c r="Y3773" s="63"/>
      <c r="Z3773" s="63"/>
      <c r="AA3773" s="63">
        <v>2026070034</v>
      </c>
    </row>
    <row r="3774" spans="1:27" s="71" customFormat="1" ht="23.5" customHeight="1" x14ac:dyDescent="0.35">
      <c r="A3774" s="62">
        <v>46212</v>
      </c>
      <c r="B3774" s="63" t="s">
        <v>446</v>
      </c>
      <c r="C3774" s="64" t="s">
        <v>18</v>
      </c>
      <c r="D3774" s="64" t="s">
        <v>37</v>
      </c>
      <c r="E3774" s="64" t="s">
        <v>1073</v>
      </c>
      <c r="F3774" s="64" t="str">
        <f t="shared" si="152"/>
        <v>1</v>
      </c>
      <c r="G3774" s="72" t="s">
        <v>6686</v>
      </c>
      <c r="H3774" s="63" t="s">
        <v>6687</v>
      </c>
      <c r="I3774" s="64" t="s">
        <v>481</v>
      </c>
      <c r="J3774" s="63" t="s">
        <v>6689</v>
      </c>
      <c r="K3774" s="64" t="s">
        <v>273</v>
      </c>
      <c r="L3774" s="64" t="s">
        <v>268</v>
      </c>
      <c r="M3774" s="100">
        <v>0.47916666666666669</v>
      </c>
      <c r="N3774" s="100">
        <v>0.64583333333333337</v>
      </c>
      <c r="O3774" s="66">
        <f t="shared" si="153"/>
        <v>0.16666666666666669</v>
      </c>
      <c r="P3774" s="67">
        <v>4</v>
      </c>
      <c r="Q3774" s="68">
        <v>13</v>
      </c>
      <c r="R3774" s="68"/>
      <c r="S3774" s="68">
        <f t="shared" si="154"/>
        <v>52</v>
      </c>
      <c r="T3774" s="69" t="s">
        <v>3119</v>
      </c>
      <c r="U3774" s="63" t="s">
        <v>3119</v>
      </c>
      <c r="V3774" s="63"/>
      <c r="W3774" s="63">
        <v>100737011</v>
      </c>
      <c r="X3774" s="63" t="s">
        <v>6690</v>
      </c>
      <c r="Y3774" s="63"/>
      <c r="Z3774" s="63"/>
      <c r="AA3774" s="63">
        <v>2026070035</v>
      </c>
    </row>
    <row r="3775" spans="1:27" s="71" customFormat="1" ht="23.5" customHeight="1" x14ac:dyDescent="0.35">
      <c r="A3775" s="62">
        <v>46213</v>
      </c>
      <c r="B3775" s="63" t="s">
        <v>446</v>
      </c>
      <c r="C3775" s="64" t="s">
        <v>17</v>
      </c>
      <c r="D3775" s="64" t="s">
        <v>37</v>
      </c>
      <c r="E3775" s="64" t="s">
        <v>5826</v>
      </c>
      <c r="F3775" s="64" t="str">
        <f t="shared" si="152"/>
        <v>1</v>
      </c>
      <c r="G3775" s="72" t="s">
        <v>683</v>
      </c>
      <c r="H3775" s="63" t="s">
        <v>6705</v>
      </c>
      <c r="I3775" s="64" t="s">
        <v>494</v>
      </c>
      <c r="J3775" s="63" t="s">
        <v>66</v>
      </c>
      <c r="K3775" s="64" t="s">
        <v>243</v>
      </c>
      <c r="L3775" s="64" t="s">
        <v>239</v>
      </c>
      <c r="M3775" s="100"/>
      <c r="N3775" s="100"/>
      <c r="O3775" s="66">
        <f t="shared" si="153"/>
        <v>24</v>
      </c>
      <c r="P3775" s="67">
        <v>0.5</v>
      </c>
      <c r="Q3775" s="68">
        <v>21</v>
      </c>
      <c r="R3775" s="68"/>
      <c r="S3775" s="68">
        <f t="shared" si="154"/>
        <v>10.5</v>
      </c>
      <c r="T3775" s="69" t="s">
        <v>548</v>
      </c>
      <c r="U3775" s="63" t="s">
        <v>52</v>
      </c>
      <c r="V3775" s="63"/>
      <c r="W3775" s="63"/>
      <c r="X3775" s="63"/>
      <c r="Y3775" s="63"/>
      <c r="Z3775" s="63"/>
      <c r="AA3775" s="63"/>
    </row>
    <row r="3776" spans="1:27" s="71" customFormat="1" ht="23.5" customHeight="1" x14ac:dyDescent="0.35">
      <c r="A3776" s="62">
        <v>46213</v>
      </c>
      <c r="B3776" s="63" t="s">
        <v>446</v>
      </c>
      <c r="C3776" s="64" t="s">
        <v>17</v>
      </c>
      <c r="D3776" s="64" t="s">
        <v>37</v>
      </c>
      <c r="E3776" s="64" t="s">
        <v>715</v>
      </c>
      <c r="F3776" s="64" t="str">
        <f t="shared" si="152"/>
        <v>2</v>
      </c>
      <c r="G3776" s="72" t="s">
        <v>2075</v>
      </c>
      <c r="H3776" s="63" t="s">
        <v>6706</v>
      </c>
      <c r="I3776" s="64" t="s">
        <v>494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3"/>
        <v>24</v>
      </c>
      <c r="P3776" s="67">
        <v>0.1</v>
      </c>
      <c r="Q3776" s="68">
        <v>19</v>
      </c>
      <c r="R3776" s="68"/>
      <c r="S3776" s="68">
        <f t="shared" si="154"/>
        <v>1.9000000000000001</v>
      </c>
      <c r="T3776" s="69" t="s">
        <v>548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customHeight="1" x14ac:dyDescent="0.35">
      <c r="A3777" s="62">
        <v>46213</v>
      </c>
      <c r="B3777" s="63" t="s">
        <v>446</v>
      </c>
      <c r="C3777" s="64" t="s">
        <v>17</v>
      </c>
      <c r="D3777" s="64" t="s">
        <v>37</v>
      </c>
      <c r="E3777" s="64" t="s">
        <v>2573</v>
      </c>
      <c r="F3777" s="64" t="str">
        <f t="shared" si="152"/>
        <v>1</v>
      </c>
      <c r="G3777" s="72" t="s">
        <v>2812</v>
      </c>
      <c r="H3777" s="63" t="s">
        <v>6707</v>
      </c>
      <c r="I3777" s="64" t="s">
        <v>494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3"/>
        <v>24</v>
      </c>
      <c r="P3777" s="67">
        <v>0.1</v>
      </c>
      <c r="Q3777" s="68">
        <v>25</v>
      </c>
      <c r="R3777" s="68"/>
      <c r="S3777" s="68">
        <f t="shared" si="154"/>
        <v>2.5</v>
      </c>
      <c r="T3777" s="69" t="s">
        <v>548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customHeight="1" x14ac:dyDescent="0.35">
      <c r="A3778" s="62">
        <v>46213</v>
      </c>
      <c r="B3778" s="63" t="s">
        <v>34</v>
      </c>
      <c r="C3778" s="64" t="s">
        <v>17</v>
      </c>
      <c r="D3778" s="64" t="s">
        <v>19</v>
      </c>
      <c r="E3778" s="64" t="s">
        <v>6704</v>
      </c>
      <c r="F3778" s="64" t="str">
        <f t="shared" si="152"/>
        <v>1</v>
      </c>
      <c r="G3778" s="72">
        <v>130597401</v>
      </c>
      <c r="H3778" s="63" t="s">
        <v>6708</v>
      </c>
      <c r="I3778" s="64" t="s">
        <v>494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3"/>
        <v>24</v>
      </c>
      <c r="P3778" s="67">
        <v>0.33</v>
      </c>
      <c r="Q3778" s="68">
        <v>9</v>
      </c>
      <c r="R3778" s="68"/>
      <c r="S3778" s="68">
        <f t="shared" si="154"/>
        <v>2.97</v>
      </c>
      <c r="T3778" s="69" t="s">
        <v>548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6346</v>
      </c>
      <c r="F3779" s="64" t="str">
        <f t="shared" si="152"/>
        <v>1</v>
      </c>
      <c r="G3779" s="72" t="s">
        <v>3624</v>
      </c>
      <c r="H3779" s="63" t="s">
        <v>6709</v>
      </c>
      <c r="I3779" s="64" t="s">
        <v>494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3"/>
        <v>24</v>
      </c>
      <c r="P3779" s="67">
        <v>0.33</v>
      </c>
      <c r="Q3779" s="68">
        <v>14</v>
      </c>
      <c r="R3779" s="68"/>
      <c r="S3779" s="68">
        <f t="shared" si="154"/>
        <v>4.62</v>
      </c>
      <c r="T3779" s="69" t="s">
        <v>548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6346</v>
      </c>
      <c r="F3780" s="64" t="str">
        <f t="shared" si="152"/>
        <v>1</v>
      </c>
      <c r="G3780" s="72" t="s">
        <v>1833</v>
      </c>
      <c r="H3780" s="63" t="s">
        <v>6710</v>
      </c>
      <c r="I3780" s="64" t="s">
        <v>494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3"/>
        <v>24</v>
      </c>
      <c r="P3780" s="67">
        <v>0.33</v>
      </c>
      <c r="Q3780" s="68">
        <v>14</v>
      </c>
      <c r="R3780" s="68"/>
      <c r="S3780" s="68">
        <f t="shared" si="154"/>
        <v>4.62</v>
      </c>
      <c r="T3780" s="69" t="s">
        <v>548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5589</v>
      </c>
      <c r="F3781" s="64" t="str">
        <f t="shared" si="152"/>
        <v>1</v>
      </c>
      <c r="G3781" s="72">
        <v>130879002</v>
      </c>
      <c r="H3781" s="63" t="s">
        <v>6711</v>
      </c>
      <c r="I3781" s="64" t="s">
        <v>494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3"/>
        <v>24</v>
      </c>
      <c r="P3781" s="67">
        <v>0.5</v>
      </c>
      <c r="Q3781" s="68">
        <v>15</v>
      </c>
      <c r="R3781" s="68"/>
      <c r="S3781" s="68">
        <f t="shared" si="154"/>
        <v>7.5</v>
      </c>
      <c r="T3781" s="69" t="s">
        <v>548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customHeight="1" x14ac:dyDescent="0.35">
      <c r="A3782" s="62">
        <v>46213</v>
      </c>
      <c r="B3782" s="63" t="s">
        <v>446</v>
      </c>
      <c r="C3782" s="64" t="s">
        <v>17</v>
      </c>
      <c r="D3782" s="64" t="s">
        <v>37</v>
      </c>
      <c r="E3782" s="64" t="s">
        <v>6109</v>
      </c>
      <c r="F3782" s="64" t="str">
        <f t="shared" si="152"/>
        <v>1</v>
      </c>
      <c r="G3782" s="72" t="s">
        <v>6712</v>
      </c>
      <c r="H3782" s="63" t="s">
        <v>6713</v>
      </c>
      <c r="I3782" s="64" t="s">
        <v>494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3"/>
        <v>24</v>
      </c>
      <c r="P3782" s="67">
        <v>0.5</v>
      </c>
      <c r="Q3782" s="68">
        <v>9</v>
      </c>
      <c r="R3782" s="68"/>
      <c r="S3782" s="68">
        <f t="shared" si="154"/>
        <v>4.5</v>
      </c>
      <c r="T3782" s="69" t="s">
        <v>548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customHeight="1" x14ac:dyDescent="0.35">
      <c r="A3783" s="62">
        <v>46213</v>
      </c>
      <c r="B3783" s="63" t="s">
        <v>446</v>
      </c>
      <c r="C3783" s="64" t="s">
        <v>17</v>
      </c>
      <c r="D3783" s="64" t="s">
        <v>37</v>
      </c>
      <c r="E3783" s="64" t="s">
        <v>5770</v>
      </c>
      <c r="F3783" s="64" t="str">
        <f t="shared" si="152"/>
        <v>1</v>
      </c>
      <c r="G3783" s="72" t="s">
        <v>3322</v>
      </c>
      <c r="H3783" s="63" t="s">
        <v>6714</v>
      </c>
      <c r="I3783" s="64" t="s">
        <v>494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3"/>
        <v>24</v>
      </c>
      <c r="P3783" s="67">
        <v>0.33</v>
      </c>
      <c r="Q3783" s="68">
        <v>8</v>
      </c>
      <c r="R3783" s="68"/>
      <c r="S3783" s="68">
        <f t="shared" si="154"/>
        <v>2.64</v>
      </c>
      <c r="T3783" s="69" t="s">
        <v>548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customHeight="1" x14ac:dyDescent="0.35">
      <c r="A3784" s="62">
        <v>46213</v>
      </c>
      <c r="B3784" s="63" t="s">
        <v>446</v>
      </c>
      <c r="C3784" s="64" t="s">
        <v>17</v>
      </c>
      <c r="D3784" s="64" t="s">
        <v>37</v>
      </c>
      <c r="E3784" s="64" t="s">
        <v>5770</v>
      </c>
      <c r="F3784" s="64" t="str">
        <f t="shared" si="152"/>
        <v>1</v>
      </c>
      <c r="G3784" s="72" t="s">
        <v>3411</v>
      </c>
      <c r="H3784" s="63" t="s">
        <v>6715</v>
      </c>
      <c r="I3784" s="64" t="s">
        <v>494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3"/>
        <v>24</v>
      </c>
      <c r="P3784" s="67">
        <v>0.5</v>
      </c>
      <c r="Q3784" s="68">
        <v>8</v>
      </c>
      <c r="R3784" s="68"/>
      <c r="S3784" s="68">
        <f t="shared" si="154"/>
        <v>4</v>
      </c>
      <c r="T3784" s="69" t="s">
        <v>548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customHeight="1" x14ac:dyDescent="0.35">
      <c r="A3785" s="62">
        <v>46213</v>
      </c>
      <c r="B3785" s="63" t="s">
        <v>446</v>
      </c>
      <c r="C3785" s="64" t="s">
        <v>17</v>
      </c>
      <c r="D3785" s="64" t="s">
        <v>37</v>
      </c>
      <c r="E3785" s="64" t="s">
        <v>5770</v>
      </c>
      <c r="F3785" s="64" t="str">
        <f t="shared" si="152"/>
        <v>1</v>
      </c>
      <c r="G3785" s="72" t="s">
        <v>4388</v>
      </c>
      <c r="H3785" s="63" t="s">
        <v>6716</v>
      </c>
      <c r="I3785" s="64" t="s">
        <v>494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3"/>
        <v>24</v>
      </c>
      <c r="P3785" s="67">
        <v>0.33</v>
      </c>
      <c r="Q3785" s="68">
        <v>8</v>
      </c>
      <c r="R3785" s="68"/>
      <c r="S3785" s="68">
        <f t="shared" si="154"/>
        <v>2.64</v>
      </c>
      <c r="T3785" s="69" t="s">
        <v>548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customHeight="1" x14ac:dyDescent="0.35">
      <c r="A3786" s="62">
        <v>46213</v>
      </c>
      <c r="B3786" s="63" t="s">
        <v>446</v>
      </c>
      <c r="C3786" s="64" t="s">
        <v>18</v>
      </c>
      <c r="D3786" s="64" t="s">
        <v>37</v>
      </c>
      <c r="E3786" s="64" t="s">
        <v>240</v>
      </c>
      <c r="F3786" s="64" t="str">
        <f t="shared" si="152"/>
        <v>2</v>
      </c>
      <c r="G3786" s="72" t="s">
        <v>1915</v>
      </c>
      <c r="H3786" s="63" t="s">
        <v>6717</v>
      </c>
      <c r="I3786" s="64" t="s">
        <v>494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3"/>
        <v>24</v>
      </c>
      <c r="P3786" s="67">
        <v>0.1</v>
      </c>
      <c r="Q3786" s="68">
        <v>12</v>
      </c>
      <c r="R3786" s="68"/>
      <c r="S3786" s="68">
        <f t="shared" si="154"/>
        <v>1.2000000000000002</v>
      </c>
      <c r="T3786" s="69" t="s">
        <v>548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customHeight="1" x14ac:dyDescent="0.35">
      <c r="A3787" s="62">
        <v>46213</v>
      </c>
      <c r="B3787" s="63" t="s">
        <v>446</v>
      </c>
      <c r="C3787" s="64" t="s">
        <v>18</v>
      </c>
      <c r="D3787" s="64" t="s">
        <v>37</v>
      </c>
      <c r="E3787" s="64" t="s">
        <v>1448</v>
      </c>
      <c r="F3787" s="64" t="str">
        <f t="shared" si="152"/>
        <v>2</v>
      </c>
      <c r="G3787" s="72" t="s">
        <v>6718</v>
      </c>
      <c r="H3787" s="63" t="s">
        <v>6719</v>
      </c>
      <c r="I3787" s="64" t="s">
        <v>494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3"/>
        <v>24</v>
      </c>
      <c r="P3787" s="67">
        <v>0.33</v>
      </c>
      <c r="Q3787" s="68">
        <v>19</v>
      </c>
      <c r="R3787" s="68"/>
      <c r="S3787" s="68">
        <f t="shared" si="154"/>
        <v>6.2700000000000005</v>
      </c>
      <c r="T3787" s="69" t="s">
        <v>548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customHeight="1" x14ac:dyDescent="0.35">
      <c r="A3788" s="62">
        <v>46213</v>
      </c>
      <c r="B3788" s="63" t="s">
        <v>446</v>
      </c>
      <c r="C3788" s="64" t="s">
        <v>18</v>
      </c>
      <c r="D3788" s="64" t="s">
        <v>37</v>
      </c>
      <c r="E3788" s="64" t="s">
        <v>339</v>
      </c>
      <c r="F3788" s="64" t="str">
        <f t="shared" si="152"/>
        <v>1</v>
      </c>
      <c r="G3788" s="72">
        <v>319328002</v>
      </c>
      <c r="H3788" s="63" t="s">
        <v>6720</v>
      </c>
      <c r="I3788" s="64" t="s">
        <v>494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3"/>
        <v>24</v>
      </c>
      <c r="P3788" s="67">
        <v>0.1</v>
      </c>
      <c r="Q3788" s="68">
        <v>8</v>
      </c>
      <c r="R3788" s="68"/>
      <c r="S3788" s="68">
        <f t="shared" si="154"/>
        <v>0.8</v>
      </c>
      <c r="T3788" s="69" t="s">
        <v>548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customHeight="1" x14ac:dyDescent="0.35">
      <c r="A3789" s="62">
        <v>46213</v>
      </c>
      <c r="B3789" s="63" t="s">
        <v>446</v>
      </c>
      <c r="C3789" s="64" t="s">
        <v>18</v>
      </c>
      <c r="D3789" s="64" t="s">
        <v>37</v>
      </c>
      <c r="E3789" s="64" t="s">
        <v>339</v>
      </c>
      <c r="F3789" s="64" t="str">
        <f t="shared" si="152"/>
        <v>1</v>
      </c>
      <c r="G3789" s="72">
        <v>319328007</v>
      </c>
      <c r="H3789" s="63" t="s">
        <v>6721</v>
      </c>
      <c r="I3789" s="64" t="s">
        <v>494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3"/>
        <v>24</v>
      </c>
      <c r="P3789" s="67">
        <v>0.1</v>
      </c>
      <c r="Q3789" s="68">
        <v>8</v>
      </c>
      <c r="R3789" s="68"/>
      <c r="S3789" s="68">
        <f t="shared" si="154"/>
        <v>0.8</v>
      </c>
      <c r="T3789" s="69" t="s">
        <v>548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customHeight="1" x14ac:dyDescent="0.35">
      <c r="A3790" s="62">
        <v>46213</v>
      </c>
      <c r="B3790" s="63" t="s">
        <v>446</v>
      </c>
      <c r="C3790" s="64" t="s">
        <v>18</v>
      </c>
      <c r="D3790" s="64" t="s">
        <v>37</v>
      </c>
      <c r="E3790" s="64" t="s">
        <v>339</v>
      </c>
      <c r="F3790" s="64" t="str">
        <f t="shared" si="152"/>
        <v>1</v>
      </c>
      <c r="G3790" s="72">
        <v>319328009</v>
      </c>
      <c r="H3790" s="63" t="s">
        <v>6722</v>
      </c>
      <c r="I3790" s="64" t="s">
        <v>494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3"/>
        <v>24</v>
      </c>
      <c r="P3790" s="67">
        <v>0.1</v>
      </c>
      <c r="Q3790" s="68">
        <v>8</v>
      </c>
      <c r="R3790" s="68"/>
      <c r="S3790" s="68">
        <f t="shared" si="154"/>
        <v>0.8</v>
      </c>
      <c r="T3790" s="69" t="s">
        <v>548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customHeight="1" x14ac:dyDescent="0.35">
      <c r="A3791" s="62">
        <v>46213</v>
      </c>
      <c r="B3791" s="63" t="s">
        <v>446</v>
      </c>
      <c r="C3791" s="64" t="s">
        <v>18</v>
      </c>
      <c r="D3791" s="64" t="s">
        <v>37</v>
      </c>
      <c r="E3791" s="64" t="s">
        <v>616</v>
      </c>
      <c r="F3791" s="64" t="str">
        <f t="shared" si="152"/>
        <v>1</v>
      </c>
      <c r="G3791" s="72">
        <v>312980004</v>
      </c>
      <c r="H3791" s="63" t="s">
        <v>6723</v>
      </c>
      <c r="I3791" s="64" t="s">
        <v>494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3"/>
        <v>24</v>
      </c>
      <c r="P3791" s="67">
        <v>0.1</v>
      </c>
      <c r="Q3791" s="68">
        <v>4</v>
      </c>
      <c r="R3791" s="68"/>
      <c r="S3791" s="68">
        <f t="shared" si="154"/>
        <v>0.4</v>
      </c>
      <c r="T3791" s="69" t="s">
        <v>548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customHeight="1" x14ac:dyDescent="0.35">
      <c r="A3792" s="62">
        <v>46213</v>
      </c>
      <c r="B3792" s="63" t="s">
        <v>446</v>
      </c>
      <c r="C3792" s="64" t="s">
        <v>18</v>
      </c>
      <c r="D3792" s="64" t="s">
        <v>37</v>
      </c>
      <c r="E3792" s="64" t="s">
        <v>616</v>
      </c>
      <c r="F3792" s="64" t="str">
        <f t="shared" si="152"/>
        <v>1</v>
      </c>
      <c r="G3792" s="72">
        <v>319349013</v>
      </c>
      <c r="H3792" s="63" t="s">
        <v>6724</v>
      </c>
      <c r="I3792" s="64" t="s">
        <v>494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3"/>
        <v>24</v>
      </c>
      <c r="P3792" s="67">
        <v>0.1</v>
      </c>
      <c r="Q3792" s="68">
        <v>4</v>
      </c>
      <c r="R3792" s="68"/>
      <c r="S3792" s="68">
        <f t="shared" si="154"/>
        <v>0.4</v>
      </c>
      <c r="T3792" s="69" t="s">
        <v>548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customHeight="1" x14ac:dyDescent="0.35">
      <c r="A3793" s="62">
        <v>46213</v>
      </c>
      <c r="B3793" s="63" t="s">
        <v>446</v>
      </c>
      <c r="C3793" s="64" t="s">
        <v>18</v>
      </c>
      <c r="D3793" s="64" t="s">
        <v>37</v>
      </c>
      <c r="E3793" s="64" t="s">
        <v>335</v>
      </c>
      <c r="F3793" s="64" t="str">
        <f t="shared" si="152"/>
        <v>1</v>
      </c>
      <c r="G3793" s="72">
        <v>313165004</v>
      </c>
      <c r="H3793" s="63" t="s">
        <v>6725</v>
      </c>
      <c r="I3793" s="64" t="s">
        <v>494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3"/>
        <v>24</v>
      </c>
      <c r="P3793" s="67">
        <v>0.1</v>
      </c>
      <c r="Q3793" s="68">
        <v>9</v>
      </c>
      <c r="R3793" s="68"/>
      <c r="S3793" s="68">
        <f t="shared" si="154"/>
        <v>0.9</v>
      </c>
      <c r="T3793" s="69" t="s">
        <v>548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customHeight="1" x14ac:dyDescent="0.35">
      <c r="A3794" s="62">
        <v>46213</v>
      </c>
      <c r="B3794" s="63" t="s">
        <v>446</v>
      </c>
      <c r="C3794" s="64" t="s">
        <v>18</v>
      </c>
      <c r="D3794" s="64" t="s">
        <v>37</v>
      </c>
      <c r="E3794" s="64" t="s">
        <v>2828</v>
      </c>
      <c r="F3794" s="64" t="str">
        <f t="shared" si="152"/>
        <v>1</v>
      </c>
      <c r="G3794" s="72" t="s">
        <v>1293</v>
      </c>
      <c r="H3794" s="63" t="s">
        <v>6726</v>
      </c>
      <c r="I3794" s="64" t="s">
        <v>494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3"/>
        <v>24</v>
      </c>
      <c r="P3794" s="67">
        <v>0.1</v>
      </c>
      <c r="Q3794" s="68">
        <v>20</v>
      </c>
      <c r="R3794" s="68"/>
      <c r="S3794" s="68">
        <f t="shared" si="154"/>
        <v>2</v>
      </c>
      <c r="T3794" s="69" t="s">
        <v>548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customHeight="1" x14ac:dyDescent="0.35">
      <c r="A3795" s="62">
        <v>46213</v>
      </c>
      <c r="B3795" s="63" t="s">
        <v>446</v>
      </c>
      <c r="C3795" s="64" t="s">
        <v>18</v>
      </c>
      <c r="D3795" s="64" t="s">
        <v>37</v>
      </c>
      <c r="E3795" s="64" t="s">
        <v>545</v>
      </c>
      <c r="F3795" s="64" t="str">
        <f t="shared" si="152"/>
        <v>1</v>
      </c>
      <c r="G3795" s="72" t="s">
        <v>5636</v>
      </c>
      <c r="H3795" s="63" t="s">
        <v>6727</v>
      </c>
      <c r="I3795" s="64" t="s">
        <v>494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3"/>
        <v>24</v>
      </c>
      <c r="P3795" s="67">
        <v>0.75</v>
      </c>
      <c r="Q3795" s="68">
        <v>25</v>
      </c>
      <c r="R3795" s="68"/>
      <c r="S3795" s="68">
        <f t="shared" si="154"/>
        <v>18.75</v>
      </c>
      <c r="T3795" s="69" t="s">
        <v>548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customHeight="1" x14ac:dyDescent="0.35">
      <c r="A3796" s="62">
        <v>46213</v>
      </c>
      <c r="B3796" s="63" t="s">
        <v>446</v>
      </c>
      <c r="C3796" s="64" t="s">
        <v>18</v>
      </c>
      <c r="D3796" s="64" t="s">
        <v>37</v>
      </c>
      <c r="E3796" s="64" t="s">
        <v>554</v>
      </c>
      <c r="F3796" s="64" t="str">
        <f t="shared" si="152"/>
        <v>1</v>
      </c>
      <c r="G3796" s="72" t="s">
        <v>6123</v>
      </c>
      <c r="H3796" s="63" t="s">
        <v>6728</v>
      </c>
      <c r="I3796" s="64" t="s">
        <v>494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3"/>
        <v>24</v>
      </c>
      <c r="P3796" s="67">
        <v>0.1</v>
      </c>
      <c r="Q3796" s="68">
        <v>26</v>
      </c>
      <c r="R3796" s="68"/>
      <c r="S3796" s="68">
        <f t="shared" si="154"/>
        <v>2.6</v>
      </c>
      <c r="T3796" s="69" t="s">
        <v>548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customHeight="1" x14ac:dyDescent="0.35">
      <c r="A3797" s="62">
        <v>46213</v>
      </c>
      <c r="B3797" s="63" t="s">
        <v>446</v>
      </c>
      <c r="C3797" s="64" t="s">
        <v>18</v>
      </c>
      <c r="D3797" s="64" t="s">
        <v>37</v>
      </c>
      <c r="E3797" s="64" t="s">
        <v>1696</v>
      </c>
      <c r="F3797" s="64" t="str">
        <f t="shared" si="152"/>
        <v>2</v>
      </c>
      <c r="G3797" s="72" t="s">
        <v>4974</v>
      </c>
      <c r="H3797" s="63" t="s">
        <v>6729</v>
      </c>
      <c r="I3797" s="64" t="s">
        <v>494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3"/>
        <v>24</v>
      </c>
      <c r="P3797" s="67">
        <v>0.1</v>
      </c>
      <c r="Q3797" s="68">
        <v>8</v>
      </c>
      <c r="R3797" s="68"/>
      <c r="S3797" s="68">
        <f t="shared" si="154"/>
        <v>0.8</v>
      </c>
      <c r="T3797" s="69" t="s">
        <v>548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customHeight="1" x14ac:dyDescent="0.35">
      <c r="A3798" s="62">
        <v>46213</v>
      </c>
      <c r="B3798" s="63" t="s">
        <v>446</v>
      </c>
      <c r="C3798" s="64" t="s">
        <v>18</v>
      </c>
      <c r="D3798" s="64" t="s">
        <v>37</v>
      </c>
      <c r="E3798" s="64" t="s">
        <v>1697</v>
      </c>
      <c r="F3798" s="64" t="str">
        <f t="shared" si="152"/>
        <v>2</v>
      </c>
      <c r="G3798" s="72" t="s">
        <v>1859</v>
      </c>
      <c r="H3798" s="63" t="s">
        <v>6730</v>
      </c>
      <c r="I3798" s="64" t="s">
        <v>494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3"/>
        <v>24</v>
      </c>
      <c r="P3798" s="67">
        <v>0.8</v>
      </c>
      <c r="Q3798" s="68">
        <v>24</v>
      </c>
      <c r="R3798" s="68"/>
      <c r="S3798" s="68">
        <f t="shared" si="154"/>
        <v>19.200000000000003</v>
      </c>
      <c r="T3798" s="69" t="s">
        <v>548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customHeight="1" x14ac:dyDescent="0.35">
      <c r="A3799" s="62">
        <v>46213</v>
      </c>
      <c r="B3799" s="63" t="s">
        <v>446</v>
      </c>
      <c r="C3799" s="64" t="s">
        <v>18</v>
      </c>
      <c r="D3799" s="64" t="s">
        <v>37</v>
      </c>
      <c r="E3799" s="64" t="s">
        <v>1779</v>
      </c>
      <c r="F3799" s="64" t="str">
        <f t="shared" si="152"/>
        <v>2</v>
      </c>
      <c r="G3799" s="72" t="s">
        <v>3526</v>
      </c>
      <c r="H3799" s="63" t="s">
        <v>6731</v>
      </c>
      <c r="I3799" s="64" t="s">
        <v>494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3"/>
        <v>24</v>
      </c>
      <c r="P3799" s="67">
        <v>0.1</v>
      </c>
      <c r="Q3799" s="68">
        <v>26</v>
      </c>
      <c r="R3799" s="68"/>
      <c r="S3799" s="68">
        <f t="shared" si="154"/>
        <v>2.6</v>
      </c>
      <c r="T3799" s="69" t="s">
        <v>548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customHeight="1" x14ac:dyDescent="0.35">
      <c r="A3800" s="62">
        <v>46213</v>
      </c>
      <c r="B3800" s="63" t="s">
        <v>446</v>
      </c>
      <c r="C3800" s="64" t="s">
        <v>18</v>
      </c>
      <c r="D3800" s="64" t="s">
        <v>37</v>
      </c>
      <c r="E3800" s="64" t="s">
        <v>2681</v>
      </c>
      <c r="F3800" s="64" t="str">
        <f t="shared" si="152"/>
        <v>1</v>
      </c>
      <c r="G3800" s="72" t="s">
        <v>2615</v>
      </c>
      <c r="H3800" s="63" t="s">
        <v>6732</v>
      </c>
      <c r="I3800" s="64" t="s">
        <v>494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3"/>
        <v>24</v>
      </c>
      <c r="P3800" s="67">
        <v>1</v>
      </c>
      <c r="Q3800" s="68">
        <v>21</v>
      </c>
      <c r="R3800" s="68"/>
      <c r="S3800" s="68">
        <f t="shared" si="154"/>
        <v>21</v>
      </c>
      <c r="T3800" s="69" t="s">
        <v>548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customHeight="1" x14ac:dyDescent="0.35">
      <c r="A3801" s="62">
        <v>46213</v>
      </c>
      <c r="B3801" s="63" t="s">
        <v>446</v>
      </c>
      <c r="C3801" s="64" t="s">
        <v>18</v>
      </c>
      <c r="D3801" s="64" t="s">
        <v>37</v>
      </c>
      <c r="E3801" s="64" t="s">
        <v>2573</v>
      </c>
      <c r="F3801" s="64" t="str">
        <f t="shared" si="152"/>
        <v>1</v>
      </c>
      <c r="G3801" s="72" t="s">
        <v>516</v>
      </c>
      <c r="H3801" s="63" t="s">
        <v>6733</v>
      </c>
      <c r="I3801" s="64" t="s">
        <v>494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3"/>
        <v>24</v>
      </c>
      <c r="P3801" s="67">
        <v>0.1</v>
      </c>
      <c r="Q3801" s="68">
        <v>19</v>
      </c>
      <c r="R3801" s="68"/>
      <c r="S3801" s="68">
        <f t="shared" si="154"/>
        <v>1.9000000000000001</v>
      </c>
      <c r="T3801" s="69" t="s">
        <v>548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customHeight="1" x14ac:dyDescent="0.35">
      <c r="A3802" s="62">
        <v>46213</v>
      </c>
      <c r="B3802" s="63" t="s">
        <v>34</v>
      </c>
      <c r="C3802" s="64" t="s">
        <v>18</v>
      </c>
      <c r="D3802" s="64" t="s">
        <v>19</v>
      </c>
      <c r="E3802" s="64" t="s">
        <v>5942</v>
      </c>
      <c r="F3802" s="64" t="str">
        <f t="shared" si="152"/>
        <v>2</v>
      </c>
      <c r="G3802" s="72">
        <v>130868001</v>
      </c>
      <c r="H3802" s="63" t="s">
        <v>6734</v>
      </c>
      <c r="I3802" s="64" t="s">
        <v>494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3"/>
        <v>24</v>
      </c>
      <c r="P3802" s="67">
        <v>0.5</v>
      </c>
      <c r="Q3802" s="68">
        <v>7</v>
      </c>
      <c r="R3802" s="68"/>
      <c r="S3802" s="68">
        <f t="shared" si="154"/>
        <v>3.5</v>
      </c>
      <c r="T3802" s="69" t="s">
        <v>548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5941</v>
      </c>
      <c r="F3803" s="64" t="str">
        <f t="shared" si="152"/>
        <v>2</v>
      </c>
      <c r="G3803" s="72">
        <v>130868002</v>
      </c>
      <c r="H3803" s="63" t="s">
        <v>6735</v>
      </c>
      <c r="I3803" s="64" t="s">
        <v>494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3"/>
        <v>24</v>
      </c>
      <c r="P3803" s="67">
        <v>0.5</v>
      </c>
      <c r="Q3803" s="68">
        <v>6.5</v>
      </c>
      <c r="R3803" s="68"/>
      <c r="S3803" s="68">
        <f t="shared" si="154"/>
        <v>3.25</v>
      </c>
      <c r="T3803" s="69" t="s">
        <v>548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customHeight="1" x14ac:dyDescent="0.35">
      <c r="A3804" s="62">
        <v>46213</v>
      </c>
      <c r="B3804" s="63" t="s">
        <v>446</v>
      </c>
      <c r="C3804" s="64" t="s">
        <v>18</v>
      </c>
      <c r="D3804" s="64" t="s">
        <v>37</v>
      </c>
      <c r="E3804" s="64" t="s">
        <v>608</v>
      </c>
      <c r="F3804" s="64" t="str">
        <f t="shared" si="152"/>
        <v>1</v>
      </c>
      <c r="G3804" s="72">
        <v>206686004</v>
      </c>
      <c r="H3804" s="63" t="s">
        <v>6736</v>
      </c>
      <c r="I3804" s="64" t="s">
        <v>494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3"/>
        <v>24</v>
      </c>
      <c r="P3804" s="67">
        <v>0.1</v>
      </c>
      <c r="Q3804" s="68">
        <v>3</v>
      </c>
      <c r="R3804" s="68"/>
      <c r="S3804" s="68">
        <f t="shared" si="154"/>
        <v>0.30000000000000004</v>
      </c>
      <c r="T3804" s="69" t="s">
        <v>548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customHeight="1" x14ac:dyDescent="0.35">
      <c r="A3805" s="62">
        <v>46213</v>
      </c>
      <c r="B3805" s="63" t="s">
        <v>446</v>
      </c>
      <c r="C3805" s="64" t="s">
        <v>18</v>
      </c>
      <c r="D3805" s="64" t="s">
        <v>37</v>
      </c>
      <c r="E3805" s="64" t="s">
        <v>608</v>
      </c>
      <c r="F3805" s="64" t="str">
        <f t="shared" si="152"/>
        <v>1</v>
      </c>
      <c r="G3805" s="72">
        <v>206686005</v>
      </c>
      <c r="H3805" s="63" t="s">
        <v>6737</v>
      </c>
      <c r="I3805" s="64" t="s">
        <v>494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3"/>
        <v>24</v>
      </c>
      <c r="P3805" s="67">
        <v>0.1</v>
      </c>
      <c r="Q3805" s="68">
        <v>3</v>
      </c>
      <c r="R3805" s="68"/>
      <c r="S3805" s="68">
        <f t="shared" si="154"/>
        <v>0.30000000000000004</v>
      </c>
      <c r="T3805" s="69" t="s">
        <v>548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customHeight="1" x14ac:dyDescent="0.35">
      <c r="A3806" s="62">
        <v>46213</v>
      </c>
      <c r="B3806" s="63" t="s">
        <v>446</v>
      </c>
      <c r="C3806" s="64" t="s">
        <v>18</v>
      </c>
      <c r="D3806" s="64" t="s">
        <v>37</v>
      </c>
      <c r="E3806" s="64" t="s">
        <v>1697</v>
      </c>
      <c r="F3806" s="64" t="str">
        <f t="shared" si="152"/>
        <v>2</v>
      </c>
      <c r="G3806" s="72" t="s">
        <v>1859</v>
      </c>
      <c r="H3806" s="63" t="s">
        <v>6730</v>
      </c>
      <c r="I3806" s="64" t="s">
        <v>481</v>
      </c>
      <c r="J3806" s="63" t="s">
        <v>6738</v>
      </c>
      <c r="K3806" s="64" t="s">
        <v>273</v>
      </c>
      <c r="L3806" s="64" t="s">
        <v>268</v>
      </c>
      <c r="M3806" s="100">
        <v>0.125</v>
      </c>
      <c r="N3806" s="100">
        <v>0.25</v>
      </c>
      <c r="O3806" s="66">
        <f t="shared" si="153"/>
        <v>0.125</v>
      </c>
      <c r="P3806" s="67">
        <v>3</v>
      </c>
      <c r="Q3806" s="68">
        <v>24</v>
      </c>
      <c r="R3806" s="68"/>
      <c r="S3806" s="68">
        <f t="shared" si="154"/>
        <v>72</v>
      </c>
      <c r="T3806" s="69" t="s">
        <v>30</v>
      </c>
      <c r="U3806" s="69" t="s">
        <v>30</v>
      </c>
      <c r="V3806" s="63"/>
      <c r="W3806" s="63">
        <v>543598001</v>
      </c>
      <c r="X3806" s="63" t="s">
        <v>6740</v>
      </c>
      <c r="Y3806" s="63"/>
      <c r="Z3806" s="63"/>
      <c r="AA3806" s="63">
        <v>2026070036</v>
      </c>
    </row>
    <row r="3807" spans="1:27" s="71" customFormat="1" ht="23.5" customHeight="1" x14ac:dyDescent="0.35">
      <c r="A3807" s="62">
        <v>46213</v>
      </c>
      <c r="B3807" s="63" t="s">
        <v>34</v>
      </c>
      <c r="C3807" s="64" t="s">
        <v>18</v>
      </c>
      <c r="D3807" s="64" t="s">
        <v>19</v>
      </c>
      <c r="E3807" s="64" t="s">
        <v>6643</v>
      </c>
      <c r="F3807" s="64" t="str">
        <f t="shared" si="152"/>
        <v>2</v>
      </c>
      <c r="G3807" s="72">
        <v>130868002</v>
      </c>
      <c r="H3807" s="63" t="s">
        <v>6739</v>
      </c>
      <c r="I3807" s="64" t="s">
        <v>491</v>
      </c>
      <c r="J3807" s="63" t="s">
        <v>5191</v>
      </c>
      <c r="K3807" s="64" t="s">
        <v>281</v>
      </c>
      <c r="L3807" s="64" t="s">
        <v>268</v>
      </c>
      <c r="M3807" s="100">
        <v>0.86111111111111116</v>
      </c>
      <c r="N3807" s="100">
        <v>0.92361111111111116</v>
      </c>
      <c r="O3807" s="66">
        <f t="shared" si="153"/>
        <v>6.25E-2</v>
      </c>
      <c r="P3807" s="67">
        <v>1.5</v>
      </c>
      <c r="Q3807" s="68">
        <v>7</v>
      </c>
      <c r="R3807" s="68"/>
      <c r="S3807" s="68">
        <f t="shared" si="154"/>
        <v>10.5</v>
      </c>
      <c r="T3807" s="69" t="s">
        <v>52</v>
      </c>
      <c r="U3807" s="63" t="s">
        <v>52</v>
      </c>
      <c r="V3807" s="63"/>
      <c r="W3807" s="63"/>
      <c r="X3807" s="63"/>
      <c r="Y3807" s="63"/>
      <c r="Z3807" s="63"/>
      <c r="AA3807" s="63">
        <v>2026070037</v>
      </c>
    </row>
    <row r="3808" spans="1:27" s="71" customFormat="1" ht="23.5" customHeight="1" x14ac:dyDescent="0.35">
      <c r="A3808" s="62">
        <v>46214</v>
      </c>
      <c r="B3808" s="63" t="s">
        <v>446</v>
      </c>
      <c r="C3808" s="64" t="s">
        <v>17</v>
      </c>
      <c r="D3808" s="64" t="s">
        <v>37</v>
      </c>
      <c r="E3808" s="64" t="s">
        <v>5886</v>
      </c>
      <c r="F3808" s="64" t="str">
        <f t="shared" si="152"/>
        <v>2</v>
      </c>
      <c r="G3808" s="72" t="s">
        <v>1025</v>
      </c>
      <c r="H3808" s="63" t="s">
        <v>6751</v>
      </c>
      <c r="I3808" s="64" t="s">
        <v>494</v>
      </c>
      <c r="J3808" s="63" t="s">
        <v>66</v>
      </c>
      <c r="K3808" s="64" t="s">
        <v>243</v>
      </c>
      <c r="L3808" s="64" t="s">
        <v>239</v>
      </c>
      <c r="M3808" s="100"/>
      <c r="N3808" s="100"/>
      <c r="O3808" s="66">
        <f t="shared" si="153"/>
        <v>24</v>
      </c>
      <c r="P3808" s="67">
        <v>0.1</v>
      </c>
      <c r="Q3808" s="68">
        <v>24</v>
      </c>
      <c r="R3808" s="68"/>
      <c r="S3808" s="68">
        <f t="shared" si="154"/>
        <v>2.4000000000000004</v>
      </c>
      <c r="T3808" s="69" t="s">
        <v>548</v>
      </c>
      <c r="U3808" s="63" t="s">
        <v>52</v>
      </c>
      <c r="V3808" s="63"/>
      <c r="W3808" s="63"/>
      <c r="X3808" s="63"/>
      <c r="Y3808" s="63"/>
      <c r="Z3808" s="63"/>
      <c r="AA3808" s="63"/>
    </row>
    <row r="3809" spans="1:27" s="71" customFormat="1" ht="23.5" customHeight="1" x14ac:dyDescent="0.35">
      <c r="A3809" s="62">
        <v>46214</v>
      </c>
      <c r="B3809" s="63" t="s">
        <v>446</v>
      </c>
      <c r="C3809" s="64" t="s">
        <v>17</v>
      </c>
      <c r="D3809" s="64" t="s">
        <v>37</v>
      </c>
      <c r="E3809" s="64" t="s">
        <v>5999</v>
      </c>
      <c r="F3809" s="64" t="str">
        <f t="shared" si="152"/>
        <v>1</v>
      </c>
      <c r="G3809" s="72" t="s">
        <v>3046</v>
      </c>
      <c r="H3809" s="63" t="s">
        <v>6752</v>
      </c>
      <c r="I3809" s="64" t="s">
        <v>494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3"/>
        <v>24</v>
      </c>
      <c r="P3809" s="67">
        <v>0.1</v>
      </c>
      <c r="Q3809" s="68">
        <v>36</v>
      </c>
      <c r="R3809" s="68"/>
      <c r="S3809" s="68">
        <f t="shared" si="154"/>
        <v>3.6</v>
      </c>
      <c r="T3809" s="69" t="s">
        <v>548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customHeight="1" x14ac:dyDescent="0.35">
      <c r="A3810" s="62">
        <v>46214</v>
      </c>
      <c r="B3810" s="63" t="s">
        <v>446</v>
      </c>
      <c r="C3810" s="64" t="s">
        <v>17</v>
      </c>
      <c r="D3810" s="64" t="s">
        <v>37</v>
      </c>
      <c r="E3810" s="64" t="s">
        <v>5920</v>
      </c>
      <c r="F3810" s="64" t="str">
        <f t="shared" si="152"/>
        <v>2</v>
      </c>
      <c r="G3810" s="72" t="s">
        <v>1784</v>
      </c>
      <c r="H3810" s="63" t="s">
        <v>6753</v>
      </c>
      <c r="I3810" s="64" t="s">
        <v>494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3"/>
        <v>24</v>
      </c>
      <c r="P3810" s="67">
        <v>0.1</v>
      </c>
      <c r="Q3810" s="68">
        <v>48</v>
      </c>
      <c r="R3810" s="68"/>
      <c r="S3810" s="68">
        <f t="shared" si="154"/>
        <v>4.8000000000000007</v>
      </c>
      <c r="T3810" s="69" t="s">
        <v>548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customHeight="1" x14ac:dyDescent="0.35">
      <c r="A3811" s="62">
        <v>46214</v>
      </c>
      <c r="B3811" s="63" t="s">
        <v>446</v>
      </c>
      <c r="C3811" s="64" t="s">
        <v>17</v>
      </c>
      <c r="D3811" s="64" t="s">
        <v>37</v>
      </c>
      <c r="E3811" s="64" t="s">
        <v>5769</v>
      </c>
      <c r="F3811" s="64" t="str">
        <f t="shared" si="152"/>
        <v>1</v>
      </c>
      <c r="G3811" s="72" t="s">
        <v>287</v>
      </c>
      <c r="H3811" s="63" t="s">
        <v>6754</v>
      </c>
      <c r="I3811" s="64" t="s">
        <v>494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3"/>
        <v>24</v>
      </c>
      <c r="P3811" s="67">
        <v>0.1</v>
      </c>
      <c r="Q3811" s="68">
        <v>22</v>
      </c>
      <c r="R3811" s="68"/>
      <c r="S3811" s="68">
        <f t="shared" si="154"/>
        <v>2.2000000000000002</v>
      </c>
      <c r="T3811" s="69" t="s">
        <v>548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customHeight="1" x14ac:dyDescent="0.35">
      <c r="A3812" s="62">
        <v>46214</v>
      </c>
      <c r="B3812" s="63" t="s">
        <v>446</v>
      </c>
      <c r="C3812" s="64" t="s">
        <v>17</v>
      </c>
      <c r="D3812" s="64" t="s">
        <v>37</v>
      </c>
      <c r="E3812" s="64" t="s">
        <v>292</v>
      </c>
      <c r="F3812" s="64" t="str">
        <f t="shared" si="152"/>
        <v>2</v>
      </c>
      <c r="G3812" s="72" t="s">
        <v>1066</v>
      </c>
      <c r="H3812" s="63" t="s">
        <v>6755</v>
      </c>
      <c r="I3812" s="64" t="s">
        <v>494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3"/>
        <v>24</v>
      </c>
      <c r="P3812" s="67">
        <v>0.1</v>
      </c>
      <c r="Q3812" s="68">
        <v>27</v>
      </c>
      <c r="R3812" s="68"/>
      <c r="S3812" s="68">
        <f t="shared" si="154"/>
        <v>2.7</v>
      </c>
      <c r="T3812" s="69" t="s">
        <v>548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customHeight="1" x14ac:dyDescent="0.35">
      <c r="A3813" s="62">
        <v>46214</v>
      </c>
      <c r="B3813" s="63" t="s">
        <v>446</v>
      </c>
      <c r="C3813" s="64" t="s">
        <v>17</v>
      </c>
      <c r="D3813" s="64" t="s">
        <v>37</v>
      </c>
      <c r="E3813" s="64" t="s">
        <v>2573</v>
      </c>
      <c r="F3813" s="64" t="str">
        <f t="shared" si="152"/>
        <v>1</v>
      </c>
      <c r="G3813" s="72" t="s">
        <v>1019</v>
      </c>
      <c r="H3813" s="63" t="s">
        <v>6756</v>
      </c>
      <c r="I3813" s="64" t="s">
        <v>494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3"/>
        <v>24</v>
      </c>
      <c r="P3813" s="67">
        <v>0.1</v>
      </c>
      <c r="Q3813" s="68">
        <v>25</v>
      </c>
      <c r="R3813" s="68"/>
      <c r="S3813" s="68">
        <f t="shared" si="154"/>
        <v>2.5</v>
      </c>
      <c r="T3813" s="69" t="s">
        <v>548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customHeight="1" x14ac:dyDescent="0.35">
      <c r="A3814" s="62">
        <v>46214</v>
      </c>
      <c r="B3814" s="63" t="s">
        <v>34</v>
      </c>
      <c r="C3814" s="64" t="s">
        <v>17</v>
      </c>
      <c r="D3814" s="64" t="s">
        <v>19</v>
      </c>
      <c r="E3814" s="64" t="s">
        <v>6346</v>
      </c>
      <c r="F3814" s="64" t="str">
        <f t="shared" si="152"/>
        <v>1</v>
      </c>
      <c r="G3814" s="72" t="s">
        <v>2959</v>
      </c>
      <c r="H3814" s="63" t="s">
        <v>6757</v>
      </c>
      <c r="I3814" s="64" t="s">
        <v>494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3"/>
        <v>24</v>
      </c>
      <c r="P3814" s="67">
        <v>0.33</v>
      </c>
      <c r="Q3814" s="68">
        <v>12</v>
      </c>
      <c r="R3814" s="68"/>
      <c r="S3814" s="68">
        <f t="shared" si="154"/>
        <v>3.96</v>
      </c>
      <c r="T3814" s="69" t="s">
        <v>548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6502</v>
      </c>
      <c r="F3815" s="64" t="str">
        <f t="shared" si="152"/>
        <v>2</v>
      </c>
      <c r="G3815" s="72" t="s">
        <v>4221</v>
      </c>
      <c r="H3815" s="63" t="s">
        <v>6758</v>
      </c>
      <c r="I3815" s="64" t="s">
        <v>494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3"/>
        <v>24</v>
      </c>
      <c r="P3815" s="67">
        <v>0.5</v>
      </c>
      <c r="Q3815" s="68">
        <v>12</v>
      </c>
      <c r="R3815" s="68"/>
      <c r="S3815" s="68">
        <f t="shared" si="154"/>
        <v>6</v>
      </c>
      <c r="T3815" s="69" t="s">
        <v>548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6749</v>
      </c>
      <c r="F3816" s="64" t="str">
        <f t="shared" si="152"/>
        <v>1</v>
      </c>
      <c r="G3816" s="72">
        <v>130597049</v>
      </c>
      <c r="H3816" s="63" t="s">
        <v>6759</v>
      </c>
      <c r="I3816" s="64" t="s">
        <v>494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3"/>
        <v>24</v>
      </c>
      <c r="P3816" s="67">
        <v>0.5</v>
      </c>
      <c r="Q3816" s="68">
        <v>12</v>
      </c>
      <c r="R3816" s="68"/>
      <c r="S3816" s="68">
        <f t="shared" si="154"/>
        <v>6</v>
      </c>
      <c r="T3816" s="69" t="s">
        <v>548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6750</v>
      </c>
      <c r="F3817" s="64" t="str">
        <f t="shared" si="152"/>
        <v>2</v>
      </c>
      <c r="G3817" s="72" t="s">
        <v>1011</v>
      </c>
      <c r="H3817" s="63" t="s">
        <v>6760</v>
      </c>
      <c r="I3817" s="64" t="s">
        <v>494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3"/>
        <v>24</v>
      </c>
      <c r="P3817" s="67">
        <v>0.5</v>
      </c>
      <c r="Q3817" s="68">
        <v>15</v>
      </c>
      <c r="R3817" s="68"/>
      <c r="S3817" s="68">
        <f t="shared" si="154"/>
        <v>7.5</v>
      </c>
      <c r="T3817" s="69" t="s">
        <v>548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customHeight="1" x14ac:dyDescent="0.35">
      <c r="A3818" s="62">
        <v>46214</v>
      </c>
      <c r="B3818" s="63" t="s">
        <v>446</v>
      </c>
      <c r="C3818" s="64" t="s">
        <v>18</v>
      </c>
      <c r="D3818" s="64" t="s">
        <v>37</v>
      </c>
      <c r="E3818" s="64" t="s">
        <v>1548</v>
      </c>
      <c r="F3818" s="64" t="str">
        <f t="shared" si="152"/>
        <v>1</v>
      </c>
      <c r="G3818" s="72" t="s">
        <v>6761</v>
      </c>
      <c r="H3818" s="63" t="s">
        <v>6762</v>
      </c>
      <c r="I3818" s="64" t="s">
        <v>494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3"/>
        <v>24</v>
      </c>
      <c r="P3818" s="67">
        <v>0.1</v>
      </c>
      <c r="Q3818" s="68">
        <v>30</v>
      </c>
      <c r="R3818" s="68"/>
      <c r="S3818" s="68">
        <f t="shared" si="154"/>
        <v>3</v>
      </c>
      <c r="T3818" s="69" t="s">
        <v>548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customHeight="1" x14ac:dyDescent="0.35">
      <c r="A3819" s="62">
        <v>46214</v>
      </c>
      <c r="B3819" s="63" t="s">
        <v>446</v>
      </c>
      <c r="C3819" s="64" t="s">
        <v>18</v>
      </c>
      <c r="D3819" s="64" t="s">
        <v>37</v>
      </c>
      <c r="E3819" s="64" t="s">
        <v>386</v>
      </c>
      <c r="F3819" s="64" t="str">
        <f t="shared" si="152"/>
        <v>1</v>
      </c>
      <c r="G3819" s="72" t="s">
        <v>4422</v>
      </c>
      <c r="H3819" s="63" t="s">
        <v>6763</v>
      </c>
      <c r="I3819" s="64" t="s">
        <v>494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3"/>
        <v>24</v>
      </c>
      <c r="P3819" s="67">
        <v>0.1</v>
      </c>
      <c r="Q3819" s="68">
        <v>19</v>
      </c>
      <c r="R3819" s="68"/>
      <c r="S3819" s="68">
        <f t="shared" si="154"/>
        <v>1.9000000000000001</v>
      </c>
      <c r="T3819" s="69" t="s">
        <v>548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customHeight="1" x14ac:dyDescent="0.35">
      <c r="A3820" s="62">
        <v>46214</v>
      </c>
      <c r="B3820" s="63" t="s">
        <v>446</v>
      </c>
      <c r="C3820" s="64" t="s">
        <v>18</v>
      </c>
      <c r="D3820" s="64" t="s">
        <v>37</v>
      </c>
      <c r="E3820" s="64" t="s">
        <v>2071</v>
      </c>
      <c r="F3820" s="64" t="str">
        <f t="shared" si="152"/>
        <v>2</v>
      </c>
      <c r="G3820" s="72" t="s">
        <v>4598</v>
      </c>
      <c r="H3820" s="63" t="s">
        <v>6764</v>
      </c>
      <c r="I3820" s="64" t="s">
        <v>494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3"/>
        <v>24</v>
      </c>
      <c r="P3820" s="67">
        <v>0.1</v>
      </c>
      <c r="Q3820" s="68">
        <v>22</v>
      </c>
      <c r="R3820" s="68"/>
      <c r="S3820" s="68">
        <f t="shared" si="154"/>
        <v>2.2000000000000002</v>
      </c>
      <c r="T3820" s="69" t="s">
        <v>548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customHeight="1" x14ac:dyDescent="0.35">
      <c r="A3821" s="62">
        <v>46214</v>
      </c>
      <c r="B3821" s="63" t="s">
        <v>446</v>
      </c>
      <c r="C3821" s="64" t="s">
        <v>18</v>
      </c>
      <c r="D3821" s="64" t="s">
        <v>37</v>
      </c>
      <c r="E3821" s="64" t="s">
        <v>1844</v>
      </c>
      <c r="F3821" s="64" t="str">
        <f t="shared" si="152"/>
        <v>2</v>
      </c>
      <c r="G3821" s="72" t="s">
        <v>2407</v>
      </c>
      <c r="H3821" s="63" t="s">
        <v>6765</v>
      </c>
      <c r="I3821" s="64" t="s">
        <v>494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3"/>
        <v>24</v>
      </c>
      <c r="P3821" s="67">
        <v>0.1</v>
      </c>
      <c r="Q3821" s="68">
        <v>21</v>
      </c>
      <c r="R3821" s="68"/>
      <c r="S3821" s="68">
        <f t="shared" si="154"/>
        <v>2.1</v>
      </c>
      <c r="T3821" s="69" t="s">
        <v>548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customHeight="1" x14ac:dyDescent="0.35">
      <c r="A3822" s="62">
        <v>46214</v>
      </c>
      <c r="B3822" s="63" t="s">
        <v>446</v>
      </c>
      <c r="C3822" s="64" t="s">
        <v>18</v>
      </c>
      <c r="D3822" s="64" t="s">
        <v>37</v>
      </c>
      <c r="E3822" s="64" t="s">
        <v>1448</v>
      </c>
      <c r="F3822" s="64" t="str">
        <f t="shared" si="152"/>
        <v>2</v>
      </c>
      <c r="G3822" s="72" t="s">
        <v>2583</v>
      </c>
      <c r="H3822" s="63" t="s">
        <v>6766</v>
      </c>
      <c r="I3822" s="64" t="s">
        <v>494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3"/>
        <v>24</v>
      </c>
      <c r="P3822" s="67">
        <v>0.1</v>
      </c>
      <c r="Q3822" s="68">
        <v>20</v>
      </c>
      <c r="R3822" s="68"/>
      <c r="S3822" s="68">
        <f t="shared" si="154"/>
        <v>2</v>
      </c>
      <c r="T3822" s="69" t="s">
        <v>548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customHeight="1" x14ac:dyDescent="0.35">
      <c r="A3823" s="62">
        <v>46214</v>
      </c>
      <c r="B3823" s="63" t="s">
        <v>446</v>
      </c>
      <c r="C3823" s="64" t="s">
        <v>18</v>
      </c>
      <c r="D3823" s="64" t="s">
        <v>37</v>
      </c>
      <c r="E3823" s="64" t="s">
        <v>640</v>
      </c>
      <c r="F3823" s="64" t="str">
        <f t="shared" si="152"/>
        <v>1</v>
      </c>
      <c r="G3823" s="72">
        <v>305681015</v>
      </c>
      <c r="H3823" s="63" t="s">
        <v>6767</v>
      </c>
      <c r="I3823" s="64" t="s">
        <v>494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3"/>
        <v>24</v>
      </c>
      <c r="P3823" s="67">
        <v>0.1</v>
      </c>
      <c r="Q3823" s="68">
        <v>8</v>
      </c>
      <c r="R3823" s="68"/>
      <c r="S3823" s="68">
        <f t="shared" si="154"/>
        <v>0.8</v>
      </c>
      <c r="T3823" s="69" t="s">
        <v>548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customHeight="1" x14ac:dyDescent="0.35">
      <c r="A3824" s="62">
        <v>46214</v>
      </c>
      <c r="B3824" s="63" t="s">
        <v>446</v>
      </c>
      <c r="C3824" s="64" t="s">
        <v>18</v>
      </c>
      <c r="D3824" s="64" t="s">
        <v>37</v>
      </c>
      <c r="E3824" s="64" t="s">
        <v>616</v>
      </c>
      <c r="F3824" s="64" t="str">
        <f t="shared" si="152"/>
        <v>1</v>
      </c>
      <c r="G3824" s="72">
        <v>312982004</v>
      </c>
      <c r="H3824" s="63" t="s">
        <v>6768</v>
      </c>
      <c r="I3824" s="64" t="s">
        <v>494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3"/>
        <v>24</v>
      </c>
      <c r="P3824" s="67">
        <v>0.1</v>
      </c>
      <c r="Q3824" s="68">
        <v>4</v>
      </c>
      <c r="R3824" s="68"/>
      <c r="S3824" s="68">
        <f t="shared" si="154"/>
        <v>0.4</v>
      </c>
      <c r="T3824" s="69" t="s">
        <v>548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customHeight="1" x14ac:dyDescent="0.35">
      <c r="A3825" s="62">
        <v>46214</v>
      </c>
      <c r="B3825" s="63" t="s">
        <v>446</v>
      </c>
      <c r="C3825" s="64" t="s">
        <v>18</v>
      </c>
      <c r="D3825" s="64" t="s">
        <v>37</v>
      </c>
      <c r="E3825" s="64" t="s">
        <v>903</v>
      </c>
      <c r="F3825" s="64" t="str">
        <f t="shared" si="152"/>
        <v>1</v>
      </c>
      <c r="G3825" s="72">
        <v>315295003</v>
      </c>
      <c r="H3825" s="63" t="s">
        <v>6769</v>
      </c>
      <c r="I3825" s="64" t="s">
        <v>494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3"/>
        <v>24</v>
      </c>
      <c r="P3825" s="67">
        <v>0.1</v>
      </c>
      <c r="Q3825" s="68">
        <v>4</v>
      </c>
      <c r="R3825" s="68"/>
      <c r="S3825" s="68">
        <f t="shared" si="154"/>
        <v>0.4</v>
      </c>
      <c r="T3825" s="69" t="s">
        <v>548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customHeight="1" x14ac:dyDescent="0.35">
      <c r="A3826" s="62">
        <v>46214</v>
      </c>
      <c r="B3826" s="63" t="s">
        <v>446</v>
      </c>
      <c r="C3826" s="64" t="s">
        <v>18</v>
      </c>
      <c r="D3826" s="64" t="s">
        <v>37</v>
      </c>
      <c r="E3826" s="64" t="s">
        <v>1002</v>
      </c>
      <c r="F3826" s="64" t="str">
        <f t="shared" ref="F3826:F3889" si="155">IF(RIGHT(E3826,1)="D","1","2")</f>
        <v>2</v>
      </c>
      <c r="G3826" s="72">
        <v>317279007</v>
      </c>
      <c r="H3826" s="63" t="s">
        <v>6770</v>
      </c>
      <c r="I3826" s="64" t="s">
        <v>494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ref="O3826:O3889" si="156">IF(N3826-M3826&gt;0,N3826-M3826,N3826-M3826+24)</f>
        <v>24</v>
      </c>
      <c r="P3826" s="67">
        <v>0.1</v>
      </c>
      <c r="Q3826" s="68">
        <v>2</v>
      </c>
      <c r="R3826" s="68"/>
      <c r="S3826" s="68">
        <f t="shared" ref="S3826:S3889" si="157">P3826*Q3826</f>
        <v>0.2</v>
      </c>
      <c r="T3826" s="69" t="s">
        <v>548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customHeight="1" x14ac:dyDescent="0.35">
      <c r="A3827" s="62">
        <v>46214</v>
      </c>
      <c r="B3827" s="63" t="s">
        <v>446</v>
      </c>
      <c r="C3827" s="64" t="s">
        <v>18</v>
      </c>
      <c r="D3827" s="64" t="s">
        <v>37</v>
      </c>
      <c r="E3827" s="64" t="s">
        <v>335</v>
      </c>
      <c r="F3827" s="64" t="str">
        <f t="shared" si="155"/>
        <v>1</v>
      </c>
      <c r="G3827" s="72">
        <v>319158003</v>
      </c>
      <c r="H3827" s="63" t="s">
        <v>6771</v>
      </c>
      <c r="I3827" s="64" t="s">
        <v>494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si="156"/>
        <v>24</v>
      </c>
      <c r="P3827" s="67">
        <v>0.1</v>
      </c>
      <c r="Q3827" s="68">
        <v>9</v>
      </c>
      <c r="R3827" s="68"/>
      <c r="S3827" s="68">
        <f t="shared" si="157"/>
        <v>0.9</v>
      </c>
      <c r="T3827" s="69" t="s">
        <v>548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customHeight="1" x14ac:dyDescent="0.35">
      <c r="A3828" s="62">
        <v>46214</v>
      </c>
      <c r="B3828" s="63" t="s">
        <v>446</v>
      </c>
      <c r="C3828" s="64" t="s">
        <v>18</v>
      </c>
      <c r="D3828" s="64" t="s">
        <v>37</v>
      </c>
      <c r="E3828" s="64" t="s">
        <v>2072</v>
      </c>
      <c r="F3828" s="64" t="str">
        <f t="shared" si="155"/>
        <v>2</v>
      </c>
      <c r="G3828" s="72">
        <v>109448011</v>
      </c>
      <c r="H3828" s="63" t="s">
        <v>6772</v>
      </c>
      <c r="I3828" s="64" t="s">
        <v>494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6"/>
        <v>24</v>
      </c>
      <c r="P3828" s="67">
        <v>0.8</v>
      </c>
      <c r="Q3828" s="68">
        <v>18</v>
      </c>
      <c r="R3828" s="68"/>
      <c r="S3828" s="68">
        <f t="shared" si="157"/>
        <v>14.4</v>
      </c>
      <c r="T3828" s="69" t="s">
        <v>548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customHeight="1" x14ac:dyDescent="0.35">
      <c r="A3829" s="62">
        <v>46214</v>
      </c>
      <c r="B3829" s="63" t="s">
        <v>446</v>
      </c>
      <c r="C3829" s="64" t="s">
        <v>18</v>
      </c>
      <c r="D3829" s="64" t="s">
        <v>37</v>
      </c>
      <c r="E3829" s="64" t="s">
        <v>416</v>
      </c>
      <c r="F3829" s="64" t="str">
        <f t="shared" si="155"/>
        <v>2</v>
      </c>
      <c r="G3829" s="72" t="s">
        <v>1415</v>
      </c>
      <c r="H3829" s="63" t="s">
        <v>6773</v>
      </c>
      <c r="I3829" s="64" t="s">
        <v>494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6"/>
        <v>24</v>
      </c>
      <c r="P3829" s="67">
        <v>0.1</v>
      </c>
      <c r="Q3829" s="68">
        <v>9</v>
      </c>
      <c r="R3829" s="68"/>
      <c r="S3829" s="68">
        <f t="shared" si="157"/>
        <v>0.9</v>
      </c>
      <c r="T3829" s="69" t="s">
        <v>548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customHeight="1" x14ac:dyDescent="0.35">
      <c r="A3830" s="62">
        <v>46214</v>
      </c>
      <c r="B3830" s="63" t="s">
        <v>446</v>
      </c>
      <c r="C3830" s="64" t="s">
        <v>18</v>
      </c>
      <c r="D3830" s="64" t="s">
        <v>37</v>
      </c>
      <c r="E3830" s="64" t="s">
        <v>1779</v>
      </c>
      <c r="F3830" s="64" t="str">
        <f t="shared" si="155"/>
        <v>2</v>
      </c>
      <c r="G3830" s="72" t="s">
        <v>3182</v>
      </c>
      <c r="H3830" s="63" t="s">
        <v>6774</v>
      </c>
      <c r="I3830" s="64" t="s">
        <v>494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6"/>
        <v>24</v>
      </c>
      <c r="P3830" s="67">
        <v>0.1</v>
      </c>
      <c r="Q3830" s="68">
        <v>23</v>
      </c>
      <c r="R3830" s="68"/>
      <c r="S3830" s="68">
        <f t="shared" si="157"/>
        <v>2.3000000000000003</v>
      </c>
      <c r="T3830" s="69" t="s">
        <v>548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customHeight="1" x14ac:dyDescent="0.35">
      <c r="A3831" s="62">
        <v>46214</v>
      </c>
      <c r="B3831" s="63" t="s">
        <v>446</v>
      </c>
      <c r="C3831" s="64" t="s">
        <v>18</v>
      </c>
      <c r="D3831" s="64" t="s">
        <v>37</v>
      </c>
      <c r="E3831" s="64" t="s">
        <v>3473</v>
      </c>
      <c r="F3831" s="64" t="str">
        <f t="shared" si="155"/>
        <v>2</v>
      </c>
      <c r="G3831" s="72" t="s">
        <v>2557</v>
      </c>
      <c r="H3831" s="63" t="s">
        <v>6775</v>
      </c>
      <c r="I3831" s="64" t="s">
        <v>494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6"/>
        <v>24</v>
      </c>
      <c r="P3831" s="67">
        <v>0.1</v>
      </c>
      <c r="Q3831" s="68">
        <v>20</v>
      </c>
      <c r="R3831" s="68"/>
      <c r="S3831" s="68">
        <f t="shared" si="157"/>
        <v>2</v>
      </c>
      <c r="T3831" s="69" t="s">
        <v>548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customHeight="1" x14ac:dyDescent="0.35">
      <c r="A3832" s="62">
        <v>46214</v>
      </c>
      <c r="B3832" s="63" t="s">
        <v>34</v>
      </c>
      <c r="C3832" s="64" t="s">
        <v>18</v>
      </c>
      <c r="D3832" s="64" t="s">
        <v>19</v>
      </c>
      <c r="E3832" s="64" t="s">
        <v>5933</v>
      </c>
      <c r="F3832" s="64" t="str">
        <f t="shared" si="155"/>
        <v>2</v>
      </c>
      <c r="G3832" s="72">
        <v>130597339</v>
      </c>
      <c r="H3832" s="63" t="s">
        <v>6776</v>
      </c>
      <c r="I3832" s="64" t="s">
        <v>494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6"/>
        <v>24</v>
      </c>
      <c r="P3832" s="67">
        <v>0.5</v>
      </c>
      <c r="Q3832" s="68">
        <v>8</v>
      </c>
      <c r="R3832" s="68"/>
      <c r="S3832" s="68">
        <f t="shared" si="157"/>
        <v>4</v>
      </c>
      <c r="T3832" s="69" t="s">
        <v>548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customHeight="1" x14ac:dyDescent="0.35">
      <c r="A3833" s="62">
        <v>46214</v>
      </c>
      <c r="B3833" s="63" t="s">
        <v>446</v>
      </c>
      <c r="C3833" s="64" t="s">
        <v>17</v>
      </c>
      <c r="D3833" s="64" t="s">
        <v>37</v>
      </c>
      <c r="E3833" s="64" t="s">
        <v>292</v>
      </c>
      <c r="F3833" s="64" t="str">
        <f t="shared" si="155"/>
        <v>2</v>
      </c>
      <c r="G3833" s="72" t="s">
        <v>1066</v>
      </c>
      <c r="H3833" s="63" t="s">
        <v>6755</v>
      </c>
      <c r="I3833" s="64" t="s">
        <v>481</v>
      </c>
      <c r="J3833" s="63" t="s">
        <v>6777</v>
      </c>
      <c r="K3833" s="64" t="s">
        <v>273</v>
      </c>
      <c r="L3833" s="64" t="s">
        <v>268</v>
      </c>
      <c r="M3833" s="100">
        <v>0.9375</v>
      </c>
      <c r="N3833" s="100">
        <v>6.25E-2</v>
      </c>
      <c r="O3833" s="66">
        <f t="shared" si="156"/>
        <v>23.125</v>
      </c>
      <c r="P3833" s="67">
        <v>3</v>
      </c>
      <c r="Q3833" s="68">
        <v>7</v>
      </c>
      <c r="R3833" s="68"/>
      <c r="S3833" s="68">
        <f t="shared" si="157"/>
        <v>21</v>
      </c>
      <c r="T3833" s="69" t="s">
        <v>27</v>
      </c>
      <c r="U3833" s="63" t="s">
        <v>30</v>
      </c>
      <c r="V3833" s="63"/>
      <c r="W3833" s="63">
        <v>537189002</v>
      </c>
      <c r="X3833" s="63" t="s">
        <v>6374</v>
      </c>
      <c r="Y3833" s="63"/>
      <c r="Z3833" s="63"/>
      <c r="AA3833" s="63">
        <v>2026070038</v>
      </c>
    </row>
    <row r="3834" spans="1:27" s="71" customFormat="1" ht="23.5" customHeight="1" x14ac:dyDescent="0.35">
      <c r="A3834" s="62">
        <v>46214</v>
      </c>
      <c r="B3834" s="63" t="s">
        <v>446</v>
      </c>
      <c r="C3834" s="64" t="s">
        <v>18</v>
      </c>
      <c r="D3834" s="64" t="s">
        <v>37</v>
      </c>
      <c r="E3834" s="64" t="s">
        <v>1542</v>
      </c>
      <c r="F3834" s="64" t="str">
        <f t="shared" si="155"/>
        <v>1</v>
      </c>
      <c r="G3834" s="72" t="s">
        <v>1859</v>
      </c>
      <c r="H3834" s="63" t="s">
        <v>6730</v>
      </c>
      <c r="I3834" s="64" t="s">
        <v>481</v>
      </c>
      <c r="J3834" s="63" t="s">
        <v>6738</v>
      </c>
      <c r="K3834" s="64" t="s">
        <v>273</v>
      </c>
      <c r="L3834" s="64" t="s">
        <v>268</v>
      </c>
      <c r="M3834" s="100">
        <v>0.3125</v>
      </c>
      <c r="N3834" s="100">
        <v>0.64583333333333337</v>
      </c>
      <c r="O3834" s="66">
        <f t="shared" si="156"/>
        <v>0.33333333333333337</v>
      </c>
      <c r="P3834" s="67">
        <v>8</v>
      </c>
      <c r="Q3834" s="68">
        <v>21</v>
      </c>
      <c r="R3834" s="68"/>
      <c r="S3834" s="68">
        <f t="shared" si="157"/>
        <v>168</v>
      </c>
      <c r="T3834" s="69" t="s">
        <v>27</v>
      </c>
      <c r="U3834" s="63" t="s">
        <v>30</v>
      </c>
      <c r="V3834" s="63"/>
      <c r="W3834" s="63">
        <v>543598001</v>
      </c>
      <c r="X3834" s="63" t="s">
        <v>6229</v>
      </c>
      <c r="Y3834" s="63"/>
      <c r="Z3834" s="63"/>
      <c r="AA3834" s="63">
        <v>2026070039</v>
      </c>
    </row>
    <row r="3835" spans="1:27" s="71" customFormat="1" ht="23.5" customHeight="1" x14ac:dyDescent="0.35">
      <c r="A3835" s="62">
        <v>46214</v>
      </c>
      <c r="B3835" s="63" t="s">
        <v>34</v>
      </c>
      <c r="C3835" s="64" t="s">
        <v>18</v>
      </c>
      <c r="D3835" s="64" t="s">
        <v>19</v>
      </c>
      <c r="E3835" s="64" t="s">
        <v>1546</v>
      </c>
      <c r="F3835" s="64" t="str">
        <f t="shared" si="155"/>
        <v>1</v>
      </c>
      <c r="G3835" s="72">
        <v>130597387</v>
      </c>
      <c r="H3835" s="63" t="s">
        <v>6778</v>
      </c>
      <c r="I3835" s="64" t="s">
        <v>491</v>
      </c>
      <c r="J3835" s="63" t="s">
        <v>6779</v>
      </c>
      <c r="K3835" s="64" t="s">
        <v>281</v>
      </c>
      <c r="L3835" s="64" t="s">
        <v>268</v>
      </c>
      <c r="M3835" s="100">
        <v>0.55902777777777779</v>
      </c>
      <c r="N3835" s="100">
        <v>0.62152777777777779</v>
      </c>
      <c r="O3835" s="66">
        <f t="shared" si="156"/>
        <v>6.25E-2</v>
      </c>
      <c r="P3835" s="67">
        <v>1.5</v>
      </c>
      <c r="Q3835" s="68">
        <v>8</v>
      </c>
      <c r="R3835" s="68"/>
      <c r="S3835" s="68">
        <f t="shared" si="157"/>
        <v>12</v>
      </c>
      <c r="T3835" s="69" t="s">
        <v>52</v>
      </c>
      <c r="U3835" s="63" t="s">
        <v>52</v>
      </c>
      <c r="V3835" s="63"/>
      <c r="W3835" s="63"/>
      <c r="X3835" s="63"/>
      <c r="Y3835" s="63"/>
      <c r="Z3835" s="63"/>
      <c r="AA3835" s="63">
        <v>2026070040</v>
      </c>
    </row>
    <row r="3836" spans="1:27" s="71" customFormat="1" ht="23.5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1550</v>
      </c>
      <c r="F3836" s="64" t="str">
        <f t="shared" si="155"/>
        <v>1</v>
      </c>
      <c r="G3836" s="72">
        <v>130868002</v>
      </c>
      <c r="H3836" s="63" t="s">
        <v>6735</v>
      </c>
      <c r="I3836" s="64" t="s">
        <v>491</v>
      </c>
      <c r="J3836" s="63" t="s">
        <v>4068</v>
      </c>
      <c r="K3836" s="64" t="s">
        <v>281</v>
      </c>
      <c r="L3836" s="64" t="s">
        <v>268</v>
      </c>
      <c r="M3836" s="100">
        <v>0.58333333333333337</v>
      </c>
      <c r="N3836" s="100">
        <v>0.64583333333333337</v>
      </c>
      <c r="O3836" s="66">
        <f t="shared" si="156"/>
        <v>6.25E-2</v>
      </c>
      <c r="P3836" s="67">
        <v>1.5</v>
      </c>
      <c r="Q3836" s="68">
        <v>7</v>
      </c>
      <c r="R3836" s="68"/>
      <c r="S3836" s="68">
        <f t="shared" si="157"/>
        <v>10.5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2026070041</v>
      </c>
    </row>
    <row r="3837" spans="1:27" s="71" customFormat="1" ht="23.5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5941</v>
      </c>
      <c r="F3837" s="64" t="str">
        <f t="shared" si="155"/>
        <v>2</v>
      </c>
      <c r="G3837" s="72">
        <v>130868002</v>
      </c>
      <c r="H3837" s="63" t="s">
        <v>6735</v>
      </c>
      <c r="I3837" s="64" t="s">
        <v>491</v>
      </c>
      <c r="J3837" s="63" t="s">
        <v>2144</v>
      </c>
      <c r="K3837" s="64" t="s">
        <v>281</v>
      </c>
      <c r="L3837" s="64" t="s">
        <v>268</v>
      </c>
      <c r="M3837" s="100">
        <v>6.0416666666666667E-2</v>
      </c>
      <c r="N3837" s="100">
        <v>7.4305555555555555E-2</v>
      </c>
      <c r="O3837" s="66">
        <f t="shared" si="156"/>
        <v>1.3888888888888888E-2</v>
      </c>
      <c r="P3837" s="67">
        <v>0.33</v>
      </c>
      <c r="Q3837" s="68">
        <v>6.5</v>
      </c>
      <c r="R3837" s="68"/>
      <c r="S3837" s="68">
        <f t="shared" si="157"/>
        <v>2.145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2026070042</v>
      </c>
    </row>
    <row r="3838" spans="1:27" s="71" customFormat="1" ht="23.5" customHeight="1" x14ac:dyDescent="0.35">
      <c r="A3838" s="62">
        <v>46216</v>
      </c>
      <c r="B3838" s="63" t="s">
        <v>446</v>
      </c>
      <c r="C3838" s="64" t="s">
        <v>17</v>
      </c>
      <c r="D3838" s="64" t="s">
        <v>37</v>
      </c>
      <c r="E3838" s="64" t="s">
        <v>6109</v>
      </c>
      <c r="F3838" s="64" t="str">
        <f t="shared" si="155"/>
        <v>1</v>
      </c>
      <c r="G3838" s="72" t="s">
        <v>3775</v>
      </c>
      <c r="H3838" s="63" t="s">
        <v>6786</v>
      </c>
      <c r="I3838" s="64" t="s">
        <v>494</v>
      </c>
      <c r="J3838" s="63" t="s">
        <v>66</v>
      </c>
      <c r="K3838" s="64" t="s">
        <v>243</v>
      </c>
      <c r="L3838" s="64" t="s">
        <v>239</v>
      </c>
      <c r="M3838" s="100"/>
      <c r="N3838" s="100"/>
      <c r="O3838" s="66">
        <f t="shared" si="156"/>
        <v>24</v>
      </c>
      <c r="P3838" s="67">
        <v>0.8</v>
      </c>
      <c r="Q3838" s="68">
        <v>6</v>
      </c>
      <c r="R3838" s="68"/>
      <c r="S3838" s="68">
        <f t="shared" si="157"/>
        <v>4.8000000000000007</v>
      </c>
      <c r="T3838" s="69" t="s">
        <v>548</v>
      </c>
      <c r="U3838" s="63" t="s">
        <v>52</v>
      </c>
      <c r="V3838" s="63"/>
      <c r="W3838" s="63"/>
      <c r="X3838" s="63"/>
      <c r="Y3838" s="63"/>
      <c r="Z3838" s="63"/>
      <c r="AA3838" s="63"/>
    </row>
    <row r="3839" spans="1:27" s="71" customFormat="1" ht="23.5" customHeight="1" x14ac:dyDescent="0.35">
      <c r="A3839" s="62">
        <v>46216</v>
      </c>
      <c r="B3839" s="63" t="s">
        <v>446</v>
      </c>
      <c r="C3839" s="64" t="s">
        <v>17</v>
      </c>
      <c r="D3839" s="64" t="s">
        <v>37</v>
      </c>
      <c r="E3839" s="64" t="s">
        <v>5886</v>
      </c>
      <c r="F3839" s="64" t="str">
        <f t="shared" si="155"/>
        <v>2</v>
      </c>
      <c r="G3839" s="72" t="s">
        <v>817</v>
      </c>
      <c r="H3839" s="63" t="s">
        <v>6787</v>
      </c>
      <c r="I3839" s="64" t="s">
        <v>494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6"/>
        <v>24</v>
      </c>
      <c r="P3839" s="67">
        <v>0.1</v>
      </c>
      <c r="Q3839" s="68">
        <v>19</v>
      </c>
      <c r="R3839" s="68"/>
      <c r="S3839" s="68">
        <f t="shared" si="157"/>
        <v>1.9000000000000001</v>
      </c>
      <c r="T3839" s="69" t="s">
        <v>548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customHeight="1" x14ac:dyDescent="0.35">
      <c r="A3840" s="62">
        <v>46216</v>
      </c>
      <c r="B3840" s="63" t="s">
        <v>34</v>
      </c>
      <c r="C3840" s="64" t="s">
        <v>17</v>
      </c>
      <c r="D3840" s="64" t="s">
        <v>19</v>
      </c>
      <c r="E3840" s="64" t="s">
        <v>5589</v>
      </c>
      <c r="F3840" s="64" t="str">
        <f t="shared" si="155"/>
        <v>1</v>
      </c>
      <c r="G3840" s="72">
        <v>130879003</v>
      </c>
      <c r="H3840" s="63" t="s">
        <v>6788</v>
      </c>
      <c r="I3840" s="64" t="s">
        <v>494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6"/>
        <v>24</v>
      </c>
      <c r="P3840" s="67">
        <v>0.5</v>
      </c>
      <c r="Q3840" s="68">
        <v>15</v>
      </c>
      <c r="R3840" s="68"/>
      <c r="S3840" s="68">
        <f t="shared" si="157"/>
        <v>7.5</v>
      </c>
      <c r="T3840" s="69" t="s">
        <v>548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6568</v>
      </c>
      <c r="F3841" s="64" t="str">
        <f t="shared" si="155"/>
        <v>1</v>
      </c>
      <c r="G3841" s="72" t="s">
        <v>3626</v>
      </c>
      <c r="H3841" s="63" t="s">
        <v>6789</v>
      </c>
      <c r="I3841" s="64" t="s">
        <v>494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6"/>
        <v>24</v>
      </c>
      <c r="P3841" s="67">
        <v>0.33</v>
      </c>
      <c r="Q3841" s="68">
        <v>14</v>
      </c>
      <c r="R3841" s="68"/>
      <c r="S3841" s="68">
        <f t="shared" si="157"/>
        <v>4.62</v>
      </c>
      <c r="T3841" s="69" t="s">
        <v>548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6785</v>
      </c>
      <c r="F3842" s="64" t="str">
        <f t="shared" si="155"/>
        <v>2</v>
      </c>
      <c r="G3842" s="72" t="s">
        <v>3626</v>
      </c>
      <c r="H3842" s="63" t="s">
        <v>6789</v>
      </c>
      <c r="I3842" s="64" t="s">
        <v>494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6"/>
        <v>24</v>
      </c>
      <c r="P3842" s="67">
        <v>0.5</v>
      </c>
      <c r="Q3842" s="68">
        <v>12</v>
      </c>
      <c r="R3842" s="68"/>
      <c r="S3842" s="68">
        <f t="shared" si="157"/>
        <v>6</v>
      </c>
      <c r="T3842" s="69" t="s">
        <v>548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customHeight="1" x14ac:dyDescent="0.35">
      <c r="A3843" s="62">
        <v>46216</v>
      </c>
      <c r="B3843" s="63" t="s">
        <v>446</v>
      </c>
      <c r="C3843" s="64" t="s">
        <v>17</v>
      </c>
      <c r="D3843" s="64" t="s">
        <v>37</v>
      </c>
      <c r="E3843" s="64" t="s">
        <v>6109</v>
      </c>
      <c r="F3843" s="64" t="str">
        <f t="shared" si="155"/>
        <v>1</v>
      </c>
      <c r="G3843" s="72" t="s">
        <v>4885</v>
      </c>
      <c r="H3843" s="63" t="s">
        <v>6790</v>
      </c>
      <c r="I3843" s="64" t="s">
        <v>494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6"/>
        <v>24</v>
      </c>
      <c r="P3843" s="67">
        <v>0.5</v>
      </c>
      <c r="Q3843" s="68">
        <v>6</v>
      </c>
      <c r="R3843" s="68"/>
      <c r="S3843" s="68">
        <f t="shared" si="157"/>
        <v>3</v>
      </c>
      <c r="T3843" s="69" t="s">
        <v>548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customHeight="1" x14ac:dyDescent="0.35">
      <c r="A3844" s="62">
        <v>46216</v>
      </c>
      <c r="B3844" s="63" t="s">
        <v>446</v>
      </c>
      <c r="C3844" s="64" t="s">
        <v>17</v>
      </c>
      <c r="D3844" s="64" t="s">
        <v>37</v>
      </c>
      <c r="E3844" s="64" t="s">
        <v>5885</v>
      </c>
      <c r="F3844" s="64" t="str">
        <f t="shared" si="155"/>
        <v>2</v>
      </c>
      <c r="G3844" s="72" t="s">
        <v>1215</v>
      </c>
      <c r="H3844" s="63" t="s">
        <v>6791</v>
      </c>
      <c r="I3844" s="64" t="s">
        <v>494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6"/>
        <v>24</v>
      </c>
      <c r="P3844" s="67">
        <v>0.1</v>
      </c>
      <c r="Q3844" s="68">
        <v>28</v>
      </c>
      <c r="R3844" s="68"/>
      <c r="S3844" s="68">
        <f t="shared" si="157"/>
        <v>2.8000000000000003</v>
      </c>
      <c r="T3844" s="69" t="s">
        <v>548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customHeight="1" x14ac:dyDescent="0.35">
      <c r="A3845" s="62">
        <v>46216</v>
      </c>
      <c r="B3845" s="63" t="s">
        <v>446</v>
      </c>
      <c r="C3845" s="64" t="s">
        <v>18</v>
      </c>
      <c r="D3845" s="64" t="s">
        <v>37</v>
      </c>
      <c r="E3845" s="64" t="s">
        <v>471</v>
      </c>
      <c r="F3845" s="64" t="str">
        <f t="shared" si="155"/>
        <v>1</v>
      </c>
      <c r="G3845" s="72" t="s">
        <v>741</v>
      </c>
      <c r="H3845" s="63" t="s">
        <v>6792</v>
      </c>
      <c r="I3845" s="64" t="s">
        <v>494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6"/>
        <v>24</v>
      </c>
      <c r="P3845" s="67">
        <v>0.1</v>
      </c>
      <c r="Q3845" s="68">
        <v>20</v>
      </c>
      <c r="R3845" s="68"/>
      <c r="S3845" s="68">
        <f t="shared" si="157"/>
        <v>2</v>
      </c>
      <c r="T3845" s="69" t="s">
        <v>548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customHeight="1" x14ac:dyDescent="0.35">
      <c r="A3846" s="62">
        <v>46216</v>
      </c>
      <c r="B3846" s="63" t="s">
        <v>446</v>
      </c>
      <c r="C3846" s="64" t="s">
        <v>18</v>
      </c>
      <c r="D3846" s="64" t="s">
        <v>37</v>
      </c>
      <c r="E3846" s="64" t="s">
        <v>600</v>
      </c>
      <c r="F3846" s="64" t="str">
        <f t="shared" si="155"/>
        <v>1</v>
      </c>
      <c r="G3846" s="72" t="s">
        <v>6793</v>
      </c>
      <c r="H3846" s="63" t="s">
        <v>6794</v>
      </c>
      <c r="I3846" s="64" t="s">
        <v>494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6"/>
        <v>24</v>
      </c>
      <c r="P3846" s="67">
        <v>0.1</v>
      </c>
      <c r="Q3846" s="68">
        <v>23</v>
      </c>
      <c r="R3846" s="68"/>
      <c r="S3846" s="68">
        <f t="shared" si="157"/>
        <v>2.3000000000000003</v>
      </c>
      <c r="T3846" s="69" t="s">
        <v>548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customHeight="1" x14ac:dyDescent="0.35">
      <c r="A3847" s="62">
        <v>46216</v>
      </c>
      <c r="B3847" s="63" t="s">
        <v>446</v>
      </c>
      <c r="C3847" s="64" t="s">
        <v>18</v>
      </c>
      <c r="D3847" s="64" t="s">
        <v>37</v>
      </c>
      <c r="E3847" s="64" t="s">
        <v>1058</v>
      </c>
      <c r="F3847" s="64" t="str">
        <f t="shared" si="155"/>
        <v>2</v>
      </c>
      <c r="G3847" s="72" t="s">
        <v>3825</v>
      </c>
      <c r="H3847" s="63" t="s">
        <v>6795</v>
      </c>
      <c r="I3847" s="64" t="s">
        <v>494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6"/>
        <v>24</v>
      </c>
      <c r="P3847" s="67">
        <v>0.1</v>
      </c>
      <c r="Q3847" s="68">
        <v>22</v>
      </c>
      <c r="R3847" s="68"/>
      <c r="S3847" s="68">
        <f t="shared" si="157"/>
        <v>2.2000000000000002</v>
      </c>
      <c r="T3847" s="69" t="s">
        <v>548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customHeight="1" x14ac:dyDescent="0.35">
      <c r="A3848" s="62">
        <v>46216</v>
      </c>
      <c r="B3848" s="63" t="s">
        <v>446</v>
      </c>
      <c r="C3848" s="64" t="s">
        <v>18</v>
      </c>
      <c r="D3848" s="64" t="s">
        <v>37</v>
      </c>
      <c r="E3848" s="64" t="s">
        <v>1309</v>
      </c>
      <c r="F3848" s="64" t="str">
        <f t="shared" si="155"/>
        <v>2</v>
      </c>
      <c r="G3848" s="72" t="s">
        <v>1415</v>
      </c>
      <c r="H3848" s="63" t="s">
        <v>6796</v>
      </c>
      <c r="I3848" s="64" t="s">
        <v>494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6"/>
        <v>24</v>
      </c>
      <c r="P3848" s="67">
        <v>0.1</v>
      </c>
      <c r="Q3848" s="68">
        <v>8</v>
      </c>
      <c r="R3848" s="68"/>
      <c r="S3848" s="68">
        <f t="shared" si="157"/>
        <v>0.8</v>
      </c>
      <c r="T3848" s="69" t="s">
        <v>548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customHeight="1" x14ac:dyDescent="0.35">
      <c r="A3849" s="62">
        <v>46216</v>
      </c>
      <c r="B3849" s="63" t="s">
        <v>446</v>
      </c>
      <c r="C3849" s="64" t="s">
        <v>18</v>
      </c>
      <c r="D3849" s="64" t="s">
        <v>37</v>
      </c>
      <c r="E3849" s="64" t="s">
        <v>1779</v>
      </c>
      <c r="F3849" s="64" t="str">
        <f t="shared" si="155"/>
        <v>2</v>
      </c>
      <c r="G3849" s="72">
        <v>161030007</v>
      </c>
      <c r="H3849" s="63" t="s">
        <v>6435</v>
      </c>
      <c r="I3849" s="64" t="s">
        <v>494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6"/>
        <v>24</v>
      </c>
      <c r="P3849" s="67">
        <v>0.1</v>
      </c>
      <c r="Q3849" s="68">
        <v>27</v>
      </c>
      <c r="R3849" s="68"/>
      <c r="S3849" s="68">
        <f t="shared" si="157"/>
        <v>2.7</v>
      </c>
      <c r="T3849" s="69" t="s">
        <v>548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customHeight="1" x14ac:dyDescent="0.35">
      <c r="A3850" s="62">
        <v>46216</v>
      </c>
      <c r="B3850" s="63" t="s">
        <v>34</v>
      </c>
      <c r="C3850" s="64" t="s">
        <v>18</v>
      </c>
      <c r="D3850" s="64" t="s">
        <v>19</v>
      </c>
      <c r="E3850" s="64" t="s">
        <v>558</v>
      </c>
      <c r="F3850" s="64" t="str">
        <f t="shared" si="155"/>
        <v>2</v>
      </c>
      <c r="G3850" s="72" t="s">
        <v>6074</v>
      </c>
      <c r="H3850" s="63" t="s">
        <v>6797</v>
      </c>
      <c r="I3850" s="64" t="s">
        <v>494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6"/>
        <v>24</v>
      </c>
      <c r="P3850" s="67">
        <v>0.5</v>
      </c>
      <c r="Q3850" s="68">
        <v>7</v>
      </c>
      <c r="R3850" s="68"/>
      <c r="S3850" s="68">
        <f t="shared" si="157"/>
        <v>3.5</v>
      </c>
      <c r="T3850" s="69" t="s">
        <v>548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customHeight="1" x14ac:dyDescent="0.35">
      <c r="A3851" s="62">
        <v>46216</v>
      </c>
      <c r="B3851" s="63" t="s">
        <v>446</v>
      </c>
      <c r="C3851" s="64" t="s">
        <v>18</v>
      </c>
      <c r="D3851" s="64" t="s">
        <v>37</v>
      </c>
      <c r="E3851" s="64" t="s">
        <v>608</v>
      </c>
      <c r="F3851" s="64" t="str">
        <f t="shared" si="155"/>
        <v>1</v>
      </c>
      <c r="G3851" s="72">
        <v>206474002</v>
      </c>
      <c r="H3851" s="63" t="s">
        <v>6798</v>
      </c>
      <c r="I3851" s="64" t="s">
        <v>494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6"/>
        <v>24</v>
      </c>
      <c r="P3851" s="67">
        <v>0.1</v>
      </c>
      <c r="Q3851" s="68">
        <v>5</v>
      </c>
      <c r="R3851" s="68"/>
      <c r="S3851" s="68">
        <f t="shared" si="157"/>
        <v>0.5</v>
      </c>
      <c r="T3851" s="69" t="s">
        <v>548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customHeight="1" x14ac:dyDescent="0.35">
      <c r="A3852" s="62">
        <v>46216</v>
      </c>
      <c r="B3852" s="63" t="s">
        <v>446</v>
      </c>
      <c r="C3852" s="64" t="s">
        <v>18</v>
      </c>
      <c r="D3852" s="64" t="s">
        <v>37</v>
      </c>
      <c r="E3852" s="64" t="s">
        <v>608</v>
      </c>
      <c r="F3852" s="64" t="str">
        <f t="shared" si="155"/>
        <v>1</v>
      </c>
      <c r="G3852" s="72">
        <v>206613043</v>
      </c>
      <c r="H3852" s="63" t="s">
        <v>6799</v>
      </c>
      <c r="I3852" s="64" t="s">
        <v>494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6"/>
        <v>24</v>
      </c>
      <c r="P3852" s="67">
        <v>0.1</v>
      </c>
      <c r="Q3852" s="68">
        <v>5</v>
      </c>
      <c r="R3852" s="68"/>
      <c r="S3852" s="68">
        <f t="shared" si="157"/>
        <v>0.5</v>
      </c>
      <c r="T3852" s="69" t="s">
        <v>548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customHeight="1" x14ac:dyDescent="0.35">
      <c r="A3853" s="62">
        <v>46216</v>
      </c>
      <c r="B3853" s="63" t="s">
        <v>446</v>
      </c>
      <c r="C3853" s="64" t="s">
        <v>18</v>
      </c>
      <c r="D3853" s="64" t="s">
        <v>37</v>
      </c>
      <c r="E3853" s="64" t="s">
        <v>608</v>
      </c>
      <c r="F3853" s="64" t="str">
        <f t="shared" si="155"/>
        <v>1</v>
      </c>
      <c r="G3853" s="72">
        <v>206998001</v>
      </c>
      <c r="H3853" s="63" t="s">
        <v>6800</v>
      </c>
      <c r="I3853" s="64" t="s">
        <v>494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6"/>
        <v>24</v>
      </c>
      <c r="P3853" s="67">
        <v>0.1</v>
      </c>
      <c r="Q3853" s="68">
        <v>5</v>
      </c>
      <c r="R3853" s="68"/>
      <c r="S3853" s="68">
        <f t="shared" si="157"/>
        <v>0.5</v>
      </c>
      <c r="T3853" s="69" t="s">
        <v>548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customHeight="1" x14ac:dyDescent="0.35">
      <c r="A3854" s="62">
        <v>46216</v>
      </c>
      <c r="B3854" s="63" t="s">
        <v>446</v>
      </c>
      <c r="C3854" s="64" t="s">
        <v>17</v>
      </c>
      <c r="D3854" s="64" t="s">
        <v>37</v>
      </c>
      <c r="E3854" s="64" t="s">
        <v>5826</v>
      </c>
      <c r="F3854" s="64" t="str">
        <f t="shared" si="155"/>
        <v>1</v>
      </c>
      <c r="G3854" s="72" t="s">
        <v>817</v>
      </c>
      <c r="H3854" s="63" t="s">
        <v>6787</v>
      </c>
      <c r="I3854" s="64" t="s">
        <v>481</v>
      </c>
      <c r="J3854" s="63" t="s">
        <v>6801</v>
      </c>
      <c r="K3854" s="64" t="s">
        <v>273</v>
      </c>
      <c r="L3854" s="64" t="s">
        <v>268</v>
      </c>
      <c r="M3854" s="100">
        <v>0.3125</v>
      </c>
      <c r="N3854" s="100">
        <v>0.64583333333333337</v>
      </c>
      <c r="O3854" s="66">
        <f t="shared" si="156"/>
        <v>0.33333333333333337</v>
      </c>
      <c r="P3854" s="67">
        <v>8</v>
      </c>
      <c r="Q3854" s="68">
        <v>5</v>
      </c>
      <c r="R3854" s="68"/>
      <c r="S3854" s="68">
        <f t="shared" si="157"/>
        <v>40</v>
      </c>
      <c r="T3854" s="69" t="s">
        <v>30</v>
      </c>
      <c r="U3854" s="63" t="s">
        <v>30</v>
      </c>
      <c r="V3854" s="63"/>
      <c r="W3854" s="63">
        <v>539111003</v>
      </c>
      <c r="X3854" s="63" t="s">
        <v>5625</v>
      </c>
      <c r="Y3854" s="63"/>
      <c r="Z3854" s="63"/>
      <c r="AA3854" s="63">
        <v>2026070043</v>
      </c>
    </row>
    <row r="3855" spans="1:27" s="71" customFormat="1" ht="23.5" customHeight="1" x14ac:dyDescent="0.35">
      <c r="A3855" s="62">
        <v>46216</v>
      </c>
      <c r="B3855" s="63" t="s">
        <v>446</v>
      </c>
      <c r="C3855" s="64" t="s">
        <v>18</v>
      </c>
      <c r="D3855" s="64" t="s">
        <v>37</v>
      </c>
      <c r="E3855" s="64" t="s">
        <v>389</v>
      </c>
      <c r="F3855" s="64" t="str">
        <f t="shared" si="155"/>
        <v>2</v>
      </c>
      <c r="G3855" s="72" t="s">
        <v>6802</v>
      </c>
      <c r="H3855" s="63" t="s">
        <v>6803</v>
      </c>
      <c r="I3855" s="64" t="s">
        <v>481</v>
      </c>
      <c r="J3855" s="63" t="s">
        <v>6804</v>
      </c>
      <c r="K3855" s="64" t="s">
        <v>273</v>
      </c>
      <c r="L3855" s="64" t="s">
        <v>268</v>
      </c>
      <c r="M3855" s="100">
        <v>0.11458333333333333</v>
      </c>
      <c r="N3855" s="100">
        <v>0.27083333333333331</v>
      </c>
      <c r="O3855" s="66">
        <f t="shared" si="156"/>
        <v>0.15625</v>
      </c>
      <c r="P3855" s="67">
        <v>3.75</v>
      </c>
      <c r="Q3855" s="68">
        <v>8</v>
      </c>
      <c r="R3855" s="68"/>
      <c r="S3855" s="68">
        <f t="shared" si="157"/>
        <v>30</v>
      </c>
      <c r="T3855" s="69" t="s">
        <v>30</v>
      </c>
      <c r="U3855" s="63" t="s">
        <v>30</v>
      </c>
      <c r="V3855" s="63"/>
      <c r="W3855" s="63">
        <v>292092004</v>
      </c>
      <c r="X3855" s="63" t="s">
        <v>6808</v>
      </c>
      <c r="Y3855" s="63"/>
      <c r="Z3855" s="63"/>
      <c r="AA3855" s="63">
        <v>2026070044</v>
      </c>
    </row>
    <row r="3856" spans="1:27" s="71" customFormat="1" ht="23.5" customHeight="1" x14ac:dyDescent="0.35">
      <c r="A3856" s="62">
        <v>46216</v>
      </c>
      <c r="B3856" s="63" t="s">
        <v>34</v>
      </c>
      <c r="C3856" s="64" t="s">
        <v>18</v>
      </c>
      <c r="D3856" s="64" t="s">
        <v>19</v>
      </c>
      <c r="E3856" s="64" t="s">
        <v>5936</v>
      </c>
      <c r="F3856" s="64" t="str">
        <f t="shared" si="155"/>
        <v>2</v>
      </c>
      <c r="G3856" s="72">
        <v>130868014</v>
      </c>
      <c r="H3856" s="63" t="s">
        <v>6805</v>
      </c>
      <c r="I3856" s="64" t="s">
        <v>491</v>
      </c>
      <c r="J3856" s="63" t="s">
        <v>6806</v>
      </c>
      <c r="K3856" s="64" t="s">
        <v>281</v>
      </c>
      <c r="L3856" s="64" t="s">
        <v>268</v>
      </c>
      <c r="M3856" s="100">
        <v>0.89583333333333337</v>
      </c>
      <c r="N3856" s="100">
        <v>0.90625</v>
      </c>
      <c r="O3856" s="66">
        <f t="shared" si="156"/>
        <v>1.041666666666663E-2</v>
      </c>
      <c r="P3856" s="67">
        <v>0.25</v>
      </c>
      <c r="Q3856" s="68">
        <v>7</v>
      </c>
      <c r="R3856" s="68"/>
      <c r="S3856" s="68">
        <f t="shared" si="157"/>
        <v>1.75</v>
      </c>
      <c r="T3856" s="69" t="s">
        <v>52</v>
      </c>
      <c r="U3856" s="63" t="s">
        <v>52</v>
      </c>
      <c r="V3856" s="63"/>
      <c r="W3856" s="63"/>
      <c r="X3856" s="63"/>
      <c r="Y3856" s="63"/>
      <c r="Z3856" s="63"/>
      <c r="AA3856" s="63">
        <v>2026070045</v>
      </c>
    </row>
    <row r="3857" spans="1:27" s="71" customFormat="1" ht="23.5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1555</v>
      </c>
      <c r="F3857" s="64" t="str">
        <f t="shared" si="155"/>
        <v>1</v>
      </c>
      <c r="G3857" s="72">
        <v>130690036</v>
      </c>
      <c r="H3857" s="63" t="s">
        <v>6807</v>
      </c>
      <c r="I3857" s="64" t="s">
        <v>491</v>
      </c>
      <c r="J3857" s="63" t="s">
        <v>3673</v>
      </c>
      <c r="K3857" s="64" t="s">
        <v>281</v>
      </c>
      <c r="L3857" s="64" t="s">
        <v>268</v>
      </c>
      <c r="M3857" s="100">
        <v>0.5625</v>
      </c>
      <c r="N3857" s="100">
        <v>0.64583333333333337</v>
      </c>
      <c r="O3857" s="66">
        <f t="shared" si="156"/>
        <v>8.333333333333337E-2</v>
      </c>
      <c r="P3857" s="67">
        <v>2</v>
      </c>
      <c r="Q3857" s="68">
        <v>14</v>
      </c>
      <c r="R3857" s="68"/>
      <c r="S3857" s="68">
        <f t="shared" si="157"/>
        <v>28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2026070046</v>
      </c>
    </row>
    <row r="3858" spans="1:27" s="71" customFormat="1" ht="23.5" customHeight="1" x14ac:dyDescent="0.35">
      <c r="A3858" s="62">
        <v>46216</v>
      </c>
      <c r="B3858" s="63" t="s">
        <v>446</v>
      </c>
      <c r="C3858" s="64" t="s">
        <v>18</v>
      </c>
      <c r="D3858" s="64" t="s">
        <v>37</v>
      </c>
      <c r="E3858" s="64" t="s">
        <v>1058</v>
      </c>
      <c r="F3858" s="64" t="str">
        <f t="shared" si="155"/>
        <v>2</v>
      </c>
      <c r="G3858" s="72" t="s">
        <v>3825</v>
      </c>
      <c r="H3858" s="63" t="s">
        <v>6795</v>
      </c>
      <c r="I3858" s="64" t="s">
        <v>491</v>
      </c>
      <c r="J3858" s="63" t="s">
        <v>5110</v>
      </c>
      <c r="K3858" s="64" t="s">
        <v>281</v>
      </c>
      <c r="L3858" s="64" t="s">
        <v>268</v>
      </c>
      <c r="M3858" s="100">
        <v>0.94791666666666663</v>
      </c>
      <c r="N3858" s="100">
        <v>0.97916666666666663</v>
      </c>
      <c r="O3858" s="66">
        <f t="shared" si="156"/>
        <v>3.125E-2</v>
      </c>
      <c r="P3858" s="67">
        <v>0.75</v>
      </c>
      <c r="Q3858" s="68">
        <v>22</v>
      </c>
      <c r="R3858" s="68"/>
      <c r="S3858" s="68">
        <f t="shared" si="157"/>
        <v>16.5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2026070047</v>
      </c>
    </row>
    <row r="3859" spans="1:27" s="71" customFormat="1" ht="23.5" customHeight="1" x14ac:dyDescent="0.35">
      <c r="A3859" s="62">
        <v>46217</v>
      </c>
      <c r="B3859" s="63" t="s">
        <v>446</v>
      </c>
      <c r="C3859" s="64" t="s">
        <v>17</v>
      </c>
      <c r="D3859" s="64" t="s">
        <v>37</v>
      </c>
      <c r="E3859" s="64" t="s">
        <v>5886</v>
      </c>
      <c r="F3859" s="64" t="str">
        <f t="shared" si="155"/>
        <v>2</v>
      </c>
      <c r="G3859" s="72" t="s">
        <v>2001</v>
      </c>
      <c r="H3859" s="63" t="s">
        <v>6820</v>
      </c>
      <c r="I3859" s="64" t="s">
        <v>494</v>
      </c>
      <c r="J3859" s="63" t="s">
        <v>66</v>
      </c>
      <c r="K3859" s="64" t="s">
        <v>243</v>
      </c>
      <c r="L3859" s="64" t="s">
        <v>239</v>
      </c>
      <c r="M3859" s="100"/>
      <c r="N3859" s="100"/>
      <c r="O3859" s="66">
        <f t="shared" si="156"/>
        <v>24</v>
      </c>
      <c r="P3859" s="67">
        <v>0.1</v>
      </c>
      <c r="Q3859" s="68">
        <v>21</v>
      </c>
      <c r="R3859" s="68"/>
      <c r="S3859" s="68">
        <f t="shared" si="157"/>
        <v>2.1</v>
      </c>
      <c r="T3859" s="69" t="s">
        <v>548</v>
      </c>
      <c r="U3859" s="63" t="s">
        <v>52</v>
      </c>
      <c r="V3859" s="63"/>
      <c r="W3859" s="63"/>
      <c r="X3859" s="63"/>
      <c r="Y3859" s="63"/>
      <c r="Z3859" s="63"/>
      <c r="AA3859" s="63"/>
    </row>
    <row r="3860" spans="1:27" s="71" customFormat="1" ht="23.5" customHeight="1" x14ac:dyDescent="0.35">
      <c r="A3860" s="62">
        <v>46217</v>
      </c>
      <c r="B3860" s="63" t="s">
        <v>446</v>
      </c>
      <c r="C3860" s="64" t="s">
        <v>17</v>
      </c>
      <c r="D3860" s="64" t="s">
        <v>37</v>
      </c>
      <c r="E3860" s="64" t="s">
        <v>6642</v>
      </c>
      <c r="F3860" s="64" t="str">
        <f t="shared" si="155"/>
        <v>2</v>
      </c>
      <c r="G3860" s="72" t="s">
        <v>2287</v>
      </c>
      <c r="H3860" s="63" t="s">
        <v>6821</v>
      </c>
      <c r="I3860" s="64" t="s">
        <v>494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6"/>
        <v>24</v>
      </c>
      <c r="P3860" s="67">
        <v>0.1</v>
      </c>
      <c r="Q3860" s="68">
        <v>27</v>
      </c>
      <c r="R3860" s="68"/>
      <c r="S3860" s="68">
        <f t="shared" si="157"/>
        <v>2.7</v>
      </c>
      <c r="T3860" s="69" t="s">
        <v>548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customHeight="1" x14ac:dyDescent="0.35">
      <c r="A3861" s="62">
        <v>46217</v>
      </c>
      <c r="B3861" s="63" t="s">
        <v>446</v>
      </c>
      <c r="C3861" s="64" t="s">
        <v>18</v>
      </c>
      <c r="D3861" s="64" t="s">
        <v>37</v>
      </c>
      <c r="E3861" s="64" t="s">
        <v>600</v>
      </c>
      <c r="F3861" s="64" t="str">
        <f t="shared" si="155"/>
        <v>1</v>
      </c>
      <c r="G3861" s="72" t="s">
        <v>1472</v>
      </c>
      <c r="H3861" s="63" t="s">
        <v>6822</v>
      </c>
      <c r="I3861" s="64" t="s">
        <v>494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6"/>
        <v>24</v>
      </c>
      <c r="P3861" s="67">
        <v>0.75</v>
      </c>
      <c r="Q3861" s="68">
        <v>23</v>
      </c>
      <c r="R3861" s="68"/>
      <c r="S3861" s="68">
        <f t="shared" si="157"/>
        <v>17.25</v>
      </c>
      <c r="T3861" s="69" t="s">
        <v>548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customHeight="1" x14ac:dyDescent="0.35">
      <c r="A3862" s="62">
        <v>46217</v>
      </c>
      <c r="B3862" s="63" t="s">
        <v>446</v>
      </c>
      <c r="C3862" s="64" t="s">
        <v>18</v>
      </c>
      <c r="D3862" s="64" t="s">
        <v>37</v>
      </c>
      <c r="E3862" s="64" t="s">
        <v>249</v>
      </c>
      <c r="F3862" s="64" t="str">
        <f t="shared" si="155"/>
        <v>2</v>
      </c>
      <c r="G3862" s="72">
        <v>106248033</v>
      </c>
      <c r="H3862" s="63" t="s">
        <v>6823</v>
      </c>
      <c r="I3862" s="64" t="s">
        <v>494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6"/>
        <v>24</v>
      </c>
      <c r="P3862" s="67">
        <v>0.1</v>
      </c>
      <c r="Q3862" s="68">
        <v>17</v>
      </c>
      <c r="R3862" s="68"/>
      <c r="S3862" s="68">
        <f t="shared" si="157"/>
        <v>1.7000000000000002</v>
      </c>
      <c r="T3862" s="69" t="s">
        <v>548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customHeight="1" x14ac:dyDescent="0.35">
      <c r="A3863" s="62">
        <v>46217</v>
      </c>
      <c r="B3863" s="63" t="s">
        <v>446</v>
      </c>
      <c r="C3863" s="64" t="s">
        <v>18</v>
      </c>
      <c r="D3863" s="64" t="s">
        <v>37</v>
      </c>
      <c r="E3863" s="64" t="s">
        <v>1058</v>
      </c>
      <c r="F3863" s="64" t="str">
        <f t="shared" si="155"/>
        <v>2</v>
      </c>
      <c r="G3863" s="72">
        <v>159230009</v>
      </c>
      <c r="H3863" s="63" t="s">
        <v>6824</v>
      </c>
      <c r="I3863" s="64" t="s">
        <v>494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6"/>
        <v>24</v>
      </c>
      <c r="P3863" s="67">
        <v>0.33</v>
      </c>
      <c r="Q3863" s="68">
        <v>19</v>
      </c>
      <c r="R3863" s="68"/>
      <c r="S3863" s="68">
        <f t="shared" si="157"/>
        <v>6.2700000000000005</v>
      </c>
      <c r="T3863" s="69" t="s">
        <v>548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customHeight="1" x14ac:dyDescent="0.35">
      <c r="A3864" s="62">
        <v>46217</v>
      </c>
      <c r="B3864" s="63" t="s">
        <v>446</v>
      </c>
      <c r="C3864" s="64" t="s">
        <v>18</v>
      </c>
      <c r="D3864" s="64" t="s">
        <v>37</v>
      </c>
      <c r="E3864" s="64" t="s">
        <v>320</v>
      </c>
      <c r="F3864" s="64" t="str">
        <f t="shared" si="155"/>
        <v>1</v>
      </c>
      <c r="G3864" s="72" t="s">
        <v>6825</v>
      </c>
      <c r="H3864" s="63" t="s">
        <v>6826</v>
      </c>
      <c r="I3864" s="64" t="s">
        <v>494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6"/>
        <v>24</v>
      </c>
      <c r="P3864" s="67">
        <v>0.75</v>
      </c>
      <c r="Q3864" s="68">
        <v>21</v>
      </c>
      <c r="R3864" s="68"/>
      <c r="S3864" s="68">
        <f t="shared" si="157"/>
        <v>15.75</v>
      </c>
      <c r="T3864" s="69" t="s">
        <v>548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customHeight="1" x14ac:dyDescent="0.35">
      <c r="A3865" s="62">
        <v>46217</v>
      </c>
      <c r="B3865" s="63" t="s">
        <v>446</v>
      </c>
      <c r="C3865" s="64" t="s">
        <v>18</v>
      </c>
      <c r="D3865" s="64" t="s">
        <v>37</v>
      </c>
      <c r="E3865" s="64" t="s">
        <v>554</v>
      </c>
      <c r="F3865" s="64" t="str">
        <f t="shared" si="155"/>
        <v>1</v>
      </c>
      <c r="G3865" s="72" t="s">
        <v>6584</v>
      </c>
      <c r="H3865" s="63" t="s">
        <v>6827</v>
      </c>
      <c r="I3865" s="64" t="s">
        <v>494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6"/>
        <v>24</v>
      </c>
      <c r="P3865" s="67">
        <v>0.1</v>
      </c>
      <c r="Q3865" s="68">
        <v>21</v>
      </c>
      <c r="R3865" s="68"/>
      <c r="S3865" s="68">
        <f t="shared" si="157"/>
        <v>2.1</v>
      </c>
      <c r="T3865" s="69" t="s">
        <v>548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customHeight="1" x14ac:dyDescent="0.35">
      <c r="A3866" s="62">
        <v>46217</v>
      </c>
      <c r="B3866" s="63" t="s">
        <v>446</v>
      </c>
      <c r="C3866" s="64" t="s">
        <v>18</v>
      </c>
      <c r="D3866" s="64" t="s">
        <v>37</v>
      </c>
      <c r="E3866" s="64" t="s">
        <v>377</v>
      </c>
      <c r="F3866" s="64" t="str">
        <f t="shared" si="155"/>
        <v>1</v>
      </c>
      <c r="G3866" s="72" t="s">
        <v>2437</v>
      </c>
      <c r="H3866" s="63" t="s">
        <v>6828</v>
      </c>
      <c r="I3866" s="64" t="s">
        <v>494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6"/>
        <v>24</v>
      </c>
      <c r="P3866" s="67">
        <v>0.1</v>
      </c>
      <c r="Q3866" s="68">
        <v>8</v>
      </c>
      <c r="R3866" s="68"/>
      <c r="S3866" s="68">
        <f t="shared" si="157"/>
        <v>0.8</v>
      </c>
      <c r="T3866" s="69" t="s">
        <v>548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customHeight="1" x14ac:dyDescent="0.35">
      <c r="A3867" s="62">
        <v>46217</v>
      </c>
      <c r="B3867" s="63" t="s">
        <v>446</v>
      </c>
      <c r="C3867" s="64" t="s">
        <v>18</v>
      </c>
      <c r="D3867" s="64" t="s">
        <v>37</v>
      </c>
      <c r="E3867" s="64" t="s">
        <v>555</v>
      </c>
      <c r="F3867" s="64" t="str">
        <f t="shared" si="155"/>
        <v>1</v>
      </c>
      <c r="G3867" s="72" t="s">
        <v>3172</v>
      </c>
      <c r="H3867" s="63" t="s">
        <v>6829</v>
      </c>
      <c r="I3867" s="64" t="s">
        <v>494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6"/>
        <v>24</v>
      </c>
      <c r="P3867" s="67">
        <v>0.1</v>
      </c>
      <c r="Q3867" s="68">
        <v>9</v>
      </c>
      <c r="R3867" s="68"/>
      <c r="S3867" s="68">
        <f t="shared" si="157"/>
        <v>0.9</v>
      </c>
      <c r="T3867" s="69" t="s">
        <v>548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customHeight="1" x14ac:dyDescent="0.35">
      <c r="A3868" s="62">
        <v>46217</v>
      </c>
      <c r="B3868" s="63" t="s">
        <v>446</v>
      </c>
      <c r="C3868" s="64" t="s">
        <v>18</v>
      </c>
      <c r="D3868" s="64" t="s">
        <v>37</v>
      </c>
      <c r="E3868" s="64" t="s">
        <v>1779</v>
      </c>
      <c r="F3868" s="64" t="str">
        <f t="shared" si="155"/>
        <v>2</v>
      </c>
      <c r="G3868" s="72" t="s">
        <v>962</v>
      </c>
      <c r="H3868" s="63" t="s">
        <v>6830</v>
      </c>
      <c r="I3868" s="64" t="s">
        <v>494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6"/>
        <v>24</v>
      </c>
      <c r="P3868" s="67">
        <v>0.1</v>
      </c>
      <c r="Q3868" s="68">
        <v>28</v>
      </c>
      <c r="R3868" s="68"/>
      <c r="S3868" s="68">
        <f t="shared" si="157"/>
        <v>2.8000000000000003</v>
      </c>
      <c r="T3868" s="69" t="s">
        <v>548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customHeight="1" x14ac:dyDescent="0.35">
      <c r="A3869" s="62">
        <v>46217</v>
      </c>
      <c r="B3869" s="63" t="s">
        <v>446</v>
      </c>
      <c r="C3869" s="64" t="s">
        <v>18</v>
      </c>
      <c r="D3869" s="64" t="s">
        <v>37</v>
      </c>
      <c r="E3869" s="64" t="s">
        <v>1779</v>
      </c>
      <c r="F3869" s="64" t="str">
        <f t="shared" si="155"/>
        <v>2</v>
      </c>
      <c r="G3869" s="72" t="s">
        <v>1703</v>
      </c>
      <c r="H3869" s="63" t="s">
        <v>6831</v>
      </c>
      <c r="I3869" s="64" t="s">
        <v>494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6"/>
        <v>24</v>
      </c>
      <c r="P3869" s="67">
        <v>0.1</v>
      </c>
      <c r="Q3869" s="68">
        <v>28</v>
      </c>
      <c r="R3869" s="68"/>
      <c r="S3869" s="68">
        <f t="shared" si="157"/>
        <v>2.8000000000000003</v>
      </c>
      <c r="T3869" s="69" t="s">
        <v>548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customHeight="1" x14ac:dyDescent="0.35">
      <c r="A3870" s="62">
        <v>46217</v>
      </c>
      <c r="B3870" s="63" t="s">
        <v>446</v>
      </c>
      <c r="C3870" s="64" t="s">
        <v>18</v>
      </c>
      <c r="D3870" s="64" t="s">
        <v>37</v>
      </c>
      <c r="E3870" s="64" t="s">
        <v>2681</v>
      </c>
      <c r="F3870" s="64" t="str">
        <f t="shared" si="155"/>
        <v>1</v>
      </c>
      <c r="G3870" s="72" t="s">
        <v>6612</v>
      </c>
      <c r="H3870" s="63" t="s">
        <v>6832</v>
      </c>
      <c r="I3870" s="64" t="s">
        <v>494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6"/>
        <v>24</v>
      </c>
      <c r="P3870" s="67">
        <v>0.1</v>
      </c>
      <c r="Q3870" s="68">
        <v>21</v>
      </c>
      <c r="R3870" s="68"/>
      <c r="S3870" s="68">
        <f t="shared" si="157"/>
        <v>2.1</v>
      </c>
      <c r="T3870" s="69" t="s">
        <v>548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customHeight="1" x14ac:dyDescent="0.35">
      <c r="A3871" s="62">
        <v>46217</v>
      </c>
      <c r="B3871" s="63" t="s">
        <v>446</v>
      </c>
      <c r="C3871" s="64" t="s">
        <v>18</v>
      </c>
      <c r="D3871" s="64" t="s">
        <v>37</v>
      </c>
      <c r="E3871" s="64" t="s">
        <v>844</v>
      </c>
      <c r="F3871" s="64" t="str">
        <f t="shared" si="155"/>
        <v>1</v>
      </c>
      <c r="G3871" s="72" t="s">
        <v>6833</v>
      </c>
      <c r="H3871" s="63" t="s">
        <v>6834</v>
      </c>
      <c r="I3871" s="64" t="s">
        <v>494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6"/>
        <v>24</v>
      </c>
      <c r="P3871" s="67">
        <v>0.1</v>
      </c>
      <c r="Q3871" s="68">
        <v>23</v>
      </c>
      <c r="R3871" s="68"/>
      <c r="S3871" s="68">
        <f t="shared" si="157"/>
        <v>2.3000000000000003</v>
      </c>
      <c r="T3871" s="69" t="s">
        <v>548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customHeight="1" x14ac:dyDescent="0.35">
      <c r="A3872" s="62">
        <v>46217</v>
      </c>
      <c r="B3872" s="63" t="s">
        <v>446</v>
      </c>
      <c r="C3872" s="64" t="s">
        <v>18</v>
      </c>
      <c r="D3872" s="64" t="s">
        <v>37</v>
      </c>
      <c r="E3872" s="64" t="s">
        <v>844</v>
      </c>
      <c r="F3872" s="64" t="str">
        <f t="shared" si="155"/>
        <v>1</v>
      </c>
      <c r="G3872" s="72">
        <v>159458005</v>
      </c>
      <c r="H3872" s="63" t="s">
        <v>6835</v>
      </c>
      <c r="I3872" s="64" t="s">
        <v>494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6"/>
        <v>24</v>
      </c>
      <c r="P3872" s="67">
        <v>0.1</v>
      </c>
      <c r="Q3872" s="68">
        <v>23</v>
      </c>
      <c r="R3872" s="68"/>
      <c r="S3872" s="68">
        <f t="shared" si="157"/>
        <v>2.3000000000000003</v>
      </c>
      <c r="T3872" s="69" t="s">
        <v>548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customHeight="1" x14ac:dyDescent="0.35">
      <c r="A3873" s="62">
        <v>46217</v>
      </c>
      <c r="B3873" s="63" t="s">
        <v>446</v>
      </c>
      <c r="C3873" s="64" t="s">
        <v>18</v>
      </c>
      <c r="D3873" s="64" t="s">
        <v>37</v>
      </c>
      <c r="E3873" s="64" t="s">
        <v>323</v>
      </c>
      <c r="F3873" s="64" t="str">
        <f t="shared" si="155"/>
        <v>1</v>
      </c>
      <c r="G3873" s="72">
        <v>159493002</v>
      </c>
      <c r="H3873" s="63" t="s">
        <v>6836</v>
      </c>
      <c r="I3873" s="64" t="s">
        <v>494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6"/>
        <v>24</v>
      </c>
      <c r="P3873" s="67">
        <v>0.1</v>
      </c>
      <c r="Q3873" s="68">
        <v>26</v>
      </c>
      <c r="R3873" s="68"/>
      <c r="S3873" s="68">
        <f t="shared" si="157"/>
        <v>2.6</v>
      </c>
      <c r="T3873" s="69" t="s">
        <v>548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customHeight="1" x14ac:dyDescent="0.35">
      <c r="A3874" s="62">
        <v>46217</v>
      </c>
      <c r="B3874" s="63" t="s">
        <v>446</v>
      </c>
      <c r="C3874" s="64" t="s">
        <v>17</v>
      </c>
      <c r="D3874" s="64" t="s">
        <v>37</v>
      </c>
      <c r="E3874" s="64" t="s">
        <v>5921</v>
      </c>
      <c r="F3874" s="64" t="str">
        <f t="shared" si="155"/>
        <v>1</v>
      </c>
      <c r="G3874" s="72" t="s">
        <v>4700</v>
      </c>
      <c r="H3874" s="63" t="s">
        <v>6837</v>
      </c>
      <c r="I3874" s="64" t="s">
        <v>491</v>
      </c>
      <c r="J3874" s="63" t="s">
        <v>6838</v>
      </c>
      <c r="K3874" s="64" t="s">
        <v>281</v>
      </c>
      <c r="L3874" s="64" t="s">
        <v>268</v>
      </c>
      <c r="M3874" s="100">
        <v>0.58333333333333337</v>
      </c>
      <c r="N3874" s="100">
        <v>0.60416666666666663</v>
      </c>
      <c r="O3874" s="66">
        <f t="shared" si="156"/>
        <v>2.0833333333333259E-2</v>
      </c>
      <c r="P3874" s="67">
        <v>0.5</v>
      </c>
      <c r="Q3874" s="68">
        <v>30</v>
      </c>
      <c r="R3874" s="68"/>
      <c r="S3874" s="68">
        <f t="shared" si="157"/>
        <v>15</v>
      </c>
      <c r="T3874" s="69" t="s">
        <v>52</v>
      </c>
      <c r="U3874" s="63" t="s">
        <v>52</v>
      </c>
      <c r="V3874" s="63"/>
      <c r="W3874" s="63"/>
      <c r="X3874" s="63"/>
      <c r="Y3874" s="63"/>
      <c r="Z3874" s="63"/>
      <c r="AA3874" s="63">
        <v>2026070048</v>
      </c>
    </row>
    <row r="3875" spans="1:27" s="71" customFormat="1" ht="23.5" customHeight="1" x14ac:dyDescent="0.35">
      <c r="A3875" s="62">
        <v>46217</v>
      </c>
      <c r="B3875" s="63" t="s">
        <v>34</v>
      </c>
      <c r="C3875" s="64" t="s">
        <v>18</v>
      </c>
      <c r="D3875" s="64" t="s">
        <v>19</v>
      </c>
      <c r="E3875" s="64" t="s">
        <v>5940</v>
      </c>
      <c r="F3875" s="64" t="str">
        <f t="shared" si="155"/>
        <v>2</v>
      </c>
      <c r="G3875" s="72">
        <v>130597388</v>
      </c>
      <c r="H3875" s="63" t="s">
        <v>6839</v>
      </c>
      <c r="I3875" s="64" t="s">
        <v>491</v>
      </c>
      <c r="J3875" s="63" t="s">
        <v>5454</v>
      </c>
      <c r="K3875" s="64" t="s">
        <v>281</v>
      </c>
      <c r="L3875" s="64" t="s">
        <v>268</v>
      </c>
      <c r="M3875" s="100">
        <v>0.9</v>
      </c>
      <c r="N3875" s="100">
        <v>0.92083333333333328</v>
      </c>
      <c r="O3875" s="66">
        <f t="shared" si="156"/>
        <v>2.0833333333333259E-2</v>
      </c>
      <c r="P3875" s="67">
        <v>0.5</v>
      </c>
      <c r="Q3875" s="68">
        <v>6</v>
      </c>
      <c r="R3875" s="68"/>
      <c r="S3875" s="68">
        <f t="shared" si="157"/>
        <v>3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2026070049</v>
      </c>
    </row>
    <row r="3876" spans="1:27" s="71" customFormat="1" ht="23.5" customHeight="1" x14ac:dyDescent="0.35">
      <c r="A3876" s="62">
        <v>46217</v>
      </c>
      <c r="B3876" s="63" t="s">
        <v>446</v>
      </c>
      <c r="C3876" s="64" t="s">
        <v>18</v>
      </c>
      <c r="D3876" s="64" t="s">
        <v>37</v>
      </c>
      <c r="E3876" s="64" t="s">
        <v>258</v>
      </c>
      <c r="F3876" s="64" t="str">
        <f t="shared" si="155"/>
        <v>1</v>
      </c>
      <c r="G3876" s="72" t="s">
        <v>2211</v>
      </c>
      <c r="H3876" s="63" t="s">
        <v>6840</v>
      </c>
      <c r="I3876" s="64" t="s">
        <v>481</v>
      </c>
      <c r="J3876" s="63" t="s">
        <v>6841</v>
      </c>
      <c r="K3876" s="64" t="s">
        <v>273</v>
      </c>
      <c r="L3876" s="64" t="s">
        <v>268</v>
      </c>
      <c r="M3876" s="100">
        <v>0.54166666666666663</v>
      </c>
      <c r="N3876" s="100">
        <v>0.64583333333333337</v>
      </c>
      <c r="O3876" s="66">
        <f t="shared" si="156"/>
        <v>0.10416666666666674</v>
      </c>
      <c r="P3876" s="67">
        <v>2.5</v>
      </c>
      <c r="Q3876" s="68">
        <v>18</v>
      </c>
      <c r="R3876" s="68"/>
      <c r="S3876" s="68">
        <f t="shared" si="157"/>
        <v>45</v>
      </c>
      <c r="T3876" s="69" t="s">
        <v>27</v>
      </c>
      <c r="U3876" s="63" t="s">
        <v>30</v>
      </c>
      <c r="V3876" s="63"/>
      <c r="W3876" s="63">
        <v>742786002</v>
      </c>
      <c r="X3876" s="63" t="s">
        <v>6845</v>
      </c>
      <c r="Y3876" s="63"/>
      <c r="Z3876" s="63"/>
      <c r="AA3876" s="63">
        <v>2026070050</v>
      </c>
    </row>
    <row r="3877" spans="1:27" s="71" customFormat="1" ht="23.5" customHeight="1" x14ac:dyDescent="0.35">
      <c r="A3877" s="62">
        <v>46217</v>
      </c>
      <c r="B3877" s="63" t="s">
        <v>446</v>
      </c>
      <c r="C3877" s="64" t="s">
        <v>18</v>
      </c>
      <c r="D3877" s="64" t="s">
        <v>37</v>
      </c>
      <c r="E3877" s="64" t="s">
        <v>386</v>
      </c>
      <c r="F3877" s="64" t="str">
        <f t="shared" si="155"/>
        <v>1</v>
      </c>
      <c r="G3877" s="72" t="s">
        <v>6802</v>
      </c>
      <c r="H3877" s="63" t="s">
        <v>6803</v>
      </c>
      <c r="I3877" s="64" t="s">
        <v>481</v>
      </c>
      <c r="J3877" s="63" t="s">
        <v>6842</v>
      </c>
      <c r="K3877" s="64" t="s">
        <v>273</v>
      </c>
      <c r="L3877" s="64" t="s">
        <v>268</v>
      </c>
      <c r="M3877" s="100">
        <v>0.3125</v>
      </c>
      <c r="N3877" s="100">
        <v>0.64583333333333337</v>
      </c>
      <c r="O3877" s="66">
        <f t="shared" si="156"/>
        <v>0.33333333333333337</v>
      </c>
      <c r="P3877" s="67">
        <v>8</v>
      </c>
      <c r="Q3877" s="68">
        <v>4</v>
      </c>
      <c r="R3877" s="68"/>
      <c r="S3877" s="68">
        <f t="shared" si="157"/>
        <v>32</v>
      </c>
      <c r="T3877" s="69" t="s">
        <v>27</v>
      </c>
      <c r="U3877" s="63" t="s">
        <v>30</v>
      </c>
      <c r="V3877" s="63"/>
      <c r="W3877" s="63">
        <v>292092004</v>
      </c>
      <c r="X3877" s="63" t="s">
        <v>6808</v>
      </c>
      <c r="Y3877" s="63"/>
      <c r="Z3877" s="63"/>
      <c r="AA3877" s="63">
        <v>2026070051</v>
      </c>
    </row>
    <row r="3878" spans="1:27" s="71" customFormat="1" ht="23.5" customHeight="1" x14ac:dyDescent="0.35">
      <c r="A3878" s="62">
        <v>46217</v>
      </c>
      <c r="B3878" s="63" t="s">
        <v>446</v>
      </c>
      <c r="C3878" s="64" t="s">
        <v>18</v>
      </c>
      <c r="D3878" s="64" t="s">
        <v>37</v>
      </c>
      <c r="E3878" s="64" t="s">
        <v>819</v>
      </c>
      <c r="F3878" s="64" t="str">
        <f t="shared" si="155"/>
        <v>1</v>
      </c>
      <c r="G3878" s="72">
        <v>305681015</v>
      </c>
      <c r="H3878" s="63" t="s">
        <v>6843</v>
      </c>
      <c r="I3878" s="64" t="s">
        <v>481</v>
      </c>
      <c r="J3878" s="63" t="s">
        <v>6844</v>
      </c>
      <c r="K3878" s="64" t="s">
        <v>273</v>
      </c>
      <c r="L3878" s="64" t="s">
        <v>268</v>
      </c>
      <c r="M3878" s="100">
        <v>0.5</v>
      </c>
      <c r="N3878" s="100">
        <v>0.64583333333333337</v>
      </c>
      <c r="O3878" s="66">
        <f t="shared" si="156"/>
        <v>0.14583333333333337</v>
      </c>
      <c r="P3878" s="67">
        <v>3.5</v>
      </c>
      <c r="Q3878" s="68">
        <v>10</v>
      </c>
      <c r="R3878" s="68"/>
      <c r="S3878" s="68">
        <f t="shared" si="157"/>
        <v>35</v>
      </c>
      <c r="T3878" s="69" t="s">
        <v>27</v>
      </c>
      <c r="U3878" s="63" t="s">
        <v>30</v>
      </c>
      <c r="V3878" s="63"/>
      <c r="W3878" s="63">
        <v>615364001</v>
      </c>
      <c r="X3878" s="63" t="s">
        <v>6846</v>
      </c>
      <c r="Y3878" s="63"/>
      <c r="Z3878" s="63"/>
      <c r="AA3878" s="63">
        <v>2026070052</v>
      </c>
    </row>
    <row r="3879" spans="1:27" s="71" customFormat="1" ht="23.5" customHeight="1" x14ac:dyDescent="0.35">
      <c r="A3879" s="62">
        <v>46218</v>
      </c>
      <c r="B3879" s="63" t="s">
        <v>446</v>
      </c>
      <c r="C3879" s="64" t="s">
        <v>17</v>
      </c>
      <c r="D3879" s="64" t="s">
        <v>37</v>
      </c>
      <c r="E3879" s="64" t="s">
        <v>5826</v>
      </c>
      <c r="F3879" s="64" t="str">
        <f t="shared" si="155"/>
        <v>1</v>
      </c>
      <c r="G3879" s="72" t="s">
        <v>1850</v>
      </c>
      <c r="H3879" s="63" t="s">
        <v>6853</v>
      </c>
      <c r="I3879" s="64" t="s">
        <v>494</v>
      </c>
      <c r="J3879" s="63" t="s">
        <v>66</v>
      </c>
      <c r="K3879" s="64" t="s">
        <v>243</v>
      </c>
      <c r="L3879" s="64" t="s">
        <v>239</v>
      </c>
      <c r="M3879" s="100"/>
      <c r="N3879" s="100"/>
      <c r="O3879" s="66">
        <f t="shared" si="156"/>
        <v>24</v>
      </c>
      <c r="P3879" s="67">
        <v>0.25</v>
      </c>
      <c r="Q3879" s="68">
        <v>39</v>
      </c>
      <c r="R3879" s="68"/>
      <c r="S3879" s="68">
        <f t="shared" si="157"/>
        <v>9.75</v>
      </c>
      <c r="T3879" s="69" t="s">
        <v>548</v>
      </c>
      <c r="U3879" s="63" t="s">
        <v>52</v>
      </c>
      <c r="V3879" s="63"/>
      <c r="W3879" s="63"/>
      <c r="X3879" s="63"/>
      <c r="Y3879" s="63"/>
      <c r="Z3879" s="63"/>
      <c r="AA3879" s="63"/>
    </row>
    <row r="3880" spans="1:27" s="71" customFormat="1" ht="23.5" customHeight="1" x14ac:dyDescent="0.35">
      <c r="A3880" s="62">
        <v>46218</v>
      </c>
      <c r="B3880" s="63" t="s">
        <v>446</v>
      </c>
      <c r="C3880" s="64" t="s">
        <v>17</v>
      </c>
      <c r="D3880" s="64" t="s">
        <v>37</v>
      </c>
      <c r="E3880" s="64" t="s">
        <v>5886</v>
      </c>
      <c r="F3880" s="64" t="str">
        <f t="shared" si="155"/>
        <v>2</v>
      </c>
      <c r="G3880" s="72" t="s">
        <v>369</v>
      </c>
      <c r="H3880" s="63" t="s">
        <v>6854</v>
      </c>
      <c r="I3880" s="64" t="s">
        <v>494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6"/>
        <v>24</v>
      </c>
      <c r="P3880" s="67">
        <v>0.1</v>
      </c>
      <c r="Q3880" s="68">
        <v>28</v>
      </c>
      <c r="R3880" s="68"/>
      <c r="S3880" s="68">
        <f t="shared" si="157"/>
        <v>2.8000000000000003</v>
      </c>
      <c r="T3880" s="69" t="s">
        <v>548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customHeight="1" x14ac:dyDescent="0.35">
      <c r="A3881" s="62">
        <v>46218</v>
      </c>
      <c r="B3881" s="63" t="s">
        <v>446</v>
      </c>
      <c r="C3881" s="64" t="s">
        <v>17</v>
      </c>
      <c r="D3881" s="64" t="s">
        <v>37</v>
      </c>
      <c r="E3881" s="64" t="s">
        <v>5769</v>
      </c>
      <c r="F3881" s="64" t="str">
        <f t="shared" si="155"/>
        <v>1</v>
      </c>
      <c r="G3881" s="72" t="s">
        <v>270</v>
      </c>
      <c r="H3881" s="63" t="s">
        <v>6855</v>
      </c>
      <c r="I3881" s="64" t="s">
        <v>494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6"/>
        <v>24</v>
      </c>
      <c r="P3881" s="67">
        <v>0.1</v>
      </c>
      <c r="Q3881" s="68">
        <v>37</v>
      </c>
      <c r="R3881" s="68"/>
      <c r="S3881" s="68">
        <f t="shared" si="157"/>
        <v>3.7</v>
      </c>
      <c r="T3881" s="69" t="s">
        <v>548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customHeight="1" x14ac:dyDescent="0.35">
      <c r="A3882" s="62">
        <v>46218</v>
      </c>
      <c r="B3882" s="63" t="s">
        <v>446</v>
      </c>
      <c r="C3882" s="64" t="s">
        <v>17</v>
      </c>
      <c r="D3882" s="64" t="s">
        <v>37</v>
      </c>
      <c r="E3882" s="64" t="s">
        <v>292</v>
      </c>
      <c r="F3882" s="64" t="str">
        <f t="shared" si="155"/>
        <v>2</v>
      </c>
      <c r="G3882" s="72" t="s">
        <v>1825</v>
      </c>
      <c r="H3882" s="63" t="s">
        <v>6856</v>
      </c>
      <c r="I3882" s="64" t="s">
        <v>494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6"/>
        <v>24</v>
      </c>
      <c r="P3882" s="67">
        <v>0.1</v>
      </c>
      <c r="Q3882" s="68">
        <v>25</v>
      </c>
      <c r="R3882" s="68"/>
      <c r="S3882" s="68">
        <f t="shared" si="157"/>
        <v>2.5</v>
      </c>
      <c r="T3882" s="69" t="s">
        <v>548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customHeight="1" x14ac:dyDescent="0.35">
      <c r="A3883" s="62">
        <v>46218</v>
      </c>
      <c r="B3883" s="63" t="s">
        <v>34</v>
      </c>
      <c r="C3883" s="64" t="s">
        <v>17</v>
      </c>
      <c r="D3883" s="64" t="s">
        <v>19</v>
      </c>
      <c r="E3883" s="64" t="s">
        <v>5925</v>
      </c>
      <c r="F3883" s="64" t="str">
        <f t="shared" si="155"/>
        <v>2</v>
      </c>
      <c r="G3883" s="72">
        <v>130597184</v>
      </c>
      <c r="H3883" s="63" t="s">
        <v>6857</v>
      </c>
      <c r="I3883" s="64" t="s">
        <v>494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6"/>
        <v>24</v>
      </c>
      <c r="P3883" s="67">
        <v>0.5</v>
      </c>
      <c r="Q3883" s="68">
        <v>16</v>
      </c>
      <c r="R3883" s="68"/>
      <c r="S3883" s="68">
        <f t="shared" si="157"/>
        <v>8</v>
      </c>
      <c r="T3883" s="69" t="s">
        <v>548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5589</v>
      </c>
      <c r="F3884" s="64" t="str">
        <f t="shared" si="155"/>
        <v>1</v>
      </c>
      <c r="G3884" s="72">
        <v>130879003</v>
      </c>
      <c r="H3884" s="63" t="s">
        <v>6858</v>
      </c>
      <c r="I3884" s="64" t="s">
        <v>494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6"/>
        <v>24</v>
      </c>
      <c r="P3884" s="67">
        <v>0.33</v>
      </c>
      <c r="Q3884" s="68">
        <v>17</v>
      </c>
      <c r="R3884" s="68"/>
      <c r="S3884" s="68">
        <f t="shared" si="157"/>
        <v>5.61</v>
      </c>
      <c r="T3884" s="69" t="s">
        <v>548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customHeight="1" x14ac:dyDescent="0.35">
      <c r="A3885" s="62">
        <v>46218</v>
      </c>
      <c r="B3885" s="63" t="s">
        <v>446</v>
      </c>
      <c r="C3885" s="64" t="s">
        <v>18</v>
      </c>
      <c r="D3885" s="64" t="s">
        <v>37</v>
      </c>
      <c r="E3885" s="64" t="s">
        <v>395</v>
      </c>
      <c r="F3885" s="64" t="str">
        <f t="shared" si="155"/>
        <v>2</v>
      </c>
      <c r="G3885" s="72" t="s">
        <v>6859</v>
      </c>
      <c r="H3885" s="63" t="s">
        <v>6860</v>
      </c>
      <c r="I3885" s="64" t="s">
        <v>494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6"/>
        <v>24</v>
      </c>
      <c r="P3885" s="67">
        <v>0.1</v>
      </c>
      <c r="Q3885" s="68">
        <v>30</v>
      </c>
      <c r="R3885" s="68"/>
      <c r="S3885" s="68">
        <f t="shared" si="157"/>
        <v>3</v>
      </c>
      <c r="T3885" s="69" t="s">
        <v>548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customHeight="1" x14ac:dyDescent="0.35">
      <c r="A3886" s="62">
        <v>46218</v>
      </c>
      <c r="B3886" s="63" t="s">
        <v>446</v>
      </c>
      <c r="C3886" s="64" t="s">
        <v>18</v>
      </c>
      <c r="D3886" s="64" t="s">
        <v>37</v>
      </c>
      <c r="E3886" s="64" t="s">
        <v>471</v>
      </c>
      <c r="F3886" s="64" t="str">
        <f t="shared" si="155"/>
        <v>1</v>
      </c>
      <c r="G3886" s="72" t="s">
        <v>250</v>
      </c>
      <c r="H3886" s="63" t="s">
        <v>6861</v>
      </c>
      <c r="I3886" s="64" t="s">
        <v>494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6"/>
        <v>24</v>
      </c>
      <c r="P3886" s="67">
        <v>0.67</v>
      </c>
      <c r="Q3886" s="68">
        <v>21</v>
      </c>
      <c r="R3886" s="68"/>
      <c r="S3886" s="68">
        <f t="shared" si="157"/>
        <v>14.07</v>
      </c>
      <c r="T3886" s="69" t="s">
        <v>548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customHeight="1" x14ac:dyDescent="0.35">
      <c r="A3887" s="62">
        <v>46218</v>
      </c>
      <c r="B3887" s="63" t="s">
        <v>446</v>
      </c>
      <c r="C3887" s="64" t="s">
        <v>18</v>
      </c>
      <c r="D3887" s="64" t="s">
        <v>37</v>
      </c>
      <c r="E3887" s="64" t="s">
        <v>600</v>
      </c>
      <c r="F3887" s="64" t="str">
        <f t="shared" si="155"/>
        <v>1</v>
      </c>
      <c r="G3887" s="72" t="s">
        <v>1225</v>
      </c>
      <c r="H3887" s="63" t="s">
        <v>6862</v>
      </c>
      <c r="I3887" s="64" t="s">
        <v>494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6"/>
        <v>24</v>
      </c>
      <c r="P3887" s="67">
        <v>0.75</v>
      </c>
      <c r="Q3887" s="68">
        <v>22</v>
      </c>
      <c r="R3887" s="68"/>
      <c r="S3887" s="68">
        <f t="shared" si="157"/>
        <v>16.5</v>
      </c>
      <c r="T3887" s="69" t="s">
        <v>548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customHeight="1" x14ac:dyDescent="0.35">
      <c r="A3888" s="62">
        <v>46218</v>
      </c>
      <c r="B3888" s="63" t="s">
        <v>446</v>
      </c>
      <c r="C3888" s="64" t="s">
        <v>18</v>
      </c>
      <c r="D3888" s="64" t="s">
        <v>37</v>
      </c>
      <c r="E3888" s="64" t="s">
        <v>640</v>
      </c>
      <c r="F3888" s="64" t="str">
        <f t="shared" si="155"/>
        <v>1</v>
      </c>
      <c r="G3888" s="72">
        <v>319349009</v>
      </c>
      <c r="H3888" s="63" t="s">
        <v>6863</v>
      </c>
      <c r="I3888" s="64" t="s">
        <v>494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6"/>
        <v>24</v>
      </c>
      <c r="P3888" s="67">
        <v>0.1</v>
      </c>
      <c r="Q3888" s="68">
        <v>3</v>
      </c>
      <c r="R3888" s="68"/>
      <c r="S3888" s="68">
        <f t="shared" si="157"/>
        <v>0.30000000000000004</v>
      </c>
      <c r="T3888" s="69" t="s">
        <v>548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customHeight="1" x14ac:dyDescent="0.35">
      <c r="A3889" s="62">
        <v>46218</v>
      </c>
      <c r="B3889" s="63" t="s">
        <v>446</v>
      </c>
      <c r="C3889" s="64" t="s">
        <v>18</v>
      </c>
      <c r="D3889" s="64" t="s">
        <v>37</v>
      </c>
      <c r="E3889" s="64" t="s">
        <v>819</v>
      </c>
      <c r="F3889" s="64" t="str">
        <f t="shared" si="155"/>
        <v>1</v>
      </c>
      <c r="G3889" s="72">
        <v>305681015</v>
      </c>
      <c r="H3889" s="63" t="s">
        <v>6864</v>
      </c>
      <c r="I3889" s="64" t="s">
        <v>494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6"/>
        <v>24</v>
      </c>
      <c r="P3889" s="67">
        <v>0.1</v>
      </c>
      <c r="Q3889" s="68">
        <v>7</v>
      </c>
      <c r="R3889" s="68"/>
      <c r="S3889" s="68">
        <f t="shared" si="157"/>
        <v>0.70000000000000007</v>
      </c>
      <c r="T3889" s="69" t="s">
        <v>548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customHeight="1" x14ac:dyDescent="0.35">
      <c r="A3890" s="62">
        <v>46218</v>
      </c>
      <c r="B3890" s="63" t="s">
        <v>446</v>
      </c>
      <c r="C3890" s="64" t="s">
        <v>18</v>
      </c>
      <c r="D3890" s="64" t="s">
        <v>37</v>
      </c>
      <c r="E3890" s="64" t="s">
        <v>335</v>
      </c>
      <c r="F3890" s="64" t="str">
        <f t="shared" ref="F3890:F3954" si="158">IF(RIGHT(E3890,1)="D","1","2")</f>
        <v>1</v>
      </c>
      <c r="G3890" s="72">
        <v>318597003</v>
      </c>
      <c r="H3890" s="63" t="s">
        <v>6865</v>
      </c>
      <c r="I3890" s="64" t="s">
        <v>494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ref="O3890:O3954" si="159">IF(N3890-M3890&gt;0,N3890-M3890,N3890-M3890+24)</f>
        <v>24</v>
      </c>
      <c r="P3890" s="67">
        <v>0.1</v>
      </c>
      <c r="Q3890" s="68">
        <v>8</v>
      </c>
      <c r="R3890" s="68"/>
      <c r="S3890" s="68">
        <f t="shared" ref="S3890:S3954" si="160">P3890*Q3890</f>
        <v>0.8</v>
      </c>
      <c r="T3890" s="69" t="s">
        <v>548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customHeight="1" x14ac:dyDescent="0.35">
      <c r="A3891" s="62">
        <v>46218</v>
      </c>
      <c r="B3891" s="63" t="s">
        <v>446</v>
      </c>
      <c r="C3891" s="64" t="s">
        <v>18</v>
      </c>
      <c r="D3891" s="64" t="s">
        <v>37</v>
      </c>
      <c r="E3891" s="64" t="s">
        <v>6034</v>
      </c>
      <c r="F3891" s="64" t="str">
        <f t="shared" si="158"/>
        <v>1</v>
      </c>
      <c r="G3891" s="72" t="s">
        <v>241</v>
      </c>
      <c r="H3891" s="63" t="s">
        <v>6866</v>
      </c>
      <c r="I3891" s="64" t="s">
        <v>494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si="159"/>
        <v>24</v>
      </c>
      <c r="P3891" s="67">
        <v>0.1</v>
      </c>
      <c r="Q3891" s="68">
        <v>33</v>
      </c>
      <c r="R3891" s="68"/>
      <c r="S3891" s="68">
        <f t="shared" si="160"/>
        <v>3.3000000000000003</v>
      </c>
      <c r="T3891" s="69" t="s">
        <v>548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customHeight="1" x14ac:dyDescent="0.35">
      <c r="A3892" s="62">
        <v>46218</v>
      </c>
      <c r="B3892" s="63" t="s">
        <v>446</v>
      </c>
      <c r="C3892" s="64" t="s">
        <v>18</v>
      </c>
      <c r="D3892" s="64" t="s">
        <v>37</v>
      </c>
      <c r="E3892" s="64" t="s">
        <v>258</v>
      </c>
      <c r="F3892" s="64" t="str">
        <f t="shared" si="158"/>
        <v>1</v>
      </c>
      <c r="G3892" s="72" t="s">
        <v>6867</v>
      </c>
      <c r="H3892" s="63" t="s">
        <v>6868</v>
      </c>
      <c r="I3892" s="64" t="s">
        <v>494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59"/>
        <v>24</v>
      </c>
      <c r="P3892" s="67">
        <v>0.42</v>
      </c>
      <c r="Q3892" s="68">
        <v>6</v>
      </c>
      <c r="R3892" s="68"/>
      <c r="S3892" s="68">
        <f t="shared" si="160"/>
        <v>2.52</v>
      </c>
      <c r="T3892" s="69" t="s">
        <v>548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customHeight="1" x14ac:dyDescent="0.35">
      <c r="A3893" s="62">
        <v>46218</v>
      </c>
      <c r="B3893" s="63" t="s">
        <v>446</v>
      </c>
      <c r="C3893" s="64" t="s">
        <v>18</v>
      </c>
      <c r="D3893" s="64" t="s">
        <v>37</v>
      </c>
      <c r="E3893" s="64" t="s">
        <v>1058</v>
      </c>
      <c r="F3893" s="64" t="str">
        <f t="shared" si="158"/>
        <v>2</v>
      </c>
      <c r="G3893" s="72" t="s">
        <v>6869</v>
      </c>
      <c r="H3893" s="63" t="s">
        <v>6870</v>
      </c>
      <c r="I3893" s="64" t="s">
        <v>494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59"/>
        <v>24</v>
      </c>
      <c r="P3893" s="67">
        <v>0.1</v>
      </c>
      <c r="Q3893" s="68">
        <v>19</v>
      </c>
      <c r="R3893" s="68"/>
      <c r="S3893" s="68">
        <f t="shared" si="160"/>
        <v>1.9000000000000001</v>
      </c>
      <c r="T3893" s="69" t="s">
        <v>548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customHeight="1" x14ac:dyDescent="0.35">
      <c r="A3894" s="62">
        <v>46218</v>
      </c>
      <c r="B3894" s="63" t="s">
        <v>446</v>
      </c>
      <c r="C3894" s="64" t="s">
        <v>18</v>
      </c>
      <c r="D3894" s="64" t="s">
        <v>37</v>
      </c>
      <c r="E3894" s="64" t="s">
        <v>2072</v>
      </c>
      <c r="F3894" s="64" t="str">
        <f t="shared" si="158"/>
        <v>2</v>
      </c>
      <c r="G3894" s="72" t="s">
        <v>2720</v>
      </c>
      <c r="H3894" s="63" t="s">
        <v>6871</v>
      </c>
      <c r="I3894" s="64" t="s">
        <v>494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59"/>
        <v>24</v>
      </c>
      <c r="P3894" s="67">
        <v>0.1</v>
      </c>
      <c r="Q3894" s="68">
        <v>26</v>
      </c>
      <c r="R3894" s="68"/>
      <c r="S3894" s="68">
        <f t="shared" si="160"/>
        <v>2.6</v>
      </c>
      <c r="T3894" s="69" t="s">
        <v>548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customHeight="1" x14ac:dyDescent="0.35">
      <c r="A3895" s="62">
        <v>46218</v>
      </c>
      <c r="B3895" s="63" t="s">
        <v>446</v>
      </c>
      <c r="C3895" s="64" t="s">
        <v>18</v>
      </c>
      <c r="D3895" s="64" t="s">
        <v>37</v>
      </c>
      <c r="E3895" s="64" t="s">
        <v>320</v>
      </c>
      <c r="F3895" s="64" t="str">
        <f t="shared" si="158"/>
        <v>1</v>
      </c>
      <c r="G3895" s="72" t="s">
        <v>1567</v>
      </c>
      <c r="H3895" s="63" t="s">
        <v>6872</v>
      </c>
      <c r="I3895" s="64" t="s">
        <v>494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59"/>
        <v>24</v>
      </c>
      <c r="P3895" s="67">
        <v>0.1</v>
      </c>
      <c r="Q3895" s="68">
        <v>21</v>
      </c>
      <c r="R3895" s="68"/>
      <c r="S3895" s="68">
        <f t="shared" si="160"/>
        <v>2.1</v>
      </c>
      <c r="T3895" s="69" t="s">
        <v>548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customHeight="1" x14ac:dyDescent="0.35">
      <c r="A3896" s="62">
        <v>46218</v>
      </c>
      <c r="B3896" s="63" t="s">
        <v>446</v>
      </c>
      <c r="C3896" s="64" t="s">
        <v>18</v>
      </c>
      <c r="D3896" s="64" t="s">
        <v>37</v>
      </c>
      <c r="E3896" s="64" t="s">
        <v>323</v>
      </c>
      <c r="F3896" s="64" t="str">
        <f t="shared" si="158"/>
        <v>1</v>
      </c>
      <c r="G3896" s="72" t="s">
        <v>6873</v>
      </c>
      <c r="H3896" s="63" t="s">
        <v>6874</v>
      </c>
      <c r="I3896" s="64" t="s">
        <v>494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59"/>
        <v>24</v>
      </c>
      <c r="P3896" s="67">
        <v>0.75</v>
      </c>
      <c r="Q3896" s="68">
        <v>21</v>
      </c>
      <c r="R3896" s="68"/>
      <c r="S3896" s="68">
        <f t="shared" si="160"/>
        <v>15.75</v>
      </c>
      <c r="T3896" s="69" t="s">
        <v>548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customHeight="1" x14ac:dyDescent="0.35">
      <c r="A3897" s="62">
        <v>46218</v>
      </c>
      <c r="B3897" s="63" t="s">
        <v>34</v>
      </c>
      <c r="C3897" s="64" t="s">
        <v>17</v>
      </c>
      <c r="D3897" s="64" t="s">
        <v>19</v>
      </c>
      <c r="E3897" s="64" t="s">
        <v>5926</v>
      </c>
      <c r="F3897" s="64" t="str">
        <f t="shared" si="158"/>
        <v>2</v>
      </c>
      <c r="G3897" s="72" t="s">
        <v>401</v>
      </c>
      <c r="H3897" s="63" t="s">
        <v>6875</v>
      </c>
      <c r="I3897" s="64" t="s">
        <v>491</v>
      </c>
      <c r="J3897" s="63" t="s">
        <v>6876</v>
      </c>
      <c r="K3897" s="64" t="s">
        <v>281</v>
      </c>
      <c r="L3897" s="64" t="s">
        <v>268</v>
      </c>
      <c r="M3897" s="100">
        <v>0.2361111111111111</v>
      </c>
      <c r="N3897" s="100">
        <v>0.2638888888888889</v>
      </c>
      <c r="O3897" s="66">
        <f t="shared" si="159"/>
        <v>2.777777777777779E-2</v>
      </c>
      <c r="P3897" s="67">
        <v>0.67</v>
      </c>
      <c r="Q3897" s="68">
        <v>12</v>
      </c>
      <c r="R3897" s="68"/>
      <c r="S3897" s="68">
        <f t="shared" si="160"/>
        <v>8.0400000000000009</v>
      </c>
      <c r="T3897" s="69" t="s">
        <v>52</v>
      </c>
      <c r="U3897" s="63" t="s">
        <v>52</v>
      </c>
      <c r="V3897" s="63"/>
      <c r="W3897" s="63"/>
      <c r="X3897" s="63"/>
      <c r="Y3897" s="63"/>
      <c r="Z3897" s="63"/>
      <c r="AA3897" s="63">
        <v>2026070053</v>
      </c>
    </row>
    <row r="3898" spans="1:27" s="71" customFormat="1" ht="23.5" customHeight="1" x14ac:dyDescent="0.35">
      <c r="A3898" s="62">
        <v>46218</v>
      </c>
      <c r="B3898" s="63" t="s">
        <v>34</v>
      </c>
      <c r="C3898" s="64" t="s">
        <v>18</v>
      </c>
      <c r="D3898" s="64" t="s">
        <v>19</v>
      </c>
      <c r="E3898" s="64" t="s">
        <v>4116</v>
      </c>
      <c r="F3898" s="64" t="str">
        <f t="shared" si="158"/>
        <v>1</v>
      </c>
      <c r="G3898" s="72" t="s">
        <v>6074</v>
      </c>
      <c r="H3898" s="63" t="s">
        <v>6797</v>
      </c>
      <c r="I3898" s="64" t="s">
        <v>491</v>
      </c>
      <c r="J3898" s="63" t="s">
        <v>6877</v>
      </c>
      <c r="K3898" s="64" t="s">
        <v>281</v>
      </c>
      <c r="L3898" s="64" t="s">
        <v>268</v>
      </c>
      <c r="M3898" s="100">
        <v>0.39930555555555558</v>
      </c>
      <c r="N3898" s="100">
        <v>0.46180555555555558</v>
      </c>
      <c r="O3898" s="66">
        <f t="shared" si="159"/>
        <v>6.25E-2</v>
      </c>
      <c r="P3898" s="67">
        <v>1.5</v>
      </c>
      <c r="Q3898" s="68">
        <v>10</v>
      </c>
      <c r="R3898" s="68"/>
      <c r="S3898" s="68">
        <f t="shared" si="160"/>
        <v>15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2026070054</v>
      </c>
    </row>
    <row r="3899" spans="1:27" s="71" customFormat="1" ht="23.5" customHeight="1" x14ac:dyDescent="0.35">
      <c r="A3899" s="62">
        <v>46218</v>
      </c>
      <c r="B3899" s="63" t="s">
        <v>446</v>
      </c>
      <c r="C3899" s="64" t="s">
        <v>18</v>
      </c>
      <c r="D3899" s="64" t="s">
        <v>37</v>
      </c>
      <c r="E3899" s="64" t="s">
        <v>244</v>
      </c>
      <c r="F3899" s="64" t="str">
        <f t="shared" si="158"/>
        <v>2</v>
      </c>
      <c r="G3899" s="72">
        <v>109686030</v>
      </c>
      <c r="H3899" s="63" t="s">
        <v>6849</v>
      </c>
      <c r="I3899" s="64" t="s">
        <v>486</v>
      </c>
      <c r="J3899" s="63" t="s">
        <v>6878</v>
      </c>
      <c r="K3899" s="64" t="s">
        <v>704</v>
      </c>
      <c r="L3899" s="64" t="s">
        <v>268</v>
      </c>
      <c r="M3899" s="100">
        <v>0.91666666666666663</v>
      </c>
      <c r="N3899" s="100">
        <v>8.3333333333333329E-2</v>
      </c>
      <c r="O3899" s="66">
        <f t="shared" si="159"/>
        <v>23.166666666666668</v>
      </c>
      <c r="P3899" s="67">
        <v>2</v>
      </c>
      <c r="Q3899" s="68">
        <v>13</v>
      </c>
      <c r="R3899" s="68"/>
      <c r="S3899" s="68">
        <f t="shared" si="160"/>
        <v>26</v>
      </c>
      <c r="T3899" s="69" t="s">
        <v>126</v>
      </c>
      <c r="U3899" s="63" t="s">
        <v>126</v>
      </c>
      <c r="V3899" s="63"/>
      <c r="W3899" s="63"/>
      <c r="X3899" s="63"/>
      <c r="Y3899" s="63"/>
      <c r="Z3899" s="63"/>
      <c r="AA3899" s="63">
        <v>2026070055</v>
      </c>
    </row>
    <row r="3900" spans="1:27" s="71" customFormat="1" ht="23.5" customHeight="1" x14ac:dyDescent="0.35">
      <c r="A3900" s="62">
        <v>46219</v>
      </c>
      <c r="B3900" s="63" t="s">
        <v>446</v>
      </c>
      <c r="C3900" s="64" t="s">
        <v>17</v>
      </c>
      <c r="D3900" s="64" t="s">
        <v>37</v>
      </c>
      <c r="E3900" s="64" t="s">
        <v>6642</v>
      </c>
      <c r="F3900" s="64" t="str">
        <f t="shared" si="158"/>
        <v>2</v>
      </c>
      <c r="G3900" s="72" t="s">
        <v>3217</v>
      </c>
      <c r="H3900" s="63" t="s">
        <v>6886</v>
      </c>
      <c r="I3900" s="64" t="s">
        <v>494</v>
      </c>
      <c r="J3900" s="63" t="s">
        <v>66</v>
      </c>
      <c r="K3900" s="64" t="s">
        <v>243</v>
      </c>
      <c r="L3900" s="64" t="s">
        <v>239</v>
      </c>
      <c r="M3900" s="100"/>
      <c r="N3900" s="100"/>
      <c r="O3900" s="66">
        <f t="shared" si="159"/>
        <v>24</v>
      </c>
      <c r="P3900" s="67">
        <v>0.66</v>
      </c>
      <c r="Q3900" s="68">
        <v>26</v>
      </c>
      <c r="R3900" s="68"/>
      <c r="S3900" s="68">
        <f t="shared" si="160"/>
        <v>17.16</v>
      </c>
      <c r="T3900" s="69" t="s">
        <v>548</v>
      </c>
      <c r="U3900" s="63" t="s">
        <v>52</v>
      </c>
      <c r="V3900" s="63"/>
      <c r="W3900" s="63"/>
      <c r="X3900" s="63"/>
      <c r="Y3900" s="63"/>
      <c r="Z3900" s="63"/>
      <c r="AA3900" s="63"/>
    </row>
    <row r="3901" spans="1:27" s="71" customFormat="1" ht="23.5" customHeight="1" x14ac:dyDescent="0.35">
      <c r="A3901" s="62">
        <v>46219</v>
      </c>
      <c r="B3901" s="63" t="s">
        <v>446</v>
      </c>
      <c r="C3901" s="64" t="s">
        <v>17</v>
      </c>
      <c r="D3901" s="64" t="s">
        <v>37</v>
      </c>
      <c r="E3901" s="64" t="s">
        <v>6109</v>
      </c>
      <c r="F3901" s="64" t="str">
        <f t="shared" si="158"/>
        <v>1</v>
      </c>
      <c r="G3901" s="72" t="s">
        <v>4250</v>
      </c>
      <c r="H3901" s="63" t="s">
        <v>6887</v>
      </c>
      <c r="I3901" s="64" t="s">
        <v>494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59"/>
        <v>24</v>
      </c>
      <c r="P3901" s="67">
        <v>0.33</v>
      </c>
      <c r="Q3901" s="68">
        <v>8</v>
      </c>
      <c r="R3901" s="68"/>
      <c r="S3901" s="68">
        <f t="shared" si="160"/>
        <v>2.64</v>
      </c>
      <c r="T3901" s="69" t="s">
        <v>548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customHeight="1" x14ac:dyDescent="0.35">
      <c r="A3902" s="62">
        <v>46219</v>
      </c>
      <c r="B3902" s="63" t="s">
        <v>446</v>
      </c>
      <c r="C3902" s="64" t="s">
        <v>17</v>
      </c>
      <c r="D3902" s="64" t="s">
        <v>37</v>
      </c>
      <c r="E3902" s="64" t="s">
        <v>6109</v>
      </c>
      <c r="F3902" s="64" t="str">
        <f t="shared" si="158"/>
        <v>1</v>
      </c>
      <c r="G3902" s="72" t="s">
        <v>3816</v>
      </c>
      <c r="H3902" s="63" t="s">
        <v>6888</v>
      </c>
      <c r="I3902" s="64" t="s">
        <v>494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59"/>
        <v>24</v>
      </c>
      <c r="P3902" s="67">
        <v>0.5</v>
      </c>
      <c r="Q3902" s="68">
        <v>8</v>
      </c>
      <c r="R3902" s="68"/>
      <c r="S3902" s="68">
        <f t="shared" si="160"/>
        <v>4</v>
      </c>
      <c r="T3902" s="69" t="s">
        <v>548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customHeight="1" x14ac:dyDescent="0.35">
      <c r="A3903" s="62">
        <v>46219</v>
      </c>
      <c r="B3903" s="63" t="s">
        <v>446</v>
      </c>
      <c r="C3903" s="64" t="s">
        <v>17</v>
      </c>
      <c r="D3903" s="64" t="s">
        <v>37</v>
      </c>
      <c r="E3903" s="64" t="s">
        <v>6109</v>
      </c>
      <c r="F3903" s="64" t="str">
        <f t="shared" si="158"/>
        <v>1</v>
      </c>
      <c r="G3903" s="72" t="s">
        <v>3219</v>
      </c>
      <c r="H3903" s="63" t="s">
        <v>6889</v>
      </c>
      <c r="I3903" s="64" t="s">
        <v>494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59"/>
        <v>24</v>
      </c>
      <c r="P3903" s="67">
        <v>0.33</v>
      </c>
      <c r="Q3903" s="68">
        <v>8</v>
      </c>
      <c r="R3903" s="68"/>
      <c r="S3903" s="68">
        <f t="shared" si="160"/>
        <v>2.64</v>
      </c>
      <c r="T3903" s="69" t="s">
        <v>548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customHeight="1" x14ac:dyDescent="0.35">
      <c r="A3904" s="62">
        <v>46219</v>
      </c>
      <c r="B3904" s="63" t="s">
        <v>446</v>
      </c>
      <c r="C3904" s="64" t="s">
        <v>18</v>
      </c>
      <c r="D3904" s="64" t="s">
        <v>37</v>
      </c>
      <c r="E3904" s="64" t="s">
        <v>1548</v>
      </c>
      <c r="F3904" s="64" t="str">
        <f t="shared" si="158"/>
        <v>1</v>
      </c>
      <c r="G3904" s="72" t="s">
        <v>879</v>
      </c>
      <c r="H3904" s="63" t="s">
        <v>6890</v>
      </c>
      <c r="I3904" s="64" t="s">
        <v>494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59"/>
        <v>24</v>
      </c>
      <c r="P3904" s="67">
        <v>0.1</v>
      </c>
      <c r="Q3904" s="68">
        <v>28</v>
      </c>
      <c r="R3904" s="68"/>
      <c r="S3904" s="68">
        <f t="shared" si="160"/>
        <v>2.8000000000000003</v>
      </c>
      <c r="T3904" s="69" t="s">
        <v>548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customHeight="1" x14ac:dyDescent="0.35">
      <c r="A3905" s="62">
        <v>46219</v>
      </c>
      <c r="B3905" s="63" t="s">
        <v>446</v>
      </c>
      <c r="C3905" s="64" t="s">
        <v>18</v>
      </c>
      <c r="D3905" s="64" t="s">
        <v>37</v>
      </c>
      <c r="E3905" s="64" t="s">
        <v>871</v>
      </c>
      <c r="F3905" s="64" t="str">
        <f t="shared" si="158"/>
        <v>1</v>
      </c>
      <c r="G3905" s="72" t="s">
        <v>6891</v>
      </c>
      <c r="H3905" s="63" t="s">
        <v>6892</v>
      </c>
      <c r="I3905" s="64" t="s">
        <v>494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59"/>
        <v>24</v>
      </c>
      <c r="P3905" s="67">
        <v>0.1</v>
      </c>
      <c r="Q3905" s="68">
        <v>22</v>
      </c>
      <c r="R3905" s="68"/>
      <c r="S3905" s="68">
        <f t="shared" si="160"/>
        <v>2.2000000000000002</v>
      </c>
      <c r="T3905" s="69" t="s">
        <v>548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customHeight="1" x14ac:dyDescent="0.35">
      <c r="A3906" s="62">
        <v>46219</v>
      </c>
      <c r="B3906" s="63" t="s">
        <v>446</v>
      </c>
      <c r="C3906" s="64" t="s">
        <v>18</v>
      </c>
      <c r="D3906" s="64" t="s">
        <v>37</v>
      </c>
      <c r="E3906" s="64" t="s">
        <v>249</v>
      </c>
      <c r="F3906" s="64" t="str">
        <f t="shared" si="158"/>
        <v>2</v>
      </c>
      <c r="G3906" s="72" t="s">
        <v>6361</v>
      </c>
      <c r="H3906" s="63" t="s">
        <v>6893</v>
      </c>
      <c r="I3906" s="64" t="s">
        <v>494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59"/>
        <v>24</v>
      </c>
      <c r="P3906" s="67">
        <v>0.1</v>
      </c>
      <c r="Q3906" s="68">
        <v>21</v>
      </c>
      <c r="R3906" s="68"/>
      <c r="S3906" s="68">
        <f t="shared" si="160"/>
        <v>2.1</v>
      </c>
      <c r="T3906" s="69" t="s">
        <v>548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customHeight="1" x14ac:dyDescent="0.35">
      <c r="A3907" s="62">
        <v>46219</v>
      </c>
      <c r="B3907" s="63" t="s">
        <v>446</v>
      </c>
      <c r="C3907" s="64" t="s">
        <v>18</v>
      </c>
      <c r="D3907" s="64" t="s">
        <v>37</v>
      </c>
      <c r="E3907" s="64" t="s">
        <v>337</v>
      </c>
      <c r="F3907" s="64" t="str">
        <f t="shared" si="158"/>
        <v>2</v>
      </c>
      <c r="G3907" s="72">
        <v>317339001</v>
      </c>
      <c r="H3907" s="63" t="s">
        <v>6894</v>
      </c>
      <c r="I3907" s="64" t="s">
        <v>494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59"/>
        <v>24</v>
      </c>
      <c r="P3907" s="67">
        <v>0.1</v>
      </c>
      <c r="Q3907" s="68">
        <v>4</v>
      </c>
      <c r="R3907" s="68"/>
      <c r="S3907" s="68">
        <f t="shared" si="160"/>
        <v>0.4</v>
      </c>
      <c r="T3907" s="69" t="s">
        <v>548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customHeight="1" x14ac:dyDescent="0.35">
      <c r="A3908" s="62">
        <v>46219</v>
      </c>
      <c r="B3908" s="63" t="s">
        <v>446</v>
      </c>
      <c r="C3908" s="64" t="s">
        <v>18</v>
      </c>
      <c r="D3908" s="64" t="s">
        <v>37</v>
      </c>
      <c r="E3908" s="64" t="s">
        <v>1727</v>
      </c>
      <c r="F3908" s="64" t="str">
        <f t="shared" si="158"/>
        <v>2</v>
      </c>
      <c r="G3908" s="72" t="s">
        <v>4785</v>
      </c>
      <c r="H3908" s="63" t="s">
        <v>6895</v>
      </c>
      <c r="I3908" s="64" t="s">
        <v>494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59"/>
        <v>24</v>
      </c>
      <c r="P3908" s="67">
        <v>0.1</v>
      </c>
      <c r="Q3908" s="68">
        <v>12</v>
      </c>
      <c r="R3908" s="68"/>
      <c r="S3908" s="68">
        <f t="shared" si="160"/>
        <v>1.2000000000000002</v>
      </c>
      <c r="T3908" s="69" t="s">
        <v>548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customHeight="1" x14ac:dyDescent="0.35">
      <c r="A3909" s="62">
        <v>46219</v>
      </c>
      <c r="B3909" s="63" t="s">
        <v>446</v>
      </c>
      <c r="C3909" s="64" t="s">
        <v>18</v>
      </c>
      <c r="D3909" s="64" t="s">
        <v>37</v>
      </c>
      <c r="E3909" s="64" t="s">
        <v>2110</v>
      </c>
      <c r="F3909" s="64" t="str">
        <f t="shared" si="158"/>
        <v>2</v>
      </c>
      <c r="G3909" s="72" t="s">
        <v>3902</v>
      </c>
      <c r="H3909" s="63" t="s">
        <v>6896</v>
      </c>
      <c r="I3909" s="64" t="s">
        <v>494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59"/>
        <v>24</v>
      </c>
      <c r="P3909" s="67">
        <v>0.1</v>
      </c>
      <c r="Q3909" s="68">
        <v>25</v>
      </c>
      <c r="R3909" s="68"/>
      <c r="S3909" s="68">
        <f t="shared" si="160"/>
        <v>2.5</v>
      </c>
      <c r="T3909" s="69" t="s">
        <v>548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customHeight="1" x14ac:dyDescent="0.35">
      <c r="A3910" s="62">
        <v>46219</v>
      </c>
      <c r="B3910" s="63" t="s">
        <v>446</v>
      </c>
      <c r="C3910" s="64" t="s">
        <v>18</v>
      </c>
      <c r="D3910" s="64" t="s">
        <v>37</v>
      </c>
      <c r="E3910" s="64" t="s">
        <v>382</v>
      </c>
      <c r="F3910" s="64" t="str">
        <f t="shared" si="158"/>
        <v>1</v>
      </c>
      <c r="G3910" s="72" t="s">
        <v>6897</v>
      </c>
      <c r="H3910" s="63" t="s">
        <v>6898</v>
      </c>
      <c r="I3910" s="64" t="s">
        <v>494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59"/>
        <v>24</v>
      </c>
      <c r="P3910" s="67">
        <v>0.1</v>
      </c>
      <c r="Q3910" s="68">
        <v>28</v>
      </c>
      <c r="R3910" s="68"/>
      <c r="S3910" s="68">
        <f t="shared" si="160"/>
        <v>2.8000000000000003</v>
      </c>
      <c r="T3910" s="69" t="s">
        <v>548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customHeight="1" x14ac:dyDescent="0.35">
      <c r="A3911" s="62">
        <v>46219</v>
      </c>
      <c r="B3911" s="63" t="s">
        <v>446</v>
      </c>
      <c r="C3911" s="64" t="s">
        <v>18</v>
      </c>
      <c r="D3911" s="64" t="s">
        <v>37</v>
      </c>
      <c r="E3911" s="64" t="s">
        <v>1331</v>
      </c>
      <c r="F3911" s="64" t="str">
        <f t="shared" si="158"/>
        <v>1</v>
      </c>
      <c r="G3911" s="72">
        <v>315636002</v>
      </c>
      <c r="H3911" s="63" t="s">
        <v>6899</v>
      </c>
      <c r="I3911" s="64" t="s">
        <v>494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59"/>
        <v>24</v>
      </c>
      <c r="P3911" s="67">
        <v>0.1</v>
      </c>
      <c r="Q3911" s="68">
        <v>16</v>
      </c>
      <c r="R3911" s="68"/>
      <c r="S3911" s="68">
        <f t="shared" si="160"/>
        <v>1.6</v>
      </c>
      <c r="T3911" s="69" t="s">
        <v>548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customHeight="1" x14ac:dyDescent="0.35">
      <c r="A3912" s="62">
        <v>46219</v>
      </c>
      <c r="B3912" s="63" t="s">
        <v>446</v>
      </c>
      <c r="C3912" s="64" t="s">
        <v>18</v>
      </c>
      <c r="D3912" s="64" t="s">
        <v>37</v>
      </c>
      <c r="E3912" s="64" t="s">
        <v>608</v>
      </c>
      <c r="F3912" s="64" t="str">
        <f t="shared" si="158"/>
        <v>1</v>
      </c>
      <c r="G3912" s="72">
        <v>204204005</v>
      </c>
      <c r="H3912" s="63" t="s">
        <v>6900</v>
      </c>
      <c r="I3912" s="64" t="s">
        <v>494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59"/>
        <v>24</v>
      </c>
      <c r="P3912" s="67">
        <v>0.1</v>
      </c>
      <c r="Q3912" s="68">
        <v>5</v>
      </c>
      <c r="R3912" s="68"/>
      <c r="S3912" s="68">
        <f t="shared" si="160"/>
        <v>0.5</v>
      </c>
      <c r="T3912" s="69" t="s">
        <v>548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customHeight="1" x14ac:dyDescent="0.35">
      <c r="A3913" s="62">
        <v>46219</v>
      </c>
      <c r="B3913" s="63" t="s">
        <v>446</v>
      </c>
      <c r="C3913" s="64" t="s">
        <v>18</v>
      </c>
      <c r="D3913" s="64" t="s">
        <v>37</v>
      </c>
      <c r="E3913" s="64" t="s">
        <v>608</v>
      </c>
      <c r="F3913" s="64" t="str">
        <f t="shared" si="158"/>
        <v>1</v>
      </c>
      <c r="G3913" s="72">
        <v>206200008</v>
      </c>
      <c r="H3913" s="63" t="s">
        <v>6901</v>
      </c>
      <c r="I3913" s="64" t="s">
        <v>494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59"/>
        <v>24</v>
      </c>
      <c r="P3913" s="67">
        <v>0.1</v>
      </c>
      <c r="Q3913" s="68">
        <v>5</v>
      </c>
      <c r="R3913" s="68"/>
      <c r="S3913" s="68">
        <f t="shared" si="160"/>
        <v>0.5</v>
      </c>
      <c r="T3913" s="69" t="s">
        <v>548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customHeight="1" x14ac:dyDescent="0.35">
      <c r="A3914" s="62">
        <v>46219</v>
      </c>
      <c r="B3914" s="63" t="s">
        <v>446</v>
      </c>
      <c r="C3914" s="64" t="s">
        <v>17</v>
      </c>
      <c r="D3914" s="64" t="s">
        <v>37</v>
      </c>
      <c r="E3914" s="64" t="s">
        <v>5920</v>
      </c>
      <c r="F3914" s="64" t="str">
        <f t="shared" si="158"/>
        <v>2</v>
      </c>
      <c r="G3914" s="72" t="s">
        <v>4700</v>
      </c>
      <c r="H3914" s="63" t="s">
        <v>6902</v>
      </c>
      <c r="I3914" s="64" t="s">
        <v>483</v>
      </c>
      <c r="J3914" s="63" t="s">
        <v>6903</v>
      </c>
      <c r="K3914" s="64" t="s">
        <v>2590</v>
      </c>
      <c r="L3914" s="64" t="s">
        <v>268</v>
      </c>
      <c r="M3914" s="100">
        <v>0</v>
      </c>
      <c r="N3914" s="100">
        <v>6.25E-2</v>
      </c>
      <c r="O3914" s="66">
        <f t="shared" si="159"/>
        <v>6.25E-2</v>
      </c>
      <c r="P3914" s="67">
        <v>1.5</v>
      </c>
      <c r="Q3914" s="68">
        <v>30</v>
      </c>
      <c r="R3914" s="68"/>
      <c r="S3914" s="68">
        <f t="shared" si="160"/>
        <v>45</v>
      </c>
      <c r="T3914" s="69" t="s">
        <v>65</v>
      </c>
      <c r="U3914" s="63" t="s">
        <v>61</v>
      </c>
      <c r="V3914" s="63"/>
      <c r="W3914" s="63" t="s">
        <v>6911</v>
      </c>
      <c r="X3914" s="63" t="s">
        <v>4793</v>
      </c>
      <c r="Y3914" s="63"/>
      <c r="Z3914" s="63"/>
      <c r="AA3914" s="63">
        <v>2026070056</v>
      </c>
    </row>
    <row r="3915" spans="1:27" s="71" customFormat="1" ht="23.5" customHeight="1" x14ac:dyDescent="0.35">
      <c r="A3915" s="62">
        <v>46219</v>
      </c>
      <c r="B3915" s="63" t="s">
        <v>34</v>
      </c>
      <c r="C3915" s="64" t="s">
        <v>17</v>
      </c>
      <c r="D3915" s="64" t="s">
        <v>19</v>
      </c>
      <c r="E3915" s="64" t="s">
        <v>5925</v>
      </c>
      <c r="F3915" s="64" t="str">
        <f t="shared" si="158"/>
        <v>2</v>
      </c>
      <c r="G3915" s="72">
        <v>130597187</v>
      </c>
      <c r="H3915" s="63" t="s">
        <v>6904</v>
      </c>
      <c r="I3915" s="64" t="s">
        <v>491</v>
      </c>
      <c r="J3915" s="63" t="s">
        <v>1717</v>
      </c>
      <c r="K3915" s="64" t="s">
        <v>281</v>
      </c>
      <c r="L3915" s="64" t="s">
        <v>268</v>
      </c>
      <c r="M3915" s="100">
        <v>0.82638888888888884</v>
      </c>
      <c r="N3915" s="100">
        <v>0.83680555555555558</v>
      </c>
      <c r="O3915" s="66">
        <f t="shared" si="159"/>
        <v>1.0416666666666741E-2</v>
      </c>
      <c r="P3915" s="67">
        <v>0.25</v>
      </c>
      <c r="Q3915" s="68">
        <v>16</v>
      </c>
      <c r="R3915" s="68"/>
      <c r="S3915" s="68">
        <f t="shared" si="160"/>
        <v>4</v>
      </c>
      <c r="T3915" s="69" t="s">
        <v>52</v>
      </c>
      <c r="U3915" s="63" t="s">
        <v>52</v>
      </c>
      <c r="V3915" s="63"/>
      <c r="W3915" s="63"/>
      <c r="X3915" s="63"/>
      <c r="Y3915" s="63"/>
      <c r="Z3915" s="63"/>
      <c r="AA3915" s="63">
        <v>2026070057</v>
      </c>
    </row>
    <row r="3916" spans="1:27" s="71" customFormat="1" ht="23.5" customHeight="1" x14ac:dyDescent="0.35">
      <c r="A3916" s="62">
        <v>46219</v>
      </c>
      <c r="B3916" s="63" t="s">
        <v>446</v>
      </c>
      <c r="C3916" s="64" t="s">
        <v>18</v>
      </c>
      <c r="D3916" s="64" t="s">
        <v>37</v>
      </c>
      <c r="E3916" s="64" t="s">
        <v>1348</v>
      </c>
      <c r="F3916" s="64" t="str">
        <f t="shared" si="158"/>
        <v>1</v>
      </c>
      <c r="G3916" s="72" t="s">
        <v>6905</v>
      </c>
      <c r="H3916" s="63" t="s">
        <v>6906</v>
      </c>
      <c r="I3916" s="64" t="s">
        <v>481</v>
      </c>
      <c r="J3916" s="63" t="s">
        <v>6907</v>
      </c>
      <c r="K3916" s="64" t="s">
        <v>273</v>
      </c>
      <c r="L3916" s="64" t="s">
        <v>268</v>
      </c>
      <c r="M3916" s="100">
        <v>0.3125</v>
      </c>
      <c r="N3916" s="100">
        <v>0.64583333333333337</v>
      </c>
      <c r="O3916" s="66">
        <f t="shared" si="159"/>
        <v>0.33333333333333337</v>
      </c>
      <c r="P3916" s="67">
        <v>8</v>
      </c>
      <c r="Q3916" s="68">
        <v>8</v>
      </c>
      <c r="R3916" s="68"/>
      <c r="S3916" s="68">
        <f t="shared" si="160"/>
        <v>64</v>
      </c>
      <c r="T3916" s="69" t="s">
        <v>30</v>
      </c>
      <c r="U3916" s="63" t="s">
        <v>30</v>
      </c>
      <c r="V3916" s="63"/>
      <c r="W3916" s="63">
        <v>910010465</v>
      </c>
      <c r="X3916" s="63" t="s">
        <v>4793</v>
      </c>
      <c r="Y3916" s="63"/>
      <c r="Z3916" s="63"/>
      <c r="AA3916" s="63">
        <v>2026070058</v>
      </c>
    </row>
    <row r="3917" spans="1:27" s="71" customFormat="1" ht="23.5" customHeight="1" x14ac:dyDescent="0.35">
      <c r="A3917" s="62">
        <v>46219</v>
      </c>
      <c r="B3917" s="63" t="s">
        <v>446</v>
      </c>
      <c r="C3917" s="64" t="s">
        <v>18</v>
      </c>
      <c r="D3917" s="64" t="s">
        <v>37</v>
      </c>
      <c r="E3917" s="64" t="s">
        <v>323</v>
      </c>
      <c r="F3917" s="64" t="str">
        <f t="shared" si="158"/>
        <v>1</v>
      </c>
      <c r="G3917" s="72" t="s">
        <v>6908</v>
      </c>
      <c r="H3917" s="63" t="s">
        <v>6909</v>
      </c>
      <c r="I3917" s="64" t="s">
        <v>481</v>
      </c>
      <c r="J3917" s="63" t="s">
        <v>6910</v>
      </c>
      <c r="K3917" s="64" t="s">
        <v>273</v>
      </c>
      <c r="L3917" s="64" t="s">
        <v>268</v>
      </c>
      <c r="M3917" s="100">
        <v>0.39583333333333331</v>
      </c>
      <c r="N3917" s="100">
        <v>0.47916666666666669</v>
      </c>
      <c r="O3917" s="66">
        <f t="shared" si="159"/>
        <v>8.333333333333337E-2</v>
      </c>
      <c r="P3917" s="67">
        <v>2</v>
      </c>
      <c r="Q3917" s="68">
        <v>30</v>
      </c>
      <c r="R3917" s="68"/>
      <c r="S3917" s="68">
        <f t="shared" si="160"/>
        <v>60</v>
      </c>
      <c r="T3917" s="69" t="s">
        <v>30</v>
      </c>
      <c r="U3917" s="63" t="s">
        <v>30</v>
      </c>
      <c r="V3917" s="63"/>
      <c r="W3917" s="63">
        <v>930020296</v>
      </c>
      <c r="X3917" s="63" t="s">
        <v>1954</v>
      </c>
      <c r="Y3917" s="63"/>
      <c r="Z3917" s="63"/>
      <c r="AA3917" s="63">
        <v>2026070059</v>
      </c>
    </row>
    <row r="3918" spans="1:27" s="71" customFormat="1" ht="23.5" customHeight="1" x14ac:dyDescent="0.35">
      <c r="A3918" s="62">
        <v>46220</v>
      </c>
      <c r="B3918" s="63" t="s">
        <v>446</v>
      </c>
      <c r="C3918" s="64" t="s">
        <v>18</v>
      </c>
      <c r="D3918" s="64" t="s">
        <v>37</v>
      </c>
      <c r="E3918" s="64" t="s">
        <v>1844</v>
      </c>
      <c r="F3918" s="64" t="str">
        <f t="shared" si="158"/>
        <v>2</v>
      </c>
      <c r="G3918" s="72" t="s">
        <v>1978</v>
      </c>
      <c r="H3918" s="63" t="s">
        <v>6919</v>
      </c>
      <c r="I3918" s="64" t="s">
        <v>494</v>
      </c>
      <c r="J3918" s="63" t="s">
        <v>66</v>
      </c>
      <c r="K3918" s="64" t="s">
        <v>243</v>
      </c>
      <c r="L3918" s="64" t="s">
        <v>239</v>
      </c>
      <c r="M3918" s="100"/>
      <c r="N3918" s="100"/>
      <c r="O3918" s="66">
        <f t="shared" si="159"/>
        <v>24</v>
      </c>
      <c r="P3918" s="67">
        <v>0.1</v>
      </c>
      <c r="Q3918" s="68">
        <v>30</v>
      </c>
      <c r="R3918" s="68"/>
      <c r="S3918" s="68">
        <f t="shared" si="160"/>
        <v>3</v>
      </c>
      <c r="T3918" s="69" t="s">
        <v>548</v>
      </c>
      <c r="U3918" s="63" t="s">
        <v>52</v>
      </c>
      <c r="V3918" s="63"/>
      <c r="W3918" s="63"/>
      <c r="X3918" s="63"/>
      <c r="Y3918" s="63"/>
      <c r="Z3918" s="63"/>
      <c r="AA3918" s="63"/>
    </row>
    <row r="3919" spans="1:27" s="71" customFormat="1" ht="23.5" customHeight="1" x14ac:dyDescent="0.35">
      <c r="A3919" s="62">
        <v>46220</v>
      </c>
      <c r="B3919" s="63" t="s">
        <v>446</v>
      </c>
      <c r="C3919" s="64" t="s">
        <v>18</v>
      </c>
      <c r="D3919" s="64" t="s">
        <v>37</v>
      </c>
      <c r="E3919" s="64" t="s">
        <v>1548</v>
      </c>
      <c r="F3919" s="64" t="str">
        <f t="shared" si="158"/>
        <v>1</v>
      </c>
      <c r="G3919" s="72" t="s">
        <v>6513</v>
      </c>
      <c r="H3919" s="63" t="s">
        <v>6920</v>
      </c>
      <c r="I3919" s="64" t="s">
        <v>494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59"/>
        <v>24</v>
      </c>
      <c r="P3919" s="67">
        <v>0.1</v>
      </c>
      <c r="Q3919" s="68">
        <v>25</v>
      </c>
      <c r="R3919" s="68"/>
      <c r="S3919" s="68">
        <f t="shared" si="160"/>
        <v>2.5</v>
      </c>
      <c r="T3919" s="69" t="s">
        <v>548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customHeight="1" x14ac:dyDescent="0.35">
      <c r="A3920" s="62">
        <v>46220</v>
      </c>
      <c r="B3920" s="63" t="s">
        <v>446</v>
      </c>
      <c r="C3920" s="64" t="s">
        <v>18</v>
      </c>
      <c r="D3920" s="64" t="s">
        <v>37</v>
      </c>
      <c r="E3920" s="64" t="s">
        <v>1539</v>
      </c>
      <c r="F3920" s="64" t="str">
        <f t="shared" si="158"/>
        <v>1</v>
      </c>
      <c r="G3920" s="72" t="s">
        <v>2611</v>
      </c>
      <c r="H3920" s="63" t="s">
        <v>6921</v>
      </c>
      <c r="I3920" s="64" t="s">
        <v>494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59"/>
        <v>24</v>
      </c>
      <c r="P3920" s="67">
        <v>0.1</v>
      </c>
      <c r="Q3920" s="68">
        <v>7</v>
      </c>
      <c r="R3920" s="68"/>
      <c r="S3920" s="68">
        <f t="shared" si="160"/>
        <v>0.70000000000000007</v>
      </c>
      <c r="T3920" s="69" t="s">
        <v>548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customHeight="1" x14ac:dyDescent="0.35">
      <c r="A3921" s="62">
        <v>46220</v>
      </c>
      <c r="B3921" s="63" t="s">
        <v>446</v>
      </c>
      <c r="C3921" s="64" t="s">
        <v>18</v>
      </c>
      <c r="D3921" s="64" t="s">
        <v>37</v>
      </c>
      <c r="E3921" s="64" t="s">
        <v>755</v>
      </c>
      <c r="F3921" s="64" t="str">
        <f t="shared" si="158"/>
        <v>1</v>
      </c>
      <c r="G3921" s="72" t="s">
        <v>6922</v>
      </c>
      <c r="H3921" s="63" t="s">
        <v>6923</v>
      </c>
      <c r="I3921" s="64" t="s">
        <v>494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59"/>
        <v>24</v>
      </c>
      <c r="P3921" s="67">
        <v>0.1</v>
      </c>
      <c r="Q3921" s="68">
        <v>12</v>
      </c>
      <c r="R3921" s="68"/>
      <c r="S3921" s="68">
        <f t="shared" si="160"/>
        <v>1.2000000000000002</v>
      </c>
      <c r="T3921" s="69" t="s">
        <v>548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customHeight="1" x14ac:dyDescent="0.35">
      <c r="A3922" s="62">
        <v>46220</v>
      </c>
      <c r="B3922" s="63" t="s">
        <v>446</v>
      </c>
      <c r="C3922" s="64" t="s">
        <v>18</v>
      </c>
      <c r="D3922" s="64" t="s">
        <v>37</v>
      </c>
      <c r="E3922" s="64" t="s">
        <v>2071</v>
      </c>
      <c r="F3922" s="64" t="str">
        <f t="shared" si="158"/>
        <v>2</v>
      </c>
      <c r="G3922" s="72" t="s">
        <v>2014</v>
      </c>
      <c r="H3922" s="63" t="s">
        <v>6924</v>
      </c>
      <c r="I3922" s="64" t="s">
        <v>494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59"/>
        <v>24</v>
      </c>
      <c r="P3922" s="67">
        <v>0.1</v>
      </c>
      <c r="Q3922" s="68">
        <v>30</v>
      </c>
      <c r="R3922" s="68"/>
      <c r="S3922" s="68">
        <f t="shared" si="160"/>
        <v>3</v>
      </c>
      <c r="T3922" s="69" t="s">
        <v>548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customHeight="1" x14ac:dyDescent="0.35">
      <c r="A3923" s="62">
        <v>46220</v>
      </c>
      <c r="B3923" s="63" t="s">
        <v>446</v>
      </c>
      <c r="C3923" s="64" t="s">
        <v>18</v>
      </c>
      <c r="D3923" s="64" t="s">
        <v>37</v>
      </c>
      <c r="E3923" s="64" t="s">
        <v>1548</v>
      </c>
      <c r="F3923" s="64" t="str">
        <f t="shared" si="158"/>
        <v>1</v>
      </c>
      <c r="G3923" s="72" t="s">
        <v>5573</v>
      </c>
      <c r="H3923" s="63" t="s">
        <v>6925</v>
      </c>
      <c r="I3923" s="64" t="s">
        <v>494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59"/>
        <v>24</v>
      </c>
      <c r="P3923" s="67">
        <v>0.1</v>
      </c>
      <c r="Q3923" s="68">
        <v>25</v>
      </c>
      <c r="R3923" s="68"/>
      <c r="S3923" s="68">
        <f t="shared" si="160"/>
        <v>2.5</v>
      </c>
      <c r="T3923" s="69" t="s">
        <v>548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customHeight="1" x14ac:dyDescent="0.35">
      <c r="A3924" s="62">
        <v>46220</v>
      </c>
      <c r="B3924" s="63" t="s">
        <v>446</v>
      </c>
      <c r="C3924" s="64" t="s">
        <v>18</v>
      </c>
      <c r="D3924" s="64" t="s">
        <v>37</v>
      </c>
      <c r="E3924" s="64" t="s">
        <v>244</v>
      </c>
      <c r="F3924" s="64" t="str">
        <f t="shared" si="158"/>
        <v>2</v>
      </c>
      <c r="G3924" s="72" t="s">
        <v>3413</v>
      </c>
      <c r="H3924" s="63" t="s">
        <v>6926</v>
      </c>
      <c r="I3924" s="64" t="s">
        <v>494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59"/>
        <v>24</v>
      </c>
      <c r="P3924" s="67">
        <v>0.1</v>
      </c>
      <c r="Q3924" s="68">
        <v>26</v>
      </c>
      <c r="R3924" s="68"/>
      <c r="S3924" s="68">
        <f t="shared" si="160"/>
        <v>2.6</v>
      </c>
      <c r="T3924" s="69" t="s">
        <v>548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customHeight="1" x14ac:dyDescent="0.35">
      <c r="A3925" s="62">
        <v>46220</v>
      </c>
      <c r="B3925" s="63" t="s">
        <v>446</v>
      </c>
      <c r="C3925" s="64" t="s">
        <v>18</v>
      </c>
      <c r="D3925" s="64" t="s">
        <v>37</v>
      </c>
      <c r="E3925" s="64" t="s">
        <v>2634</v>
      </c>
      <c r="F3925" s="64" t="str">
        <f t="shared" si="158"/>
        <v>2</v>
      </c>
      <c r="G3925" s="72" t="s">
        <v>3945</v>
      </c>
      <c r="H3925" s="63" t="s">
        <v>6927</v>
      </c>
      <c r="I3925" s="64" t="s">
        <v>494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59"/>
        <v>24</v>
      </c>
      <c r="P3925" s="67">
        <v>0.1</v>
      </c>
      <c r="Q3925" s="68">
        <v>24</v>
      </c>
      <c r="R3925" s="68"/>
      <c r="S3925" s="68">
        <f t="shared" si="160"/>
        <v>2.4000000000000004</v>
      </c>
      <c r="T3925" s="69" t="s">
        <v>548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customHeight="1" x14ac:dyDescent="0.35">
      <c r="A3926" s="62">
        <v>46220</v>
      </c>
      <c r="B3926" s="63" t="s">
        <v>446</v>
      </c>
      <c r="C3926" s="64" t="s">
        <v>18</v>
      </c>
      <c r="D3926" s="64" t="s">
        <v>37</v>
      </c>
      <c r="E3926" s="64" t="s">
        <v>249</v>
      </c>
      <c r="F3926" s="64" t="str">
        <f t="shared" si="158"/>
        <v>2</v>
      </c>
      <c r="G3926" s="72" t="s">
        <v>5786</v>
      </c>
      <c r="H3926" s="63" t="s">
        <v>6928</v>
      </c>
      <c r="I3926" s="64" t="s">
        <v>494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59"/>
        <v>24</v>
      </c>
      <c r="P3926" s="67">
        <v>0.67</v>
      </c>
      <c r="Q3926" s="68">
        <v>24</v>
      </c>
      <c r="R3926" s="68"/>
      <c r="S3926" s="68">
        <f t="shared" si="160"/>
        <v>16.080000000000002</v>
      </c>
      <c r="T3926" s="69" t="s">
        <v>548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customHeight="1" x14ac:dyDescent="0.35">
      <c r="A3927" s="62">
        <v>46220</v>
      </c>
      <c r="B3927" s="63" t="s">
        <v>446</v>
      </c>
      <c r="C3927" s="64" t="s">
        <v>18</v>
      </c>
      <c r="D3927" s="64" t="s">
        <v>37</v>
      </c>
      <c r="E3927" s="64" t="s">
        <v>320</v>
      </c>
      <c r="F3927" s="64" t="str">
        <f t="shared" si="158"/>
        <v>1</v>
      </c>
      <c r="G3927" s="72" t="s">
        <v>6825</v>
      </c>
      <c r="H3927" s="63" t="s">
        <v>6826</v>
      </c>
      <c r="I3927" s="64" t="s">
        <v>494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59"/>
        <v>24</v>
      </c>
      <c r="P3927" s="67">
        <v>0.8</v>
      </c>
      <c r="Q3927" s="68">
        <v>22</v>
      </c>
      <c r="R3927" s="68"/>
      <c r="S3927" s="68">
        <f t="shared" si="160"/>
        <v>17.600000000000001</v>
      </c>
      <c r="T3927" s="69" t="s">
        <v>548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customHeight="1" x14ac:dyDescent="0.35">
      <c r="A3928" s="62">
        <v>46220</v>
      </c>
      <c r="B3928" s="63" t="s">
        <v>446</v>
      </c>
      <c r="C3928" s="64" t="s">
        <v>18</v>
      </c>
      <c r="D3928" s="64" t="s">
        <v>37</v>
      </c>
      <c r="E3928" s="64" t="s">
        <v>2573</v>
      </c>
      <c r="F3928" s="64" t="str">
        <f t="shared" si="158"/>
        <v>1</v>
      </c>
      <c r="G3928" s="72" t="s">
        <v>2566</v>
      </c>
      <c r="H3928" s="63" t="s">
        <v>6929</v>
      </c>
      <c r="I3928" s="64" t="s">
        <v>494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59"/>
        <v>24</v>
      </c>
      <c r="P3928" s="67">
        <v>0.1</v>
      </c>
      <c r="Q3928" s="68">
        <v>19</v>
      </c>
      <c r="R3928" s="68"/>
      <c r="S3928" s="68">
        <f t="shared" si="160"/>
        <v>1.9000000000000001</v>
      </c>
      <c r="T3928" s="69" t="s">
        <v>548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customHeight="1" x14ac:dyDescent="0.35">
      <c r="A3929" s="62">
        <v>46220</v>
      </c>
      <c r="B3929" s="63" t="s">
        <v>446</v>
      </c>
      <c r="C3929" s="64" t="s">
        <v>18</v>
      </c>
      <c r="D3929" s="64" t="s">
        <v>37</v>
      </c>
      <c r="E3929" s="64" t="s">
        <v>844</v>
      </c>
      <c r="F3929" s="64" t="str">
        <f t="shared" si="158"/>
        <v>1</v>
      </c>
      <c r="G3929" s="72" t="s">
        <v>6930</v>
      </c>
      <c r="H3929" s="63" t="s">
        <v>6931</v>
      </c>
      <c r="I3929" s="64" t="s">
        <v>494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59"/>
        <v>24</v>
      </c>
      <c r="P3929" s="67">
        <v>0.33</v>
      </c>
      <c r="Q3929" s="68">
        <v>22</v>
      </c>
      <c r="R3929" s="68"/>
      <c r="S3929" s="68">
        <f t="shared" si="160"/>
        <v>7.2600000000000007</v>
      </c>
      <c r="T3929" s="69" t="s">
        <v>548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customHeight="1" x14ac:dyDescent="0.35">
      <c r="A3930" s="62">
        <v>46220</v>
      </c>
      <c r="B3930" s="63" t="s">
        <v>446</v>
      </c>
      <c r="C3930" s="64" t="s">
        <v>18</v>
      </c>
      <c r="D3930" s="64" t="s">
        <v>37</v>
      </c>
      <c r="E3930" s="64" t="s">
        <v>1000</v>
      </c>
      <c r="F3930" s="64" t="str">
        <f t="shared" si="158"/>
        <v>2</v>
      </c>
      <c r="G3930" s="72">
        <v>106425002</v>
      </c>
      <c r="H3930" s="63" t="s">
        <v>6932</v>
      </c>
      <c r="I3930" s="64" t="s">
        <v>494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59"/>
        <v>24</v>
      </c>
      <c r="P3930" s="67">
        <v>0.1</v>
      </c>
      <c r="Q3930" s="68">
        <v>26</v>
      </c>
      <c r="R3930" s="68"/>
      <c r="S3930" s="68">
        <f t="shared" si="160"/>
        <v>2.6</v>
      </c>
      <c r="T3930" s="69" t="s">
        <v>548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customHeight="1" x14ac:dyDescent="0.35">
      <c r="A3931" s="62">
        <v>46220</v>
      </c>
      <c r="B3931" s="63" t="s">
        <v>446</v>
      </c>
      <c r="C3931" s="64" t="s">
        <v>18</v>
      </c>
      <c r="D3931" s="64" t="s">
        <v>37</v>
      </c>
      <c r="E3931" s="64" t="s">
        <v>2072</v>
      </c>
      <c r="F3931" s="64" t="str">
        <f t="shared" si="158"/>
        <v>2</v>
      </c>
      <c r="G3931" s="72">
        <v>109627022</v>
      </c>
      <c r="H3931" s="63" t="s">
        <v>6933</v>
      </c>
      <c r="I3931" s="64" t="s">
        <v>494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59"/>
        <v>24</v>
      </c>
      <c r="P3931" s="67">
        <v>0.1</v>
      </c>
      <c r="Q3931" s="68">
        <v>19</v>
      </c>
      <c r="R3931" s="68"/>
      <c r="S3931" s="68">
        <f t="shared" si="160"/>
        <v>1.9000000000000001</v>
      </c>
      <c r="T3931" s="69" t="s">
        <v>548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customHeight="1" x14ac:dyDescent="0.35">
      <c r="A3932" s="62">
        <v>46220</v>
      </c>
      <c r="B3932" s="63" t="s">
        <v>446</v>
      </c>
      <c r="C3932" s="64" t="s">
        <v>18</v>
      </c>
      <c r="D3932" s="64" t="s">
        <v>37</v>
      </c>
      <c r="E3932" s="64" t="s">
        <v>331</v>
      </c>
      <c r="F3932" s="64" t="str">
        <f t="shared" si="158"/>
        <v>2</v>
      </c>
      <c r="G3932" s="72">
        <v>206163004</v>
      </c>
      <c r="H3932" s="63" t="s">
        <v>6934</v>
      </c>
      <c r="I3932" s="64" t="s">
        <v>494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59"/>
        <v>24</v>
      </c>
      <c r="P3932" s="67">
        <v>0.1</v>
      </c>
      <c r="Q3932" s="68">
        <v>8</v>
      </c>
      <c r="R3932" s="68"/>
      <c r="S3932" s="68">
        <f t="shared" si="160"/>
        <v>0.8</v>
      </c>
      <c r="T3932" s="69" t="s">
        <v>548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customHeight="1" x14ac:dyDescent="0.35">
      <c r="A3933" s="62">
        <v>46220</v>
      </c>
      <c r="B3933" s="63" t="s">
        <v>446</v>
      </c>
      <c r="C3933" s="64" t="s">
        <v>18</v>
      </c>
      <c r="D3933" s="64" t="s">
        <v>37</v>
      </c>
      <c r="E3933" s="64" t="s">
        <v>608</v>
      </c>
      <c r="F3933" s="64" t="str">
        <f t="shared" si="158"/>
        <v>1</v>
      </c>
      <c r="G3933" s="72">
        <v>206817009</v>
      </c>
      <c r="H3933" s="63" t="s">
        <v>6935</v>
      </c>
      <c r="I3933" s="64" t="s">
        <v>494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59"/>
        <v>24</v>
      </c>
      <c r="P3933" s="67">
        <v>0.1</v>
      </c>
      <c r="Q3933" s="68">
        <v>1</v>
      </c>
      <c r="R3933" s="68"/>
      <c r="S3933" s="68">
        <f t="shared" si="160"/>
        <v>0.1</v>
      </c>
      <c r="T3933" s="69" t="s">
        <v>548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customHeight="1" x14ac:dyDescent="0.35">
      <c r="A3934" s="62">
        <v>46220</v>
      </c>
      <c r="B3934" s="63" t="s">
        <v>446</v>
      </c>
      <c r="C3934" s="64" t="s">
        <v>18</v>
      </c>
      <c r="D3934" s="64" t="s">
        <v>37</v>
      </c>
      <c r="E3934" s="64" t="s">
        <v>640</v>
      </c>
      <c r="F3934" s="64" t="str">
        <f t="shared" si="158"/>
        <v>1</v>
      </c>
      <c r="G3934" s="72">
        <v>230527007</v>
      </c>
      <c r="H3934" s="63" t="s">
        <v>6936</v>
      </c>
      <c r="I3934" s="64" t="s">
        <v>494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59"/>
        <v>24</v>
      </c>
      <c r="P3934" s="67">
        <v>0.1</v>
      </c>
      <c r="Q3934" s="68">
        <v>7</v>
      </c>
      <c r="R3934" s="68"/>
      <c r="S3934" s="68">
        <f t="shared" si="160"/>
        <v>0.70000000000000007</v>
      </c>
      <c r="T3934" s="69" t="s">
        <v>548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customHeight="1" x14ac:dyDescent="0.35">
      <c r="A3935" s="62">
        <v>46220</v>
      </c>
      <c r="B3935" s="63" t="s">
        <v>446</v>
      </c>
      <c r="C3935" s="64" t="s">
        <v>18</v>
      </c>
      <c r="D3935" s="64" t="s">
        <v>37</v>
      </c>
      <c r="E3935" s="64" t="s">
        <v>337</v>
      </c>
      <c r="F3935" s="64" t="str">
        <f t="shared" si="158"/>
        <v>2</v>
      </c>
      <c r="G3935" s="72">
        <v>317342003</v>
      </c>
      <c r="H3935" s="63" t="s">
        <v>6937</v>
      </c>
      <c r="I3935" s="64" t="s">
        <v>494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59"/>
        <v>24</v>
      </c>
      <c r="P3935" s="67">
        <v>0.1</v>
      </c>
      <c r="Q3935" s="68">
        <v>6</v>
      </c>
      <c r="R3935" s="68"/>
      <c r="S3935" s="68">
        <f t="shared" si="160"/>
        <v>0.60000000000000009</v>
      </c>
      <c r="T3935" s="69" t="s">
        <v>548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customHeight="1" x14ac:dyDescent="0.35">
      <c r="A3936" s="62">
        <v>46220</v>
      </c>
      <c r="B3936" s="63" t="s">
        <v>34</v>
      </c>
      <c r="C3936" s="64" t="s">
        <v>17</v>
      </c>
      <c r="D3936" s="64" t="s">
        <v>19</v>
      </c>
      <c r="E3936" s="64" t="s">
        <v>5589</v>
      </c>
      <c r="F3936" s="64" t="str">
        <f t="shared" si="158"/>
        <v>1</v>
      </c>
      <c r="G3936" s="72">
        <v>130878004</v>
      </c>
      <c r="H3936" s="63" t="s">
        <v>6114</v>
      </c>
      <c r="I3936" s="64" t="s">
        <v>494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59"/>
        <v>24</v>
      </c>
      <c r="P3936" s="67">
        <v>0.5</v>
      </c>
      <c r="Q3936" s="68">
        <v>16</v>
      </c>
      <c r="R3936" s="68"/>
      <c r="S3936" s="68">
        <f t="shared" si="160"/>
        <v>8</v>
      </c>
      <c r="T3936" s="69" t="s">
        <v>548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customHeight="1" x14ac:dyDescent="0.35">
      <c r="A3937" s="62">
        <v>46220</v>
      </c>
      <c r="B3937" s="63" t="s">
        <v>446</v>
      </c>
      <c r="C3937" s="64" t="s">
        <v>17</v>
      </c>
      <c r="D3937" s="64" t="s">
        <v>37</v>
      </c>
      <c r="E3937" s="64" t="s">
        <v>5999</v>
      </c>
      <c r="F3937" s="64" t="str">
        <f t="shared" si="158"/>
        <v>1</v>
      </c>
      <c r="G3937" s="72" t="s">
        <v>6938</v>
      </c>
      <c r="H3937" s="63" t="s">
        <v>6939</v>
      </c>
      <c r="I3937" s="64" t="s">
        <v>494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59"/>
        <v>24</v>
      </c>
      <c r="P3937" s="67">
        <v>0.33</v>
      </c>
      <c r="Q3937" s="68">
        <v>19</v>
      </c>
      <c r="R3937" s="68"/>
      <c r="S3937" s="68">
        <f t="shared" si="160"/>
        <v>6.2700000000000005</v>
      </c>
      <c r="T3937" s="69" t="s">
        <v>548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customHeight="1" x14ac:dyDescent="0.35">
      <c r="A3938" s="62">
        <v>46220</v>
      </c>
      <c r="B3938" s="63" t="s">
        <v>446</v>
      </c>
      <c r="C3938" s="64" t="s">
        <v>17</v>
      </c>
      <c r="D3938" s="64" t="s">
        <v>37</v>
      </c>
      <c r="E3938" s="64" t="s">
        <v>5769</v>
      </c>
      <c r="F3938" s="64" t="str">
        <f t="shared" si="158"/>
        <v>1</v>
      </c>
      <c r="G3938" s="72" t="s">
        <v>6940</v>
      </c>
      <c r="H3938" s="63" t="s">
        <v>6941</v>
      </c>
      <c r="I3938" s="64" t="s">
        <v>494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59"/>
        <v>24</v>
      </c>
      <c r="P3938" s="67">
        <v>0.1</v>
      </c>
      <c r="Q3938" s="68">
        <v>28</v>
      </c>
      <c r="R3938" s="68"/>
      <c r="S3938" s="68">
        <f t="shared" si="160"/>
        <v>2.8000000000000003</v>
      </c>
      <c r="T3938" s="69" t="s">
        <v>548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customHeight="1" x14ac:dyDescent="0.35">
      <c r="A3939" s="62">
        <v>46220</v>
      </c>
      <c r="B3939" s="63" t="s">
        <v>446</v>
      </c>
      <c r="C3939" s="64" t="s">
        <v>17</v>
      </c>
      <c r="D3939" s="64" t="s">
        <v>37</v>
      </c>
      <c r="E3939" s="64" t="s">
        <v>715</v>
      </c>
      <c r="F3939" s="64" t="str">
        <f t="shared" si="158"/>
        <v>2</v>
      </c>
      <c r="G3939" s="72" t="s">
        <v>916</v>
      </c>
      <c r="H3939" s="63" t="s">
        <v>6942</v>
      </c>
      <c r="I3939" s="64" t="s">
        <v>494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59"/>
        <v>24</v>
      </c>
      <c r="P3939" s="67">
        <v>0.8</v>
      </c>
      <c r="Q3939" s="68">
        <v>29</v>
      </c>
      <c r="R3939" s="68"/>
      <c r="S3939" s="68">
        <f t="shared" si="160"/>
        <v>23.200000000000003</v>
      </c>
      <c r="T3939" s="69" t="s">
        <v>548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customHeight="1" x14ac:dyDescent="0.35">
      <c r="A3940" s="62">
        <v>46220</v>
      </c>
      <c r="B3940" s="63" t="s">
        <v>34</v>
      </c>
      <c r="C3940" s="64" t="s">
        <v>17</v>
      </c>
      <c r="D3940" s="64" t="s">
        <v>19</v>
      </c>
      <c r="E3940" s="64" t="s">
        <v>6240</v>
      </c>
      <c r="F3940" s="64" t="str">
        <f t="shared" si="158"/>
        <v>1</v>
      </c>
      <c r="G3940" s="72" t="s">
        <v>2229</v>
      </c>
      <c r="H3940" s="63" t="s">
        <v>6943</v>
      </c>
      <c r="I3940" s="64" t="s">
        <v>494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59"/>
        <v>24</v>
      </c>
      <c r="P3940" s="67">
        <v>0.5</v>
      </c>
      <c r="Q3940" s="68">
        <v>8</v>
      </c>
      <c r="R3940" s="68"/>
      <c r="S3940" s="68">
        <f t="shared" si="160"/>
        <v>4</v>
      </c>
      <c r="T3940" s="69" t="s">
        <v>548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customHeight="1" x14ac:dyDescent="0.35">
      <c r="A3941" s="62">
        <v>46220</v>
      </c>
      <c r="B3941" s="63" t="s">
        <v>446</v>
      </c>
      <c r="C3941" s="64" t="s">
        <v>17</v>
      </c>
      <c r="D3941" s="64" t="s">
        <v>37</v>
      </c>
      <c r="E3941" s="64" t="s">
        <v>6917</v>
      </c>
      <c r="F3941" s="64" t="str">
        <f t="shared" si="158"/>
        <v>2</v>
      </c>
      <c r="G3941" s="72" t="s">
        <v>6712</v>
      </c>
      <c r="H3941" s="63" t="s">
        <v>6944</v>
      </c>
      <c r="I3941" s="64" t="s">
        <v>494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59"/>
        <v>24</v>
      </c>
      <c r="P3941" s="67">
        <v>0.5</v>
      </c>
      <c r="Q3941" s="68">
        <v>8</v>
      </c>
      <c r="R3941" s="68"/>
      <c r="S3941" s="68">
        <f t="shared" si="160"/>
        <v>4</v>
      </c>
      <c r="T3941" s="69" t="s">
        <v>548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customHeight="1" x14ac:dyDescent="0.35">
      <c r="A3942" s="62">
        <v>46220</v>
      </c>
      <c r="B3942" s="63" t="s">
        <v>446</v>
      </c>
      <c r="C3942" s="64" t="s">
        <v>17</v>
      </c>
      <c r="D3942" s="64" t="s">
        <v>37</v>
      </c>
      <c r="E3942" s="64" t="s">
        <v>6109</v>
      </c>
      <c r="F3942" s="64" t="str">
        <f t="shared" si="158"/>
        <v>1</v>
      </c>
      <c r="G3942" s="72" t="s">
        <v>3356</v>
      </c>
      <c r="H3942" s="63" t="s">
        <v>6945</v>
      </c>
      <c r="I3942" s="64" t="s">
        <v>494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59"/>
        <v>24</v>
      </c>
      <c r="P3942" s="67">
        <v>0.5</v>
      </c>
      <c r="Q3942" s="68">
        <v>7</v>
      </c>
      <c r="R3942" s="68"/>
      <c r="S3942" s="68">
        <f t="shared" si="160"/>
        <v>3.5</v>
      </c>
      <c r="T3942" s="69" t="s">
        <v>548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customHeight="1" x14ac:dyDescent="0.35">
      <c r="A3943" s="62">
        <v>46220</v>
      </c>
      <c r="B3943" s="63" t="s">
        <v>446</v>
      </c>
      <c r="C3943" s="64" t="s">
        <v>17</v>
      </c>
      <c r="D3943" s="64" t="s">
        <v>37</v>
      </c>
      <c r="E3943" s="64" t="s">
        <v>5885</v>
      </c>
      <c r="F3943" s="64" t="str">
        <f t="shared" si="158"/>
        <v>2</v>
      </c>
      <c r="G3943" s="72" t="s">
        <v>785</v>
      </c>
      <c r="H3943" s="63" t="s">
        <v>6946</v>
      </c>
      <c r="I3943" s="64" t="s">
        <v>494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59"/>
        <v>24</v>
      </c>
      <c r="P3943" s="67">
        <v>0.1</v>
      </c>
      <c r="Q3943" s="68">
        <v>28</v>
      </c>
      <c r="R3943" s="68"/>
      <c r="S3943" s="68">
        <f t="shared" si="160"/>
        <v>2.8000000000000003</v>
      </c>
      <c r="T3943" s="69" t="s">
        <v>548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customHeight="1" x14ac:dyDescent="0.35">
      <c r="A3944" s="62">
        <v>46220</v>
      </c>
      <c r="B3944" s="63" t="s">
        <v>34</v>
      </c>
      <c r="C3944" s="64" t="s">
        <v>17</v>
      </c>
      <c r="D3944" s="64" t="s">
        <v>19</v>
      </c>
      <c r="E3944" s="64" t="s">
        <v>6467</v>
      </c>
      <c r="F3944" s="64" t="str">
        <f t="shared" si="158"/>
        <v>1</v>
      </c>
      <c r="G3944" s="72">
        <v>130597184</v>
      </c>
      <c r="H3944" s="63" t="s">
        <v>6947</v>
      </c>
      <c r="I3944" s="64" t="s">
        <v>494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59"/>
        <v>24</v>
      </c>
      <c r="P3944" s="67">
        <v>0.33</v>
      </c>
      <c r="Q3944" s="68">
        <v>16</v>
      </c>
      <c r="R3944" s="68"/>
      <c r="S3944" s="68">
        <f t="shared" si="160"/>
        <v>5.28</v>
      </c>
      <c r="T3944" s="69" t="s">
        <v>548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customHeight="1" x14ac:dyDescent="0.35">
      <c r="A3945" s="62">
        <v>46220</v>
      </c>
      <c r="B3945" s="63" t="s">
        <v>446</v>
      </c>
      <c r="C3945" s="64" t="s">
        <v>17</v>
      </c>
      <c r="D3945" s="64" t="s">
        <v>37</v>
      </c>
      <c r="E3945" s="64" t="s">
        <v>715</v>
      </c>
      <c r="F3945" s="64" t="str">
        <f t="shared" si="158"/>
        <v>2</v>
      </c>
      <c r="G3945" s="72" t="s">
        <v>916</v>
      </c>
      <c r="H3945" s="63" t="s">
        <v>6942</v>
      </c>
      <c r="I3945" s="64" t="s">
        <v>491</v>
      </c>
      <c r="J3945" s="63" t="s">
        <v>4068</v>
      </c>
      <c r="K3945" s="64" t="s">
        <v>281</v>
      </c>
      <c r="L3945" s="64" t="s">
        <v>268</v>
      </c>
      <c r="M3945" s="100">
        <v>0.95833333333333337</v>
      </c>
      <c r="N3945" s="100">
        <v>0.97916666666666663</v>
      </c>
      <c r="O3945" s="66">
        <f t="shared" si="159"/>
        <v>2.0833333333333259E-2</v>
      </c>
      <c r="P3945" s="67">
        <v>0.5</v>
      </c>
      <c r="Q3945" s="68">
        <v>29</v>
      </c>
      <c r="R3945" s="68"/>
      <c r="S3945" s="68">
        <f t="shared" si="160"/>
        <v>14.5</v>
      </c>
      <c r="T3945" s="69" t="s">
        <v>52</v>
      </c>
      <c r="U3945" s="63" t="s">
        <v>52</v>
      </c>
      <c r="V3945" s="63"/>
      <c r="W3945" s="63"/>
      <c r="X3945" s="63"/>
      <c r="Y3945" s="63"/>
      <c r="Z3945" s="63"/>
      <c r="AA3945" s="63">
        <v>2026070060</v>
      </c>
    </row>
    <row r="3946" spans="1:27" s="71" customFormat="1" ht="23.5" customHeight="1" x14ac:dyDescent="0.35">
      <c r="A3946" s="62">
        <v>46220</v>
      </c>
      <c r="B3946" s="63" t="s">
        <v>34</v>
      </c>
      <c r="C3946" s="64" t="s">
        <v>17</v>
      </c>
      <c r="D3946" s="64" t="s">
        <v>19</v>
      </c>
      <c r="E3946" s="64" t="s">
        <v>6918</v>
      </c>
      <c r="F3946" s="64" t="str">
        <f t="shared" si="158"/>
        <v>1</v>
      </c>
      <c r="G3946" s="72" t="s">
        <v>1853</v>
      </c>
      <c r="H3946" s="63" t="s">
        <v>6948</v>
      </c>
      <c r="I3946" s="64" t="s">
        <v>481</v>
      </c>
      <c r="J3946" s="63" t="s">
        <v>6949</v>
      </c>
      <c r="K3946" s="64" t="s">
        <v>273</v>
      </c>
      <c r="L3946" s="64" t="s">
        <v>268</v>
      </c>
      <c r="M3946" s="100">
        <v>0.3125</v>
      </c>
      <c r="N3946" s="100">
        <v>0.35416666666666669</v>
      </c>
      <c r="O3946" s="66">
        <f t="shared" si="159"/>
        <v>4.1666666666666685E-2</v>
      </c>
      <c r="P3946" s="67">
        <v>1</v>
      </c>
      <c r="Q3946" s="68">
        <v>10</v>
      </c>
      <c r="R3946" s="68"/>
      <c r="S3946" s="68">
        <f t="shared" si="160"/>
        <v>10</v>
      </c>
      <c r="T3946" s="69" t="s">
        <v>30</v>
      </c>
      <c r="U3946" s="63" t="s">
        <v>30</v>
      </c>
      <c r="V3946" s="63"/>
      <c r="W3946" s="63">
        <v>290361168</v>
      </c>
      <c r="X3946" s="63" t="s">
        <v>6950</v>
      </c>
      <c r="Y3946" s="63"/>
      <c r="Z3946" s="63"/>
      <c r="AA3946" s="63">
        <v>2026070061</v>
      </c>
    </row>
    <row r="3947" spans="1:27" s="71" customFormat="1" ht="23.5" customHeight="1" x14ac:dyDescent="0.35">
      <c r="A3947" s="62">
        <v>46220</v>
      </c>
      <c r="B3947" s="63" t="s">
        <v>446</v>
      </c>
      <c r="C3947" s="64" t="s">
        <v>18</v>
      </c>
      <c r="D3947" s="64" t="s">
        <v>37</v>
      </c>
      <c r="E3947" s="64" t="s">
        <v>323</v>
      </c>
      <c r="F3947" s="64" t="str">
        <f t="shared" si="158"/>
        <v>1</v>
      </c>
      <c r="G3947" s="85" t="s">
        <v>6908</v>
      </c>
      <c r="H3947" s="63" t="s">
        <v>6952</v>
      </c>
      <c r="I3947" s="64" t="s">
        <v>481</v>
      </c>
      <c r="J3947" s="63" t="s">
        <v>6953</v>
      </c>
      <c r="K3947" s="64" t="s">
        <v>273</v>
      </c>
      <c r="L3947" s="64" t="s">
        <v>268</v>
      </c>
      <c r="M3947" s="100">
        <v>0.43402777777777779</v>
      </c>
      <c r="N3947" s="100">
        <v>0.46527777777777779</v>
      </c>
      <c r="O3947" s="66">
        <f t="shared" si="159"/>
        <v>3.125E-2</v>
      </c>
      <c r="P3947" s="67">
        <v>0.75</v>
      </c>
      <c r="Q3947" s="68">
        <v>22</v>
      </c>
      <c r="R3947" s="68"/>
      <c r="S3947" s="68">
        <f t="shared" si="160"/>
        <v>16.5</v>
      </c>
      <c r="T3947" s="69" t="s">
        <v>30</v>
      </c>
      <c r="U3947" s="63" t="s">
        <v>30</v>
      </c>
      <c r="V3947" s="63"/>
      <c r="W3947" s="63">
        <v>930020296</v>
      </c>
      <c r="X3947" s="63" t="s">
        <v>1954</v>
      </c>
      <c r="Y3947" s="63"/>
      <c r="Z3947" s="63"/>
      <c r="AA3947" s="63">
        <v>2026070062</v>
      </c>
    </row>
    <row r="3948" spans="1:27" s="71" customFormat="1" ht="23.5" customHeight="1" x14ac:dyDescent="0.35">
      <c r="A3948" s="62">
        <v>46220</v>
      </c>
      <c r="B3948" s="63" t="s">
        <v>446</v>
      </c>
      <c r="C3948" s="64" t="s">
        <v>18</v>
      </c>
      <c r="D3948" s="64" t="s">
        <v>37</v>
      </c>
      <c r="E3948" s="64" t="s">
        <v>844</v>
      </c>
      <c r="F3948" s="64" t="str">
        <f t="shared" si="158"/>
        <v>1</v>
      </c>
      <c r="G3948" s="85">
        <v>159458003</v>
      </c>
      <c r="H3948" s="63" t="s">
        <v>6972</v>
      </c>
      <c r="I3948" s="64" t="s">
        <v>483</v>
      </c>
      <c r="J3948" s="63" t="s">
        <v>6973</v>
      </c>
      <c r="K3948" s="64" t="s">
        <v>2590</v>
      </c>
      <c r="L3948" s="64" t="s">
        <v>268</v>
      </c>
      <c r="M3948" s="100">
        <v>0.3125</v>
      </c>
      <c r="N3948" s="100">
        <v>0.39583333333333331</v>
      </c>
      <c r="O3948" s="66">
        <f t="shared" si="159"/>
        <v>8.3333333333333315E-2</v>
      </c>
      <c r="P3948" s="67">
        <v>2</v>
      </c>
      <c r="Q3948" s="68">
        <v>22</v>
      </c>
      <c r="R3948" s="68"/>
      <c r="S3948" s="68">
        <f t="shared" si="160"/>
        <v>44</v>
      </c>
      <c r="T3948" s="69" t="s">
        <v>65</v>
      </c>
      <c r="U3948" s="63" t="s">
        <v>65</v>
      </c>
      <c r="V3948" s="63"/>
      <c r="W3948" s="63">
        <v>282323001</v>
      </c>
      <c r="X3948" s="63" t="s">
        <v>6974</v>
      </c>
      <c r="Y3948" s="63"/>
      <c r="Z3948" s="63"/>
      <c r="AA3948" s="63">
        <v>2026070063</v>
      </c>
    </row>
    <row r="3949" spans="1:27" s="71" customFormat="1" ht="23.5" customHeight="1" x14ac:dyDescent="0.35">
      <c r="A3949" s="62">
        <v>46221</v>
      </c>
      <c r="B3949" s="63" t="s">
        <v>446</v>
      </c>
      <c r="C3949" s="64" t="s">
        <v>17</v>
      </c>
      <c r="D3949" s="64" t="s">
        <v>37</v>
      </c>
      <c r="E3949" s="64" t="s">
        <v>715</v>
      </c>
      <c r="F3949" s="64" t="str">
        <f t="shared" si="158"/>
        <v>2</v>
      </c>
      <c r="G3949" s="72" t="s">
        <v>815</v>
      </c>
      <c r="H3949" s="63" t="s">
        <v>6954</v>
      </c>
      <c r="I3949" s="64" t="s">
        <v>494</v>
      </c>
      <c r="J3949" s="63" t="s">
        <v>66</v>
      </c>
      <c r="K3949" s="64" t="s">
        <v>243</v>
      </c>
      <c r="L3949" s="64" t="s">
        <v>239</v>
      </c>
      <c r="M3949" s="100"/>
      <c r="N3949" s="100"/>
      <c r="O3949" s="66">
        <f t="shared" si="159"/>
        <v>24</v>
      </c>
      <c r="P3949" s="67">
        <v>0.1</v>
      </c>
      <c r="Q3949" s="68">
        <v>27</v>
      </c>
      <c r="R3949" s="68"/>
      <c r="S3949" s="68">
        <f t="shared" si="160"/>
        <v>2.7</v>
      </c>
      <c r="T3949" s="69" t="s">
        <v>548</v>
      </c>
      <c r="U3949" s="63" t="s">
        <v>52</v>
      </c>
      <c r="V3949" s="63"/>
      <c r="W3949" s="63"/>
      <c r="X3949" s="63"/>
      <c r="Y3949" s="63"/>
      <c r="Z3949" s="63"/>
      <c r="AA3949" s="63"/>
    </row>
    <row r="3950" spans="1:27" s="71" customFormat="1" ht="23.5" customHeight="1" x14ac:dyDescent="0.35">
      <c r="A3950" s="62">
        <v>46221</v>
      </c>
      <c r="B3950" s="63" t="s">
        <v>446</v>
      </c>
      <c r="C3950" s="64" t="s">
        <v>18</v>
      </c>
      <c r="D3950" s="64" t="s">
        <v>37</v>
      </c>
      <c r="E3950" s="64" t="s">
        <v>871</v>
      </c>
      <c r="F3950" s="64" t="str">
        <f t="shared" si="158"/>
        <v>1</v>
      </c>
      <c r="G3950" s="72" t="s">
        <v>3180</v>
      </c>
      <c r="H3950" s="63" t="s">
        <v>6955</v>
      </c>
      <c r="I3950" s="64" t="s">
        <v>494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59"/>
        <v>24</v>
      </c>
      <c r="P3950" s="67">
        <v>0.1</v>
      </c>
      <c r="Q3950" s="68">
        <v>22</v>
      </c>
      <c r="R3950" s="68"/>
      <c r="S3950" s="68">
        <f t="shared" si="160"/>
        <v>2.2000000000000002</v>
      </c>
      <c r="T3950" s="69" t="s">
        <v>548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customHeight="1" x14ac:dyDescent="0.35">
      <c r="A3951" s="62">
        <v>46221</v>
      </c>
      <c r="B3951" s="63" t="s">
        <v>446</v>
      </c>
      <c r="C3951" s="64" t="s">
        <v>18</v>
      </c>
      <c r="D3951" s="64" t="s">
        <v>37</v>
      </c>
      <c r="E3951" s="64" t="s">
        <v>600</v>
      </c>
      <c r="F3951" s="64" t="str">
        <f t="shared" si="158"/>
        <v>1</v>
      </c>
      <c r="G3951" s="72" t="s">
        <v>4466</v>
      </c>
      <c r="H3951" s="63" t="s">
        <v>6956</v>
      </c>
      <c r="I3951" s="64" t="s">
        <v>494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59"/>
        <v>24</v>
      </c>
      <c r="P3951" s="67">
        <v>0.67</v>
      </c>
      <c r="Q3951" s="68">
        <v>18</v>
      </c>
      <c r="R3951" s="68"/>
      <c r="S3951" s="68">
        <f t="shared" si="160"/>
        <v>12.06</v>
      </c>
      <c r="T3951" s="69" t="s">
        <v>548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customHeight="1" x14ac:dyDescent="0.35">
      <c r="A3952" s="62">
        <v>46221</v>
      </c>
      <c r="B3952" s="63" t="s">
        <v>446</v>
      </c>
      <c r="C3952" s="64" t="s">
        <v>18</v>
      </c>
      <c r="D3952" s="64" t="s">
        <v>37</v>
      </c>
      <c r="E3952" s="64" t="s">
        <v>819</v>
      </c>
      <c r="F3952" s="64" t="str">
        <f t="shared" si="158"/>
        <v>1</v>
      </c>
      <c r="G3952" s="72">
        <v>319328028</v>
      </c>
      <c r="H3952" s="63" t="s">
        <v>6957</v>
      </c>
      <c r="I3952" s="64" t="s">
        <v>494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59"/>
        <v>24</v>
      </c>
      <c r="P3952" s="67">
        <v>0.1</v>
      </c>
      <c r="Q3952" s="68">
        <v>7</v>
      </c>
      <c r="R3952" s="68"/>
      <c r="S3952" s="68">
        <f t="shared" si="160"/>
        <v>0.70000000000000007</v>
      </c>
      <c r="T3952" s="69" t="s">
        <v>548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customHeight="1" x14ac:dyDescent="0.35">
      <c r="A3953" s="62">
        <v>46221</v>
      </c>
      <c r="B3953" s="63" t="s">
        <v>446</v>
      </c>
      <c r="C3953" s="64" t="s">
        <v>18</v>
      </c>
      <c r="D3953" s="64" t="s">
        <v>37</v>
      </c>
      <c r="E3953" s="64" t="s">
        <v>1309</v>
      </c>
      <c r="F3953" s="64" t="str">
        <f t="shared" si="158"/>
        <v>2</v>
      </c>
      <c r="G3953" s="72" t="s">
        <v>6958</v>
      </c>
      <c r="H3953" s="63" t="s">
        <v>6959</v>
      </c>
      <c r="I3953" s="64" t="s">
        <v>494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59"/>
        <v>24</v>
      </c>
      <c r="P3953" s="67">
        <v>0.1</v>
      </c>
      <c r="Q3953" s="68">
        <v>29</v>
      </c>
      <c r="R3953" s="68"/>
      <c r="S3953" s="68">
        <f t="shared" si="160"/>
        <v>2.9000000000000004</v>
      </c>
      <c r="T3953" s="69" t="s">
        <v>548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customHeight="1" x14ac:dyDescent="0.35">
      <c r="A3954" s="62">
        <v>46221</v>
      </c>
      <c r="B3954" s="63" t="s">
        <v>446</v>
      </c>
      <c r="C3954" s="64" t="s">
        <v>18</v>
      </c>
      <c r="D3954" s="64" t="s">
        <v>37</v>
      </c>
      <c r="E3954" s="64" t="s">
        <v>2681</v>
      </c>
      <c r="F3954" s="64" t="str">
        <f t="shared" si="158"/>
        <v>1</v>
      </c>
      <c r="G3954" s="72" t="s">
        <v>2263</v>
      </c>
      <c r="H3954" s="63" t="s">
        <v>6960</v>
      </c>
      <c r="I3954" s="64" t="s">
        <v>494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59"/>
        <v>24</v>
      </c>
      <c r="P3954" s="67">
        <v>0.1</v>
      </c>
      <c r="Q3954" s="68">
        <v>24</v>
      </c>
      <c r="R3954" s="68"/>
      <c r="S3954" s="68">
        <f t="shared" si="160"/>
        <v>2.4000000000000004</v>
      </c>
      <c r="T3954" s="69" t="s">
        <v>548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customHeight="1" x14ac:dyDescent="0.35">
      <c r="A3955" s="62">
        <v>46221</v>
      </c>
      <c r="B3955" s="63" t="s">
        <v>446</v>
      </c>
      <c r="C3955" s="64" t="s">
        <v>18</v>
      </c>
      <c r="D3955" s="64" t="s">
        <v>37</v>
      </c>
      <c r="E3955" s="64" t="s">
        <v>3473</v>
      </c>
      <c r="F3955" s="64" t="str">
        <f t="shared" ref="F3955:F4018" si="161">IF(RIGHT(E3955,1)="D","1","2")</f>
        <v>2</v>
      </c>
      <c r="G3955" s="72" t="s">
        <v>6961</v>
      </c>
      <c r="H3955" s="63" t="s">
        <v>6962</v>
      </c>
      <c r="I3955" s="64" t="s">
        <v>494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ref="O3955:O4018" si="162">IF(N3955-M3955&gt;0,N3955-M3955,N3955-M3955+24)</f>
        <v>24</v>
      </c>
      <c r="P3955" s="67">
        <v>0.1</v>
      </c>
      <c r="Q3955" s="68">
        <v>26</v>
      </c>
      <c r="R3955" s="68"/>
      <c r="S3955" s="68">
        <f t="shared" ref="S3955:S4018" si="163">P3955*Q3955</f>
        <v>2.6</v>
      </c>
      <c r="T3955" s="69" t="s">
        <v>548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customHeight="1" x14ac:dyDescent="0.35">
      <c r="A3956" s="62">
        <v>46221</v>
      </c>
      <c r="B3956" s="63" t="s">
        <v>446</v>
      </c>
      <c r="C3956" s="64" t="s">
        <v>18</v>
      </c>
      <c r="D3956" s="64" t="s">
        <v>37</v>
      </c>
      <c r="E3956" s="64" t="s">
        <v>1308</v>
      </c>
      <c r="F3956" s="64" t="str">
        <f t="shared" si="161"/>
        <v>2</v>
      </c>
      <c r="G3956" s="72" t="s">
        <v>6670</v>
      </c>
      <c r="H3956" s="63" t="s">
        <v>6963</v>
      </c>
      <c r="I3956" s="64" t="s">
        <v>494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si="162"/>
        <v>24</v>
      </c>
      <c r="P3956" s="67">
        <v>0.1</v>
      </c>
      <c r="Q3956" s="68">
        <v>21</v>
      </c>
      <c r="R3956" s="68"/>
      <c r="S3956" s="68">
        <f t="shared" si="163"/>
        <v>2.1</v>
      </c>
      <c r="T3956" s="69" t="s">
        <v>548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customHeight="1" x14ac:dyDescent="0.35">
      <c r="A3957" s="62">
        <v>46221</v>
      </c>
      <c r="B3957" s="63" t="s">
        <v>446</v>
      </c>
      <c r="C3957" s="64" t="s">
        <v>18</v>
      </c>
      <c r="D3957" s="64" t="s">
        <v>37</v>
      </c>
      <c r="E3957" s="64" t="s">
        <v>2232</v>
      </c>
      <c r="F3957" s="64" t="str">
        <f t="shared" si="161"/>
        <v>2</v>
      </c>
      <c r="G3957" s="72" t="s">
        <v>6964</v>
      </c>
      <c r="H3957" s="63" t="s">
        <v>6965</v>
      </c>
      <c r="I3957" s="64" t="s">
        <v>494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2"/>
        <v>24</v>
      </c>
      <c r="P3957" s="67">
        <v>0.33</v>
      </c>
      <c r="Q3957" s="68">
        <v>18</v>
      </c>
      <c r="R3957" s="68"/>
      <c r="S3957" s="68">
        <f t="shared" si="163"/>
        <v>5.94</v>
      </c>
      <c r="T3957" s="69" t="s">
        <v>548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customHeight="1" x14ac:dyDescent="0.35">
      <c r="A3958" s="62">
        <v>46221</v>
      </c>
      <c r="B3958" s="63" t="s">
        <v>34</v>
      </c>
      <c r="C3958" s="64" t="s">
        <v>18</v>
      </c>
      <c r="D3958" s="64" t="s">
        <v>19</v>
      </c>
      <c r="E3958" s="64" t="s">
        <v>6469</v>
      </c>
      <c r="F3958" s="64" t="str">
        <f t="shared" si="161"/>
        <v>2</v>
      </c>
      <c r="G3958" s="72">
        <v>130868002</v>
      </c>
      <c r="H3958" s="63" t="s">
        <v>6966</v>
      </c>
      <c r="I3958" s="64" t="s">
        <v>491</v>
      </c>
      <c r="J3958" s="63" t="s">
        <v>5191</v>
      </c>
      <c r="K3958" s="64" t="s">
        <v>281</v>
      </c>
      <c r="L3958" s="64" t="s">
        <v>268</v>
      </c>
      <c r="M3958" s="100">
        <v>6.25E-2</v>
      </c>
      <c r="N3958" s="100">
        <v>0.125</v>
      </c>
      <c r="O3958" s="66">
        <f t="shared" si="162"/>
        <v>6.25E-2</v>
      </c>
      <c r="P3958" s="67">
        <v>1.5</v>
      </c>
      <c r="Q3958" s="68">
        <v>9</v>
      </c>
      <c r="R3958" s="68"/>
      <c r="S3958" s="68">
        <f t="shared" si="163"/>
        <v>13.5</v>
      </c>
      <c r="T3958" s="69" t="s">
        <v>52</v>
      </c>
      <c r="U3958" s="63" t="s">
        <v>52</v>
      </c>
      <c r="V3958" s="63"/>
      <c r="W3958" s="63"/>
      <c r="X3958" s="63"/>
      <c r="Y3958" s="63"/>
      <c r="Z3958" s="63"/>
      <c r="AA3958" s="63">
        <v>2026070064</v>
      </c>
    </row>
    <row r="3959" spans="1:27" s="71" customFormat="1" ht="23.5" customHeight="1" x14ac:dyDescent="0.35">
      <c r="A3959" s="62">
        <v>46223</v>
      </c>
      <c r="B3959" s="63" t="s">
        <v>446</v>
      </c>
      <c r="C3959" s="64" t="s">
        <v>17</v>
      </c>
      <c r="D3959" s="64" t="s">
        <v>37</v>
      </c>
      <c r="E3959" s="64" t="s">
        <v>5920</v>
      </c>
      <c r="F3959" s="64" t="str">
        <f t="shared" si="161"/>
        <v>2</v>
      </c>
      <c r="G3959" s="72" t="s">
        <v>3552</v>
      </c>
      <c r="H3959" s="63" t="s">
        <v>6987</v>
      </c>
      <c r="I3959" s="64" t="s">
        <v>494</v>
      </c>
      <c r="J3959" s="63" t="s">
        <v>66</v>
      </c>
      <c r="K3959" s="64" t="s">
        <v>243</v>
      </c>
      <c r="L3959" s="64" t="s">
        <v>239</v>
      </c>
      <c r="M3959" s="100"/>
      <c r="N3959" s="100"/>
      <c r="O3959" s="66">
        <f t="shared" si="162"/>
        <v>24</v>
      </c>
      <c r="P3959" s="67">
        <v>0.5</v>
      </c>
      <c r="Q3959" s="68">
        <v>11</v>
      </c>
      <c r="R3959" s="68"/>
      <c r="S3959" s="68">
        <f t="shared" si="163"/>
        <v>5.5</v>
      </c>
      <c r="T3959" s="69" t="s">
        <v>548</v>
      </c>
      <c r="U3959" s="63" t="s">
        <v>52</v>
      </c>
      <c r="V3959" s="63"/>
      <c r="W3959" s="63"/>
      <c r="X3959" s="63"/>
      <c r="Y3959" s="63"/>
      <c r="Z3959" s="63"/>
      <c r="AA3959" s="63"/>
    </row>
    <row r="3960" spans="1:27" s="71" customFormat="1" ht="23.5" customHeight="1" x14ac:dyDescent="0.35">
      <c r="A3960" s="62">
        <v>46223</v>
      </c>
      <c r="B3960" s="63" t="s">
        <v>446</v>
      </c>
      <c r="C3960" s="64" t="s">
        <v>17</v>
      </c>
      <c r="D3960" s="64" t="s">
        <v>37</v>
      </c>
      <c r="E3960" s="64" t="s">
        <v>5827</v>
      </c>
      <c r="F3960" s="64" t="str">
        <f t="shared" si="161"/>
        <v>2</v>
      </c>
      <c r="G3960" s="72" t="s">
        <v>1579</v>
      </c>
      <c r="H3960" s="63" t="s">
        <v>6988</v>
      </c>
      <c r="I3960" s="64" t="s">
        <v>494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2"/>
        <v>24</v>
      </c>
      <c r="P3960" s="67">
        <v>0.1</v>
      </c>
      <c r="Q3960" s="68">
        <v>26</v>
      </c>
      <c r="R3960" s="68"/>
      <c r="S3960" s="68">
        <f t="shared" si="163"/>
        <v>2.6</v>
      </c>
      <c r="T3960" s="69" t="s">
        <v>548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customHeight="1" x14ac:dyDescent="0.35">
      <c r="A3961" s="62">
        <v>46223</v>
      </c>
      <c r="B3961" s="63" t="s">
        <v>446</v>
      </c>
      <c r="C3961" s="64" t="s">
        <v>17</v>
      </c>
      <c r="D3961" s="64" t="s">
        <v>37</v>
      </c>
      <c r="E3961" s="64" t="s">
        <v>5827</v>
      </c>
      <c r="F3961" s="64" t="str">
        <f t="shared" si="161"/>
        <v>2</v>
      </c>
      <c r="G3961" s="72" t="s">
        <v>912</v>
      </c>
      <c r="H3961" s="63" t="s">
        <v>6989</v>
      </c>
      <c r="I3961" s="64" t="s">
        <v>494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2"/>
        <v>24</v>
      </c>
      <c r="P3961" s="67">
        <v>0.1</v>
      </c>
      <c r="Q3961" s="68">
        <v>26</v>
      </c>
      <c r="R3961" s="68"/>
      <c r="S3961" s="68">
        <f t="shared" si="163"/>
        <v>2.6</v>
      </c>
      <c r="T3961" s="69" t="s">
        <v>548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customHeight="1" x14ac:dyDescent="0.35">
      <c r="A3962" s="62">
        <v>46223</v>
      </c>
      <c r="B3962" s="63" t="s">
        <v>446</v>
      </c>
      <c r="C3962" s="64" t="s">
        <v>17</v>
      </c>
      <c r="D3962" s="64" t="s">
        <v>37</v>
      </c>
      <c r="E3962" s="64" t="s">
        <v>1308</v>
      </c>
      <c r="F3962" s="64" t="str">
        <f t="shared" si="161"/>
        <v>2</v>
      </c>
      <c r="G3962" s="72" t="s">
        <v>1076</v>
      </c>
      <c r="H3962" s="63" t="s">
        <v>6990</v>
      </c>
      <c r="I3962" s="64" t="s">
        <v>494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2"/>
        <v>24</v>
      </c>
      <c r="P3962" s="67">
        <v>0.8</v>
      </c>
      <c r="Q3962" s="68">
        <v>29</v>
      </c>
      <c r="R3962" s="68"/>
      <c r="S3962" s="68">
        <f t="shared" si="163"/>
        <v>23.200000000000003</v>
      </c>
      <c r="T3962" s="69" t="s">
        <v>548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customHeight="1" x14ac:dyDescent="0.35">
      <c r="A3963" s="62">
        <v>46223</v>
      </c>
      <c r="B3963" s="63" t="s">
        <v>34</v>
      </c>
      <c r="C3963" s="64" t="s">
        <v>18</v>
      </c>
      <c r="D3963" s="64" t="s">
        <v>19</v>
      </c>
      <c r="E3963" s="64" t="s">
        <v>6239</v>
      </c>
      <c r="F3963" s="64" t="str">
        <f t="shared" si="161"/>
        <v>1</v>
      </c>
      <c r="G3963" s="72" t="s">
        <v>6991</v>
      </c>
      <c r="H3963" s="63" t="s">
        <v>6992</v>
      </c>
      <c r="I3963" s="64" t="s">
        <v>494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2"/>
        <v>24</v>
      </c>
      <c r="P3963" s="67">
        <v>0.33</v>
      </c>
      <c r="Q3963" s="68">
        <v>12</v>
      </c>
      <c r="R3963" s="68"/>
      <c r="S3963" s="68">
        <f t="shared" si="163"/>
        <v>3.96</v>
      </c>
      <c r="T3963" s="69" t="s">
        <v>548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6239</v>
      </c>
      <c r="F3964" s="64" t="str">
        <f t="shared" si="161"/>
        <v>1</v>
      </c>
      <c r="G3964" s="72" t="s">
        <v>401</v>
      </c>
      <c r="H3964" s="63" t="s">
        <v>6993</v>
      </c>
      <c r="I3964" s="64" t="s">
        <v>494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2"/>
        <v>24</v>
      </c>
      <c r="P3964" s="67">
        <v>0.5</v>
      </c>
      <c r="Q3964" s="68">
        <v>12</v>
      </c>
      <c r="R3964" s="68"/>
      <c r="S3964" s="68">
        <f t="shared" si="163"/>
        <v>6</v>
      </c>
      <c r="T3964" s="69" t="s">
        <v>548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6785</v>
      </c>
      <c r="F3965" s="64" t="str">
        <f t="shared" si="161"/>
        <v>2</v>
      </c>
      <c r="G3965" s="72" t="s">
        <v>301</v>
      </c>
      <c r="H3965" s="63" t="s">
        <v>6994</v>
      </c>
      <c r="I3965" s="64" t="s">
        <v>494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2"/>
        <v>24</v>
      </c>
      <c r="P3965" s="67">
        <v>0.25</v>
      </c>
      <c r="Q3965" s="68">
        <v>12</v>
      </c>
      <c r="R3965" s="68"/>
      <c r="S3965" s="68">
        <f t="shared" si="163"/>
        <v>3</v>
      </c>
      <c r="T3965" s="69" t="s">
        <v>548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6145</v>
      </c>
      <c r="F3966" s="64" t="str">
        <f t="shared" si="161"/>
        <v>2</v>
      </c>
      <c r="G3966" s="72">
        <v>130879003</v>
      </c>
      <c r="H3966" s="63" t="s">
        <v>6995</v>
      </c>
      <c r="I3966" s="64" t="s">
        <v>494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2"/>
        <v>24</v>
      </c>
      <c r="P3966" s="67">
        <v>0.5</v>
      </c>
      <c r="Q3966" s="68">
        <v>16</v>
      </c>
      <c r="R3966" s="68"/>
      <c r="S3966" s="68">
        <f t="shared" si="163"/>
        <v>8</v>
      </c>
      <c r="T3966" s="69" t="s">
        <v>548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customHeight="1" x14ac:dyDescent="0.35">
      <c r="A3967" s="62">
        <v>46223</v>
      </c>
      <c r="B3967" s="63" t="s">
        <v>446</v>
      </c>
      <c r="C3967" s="64" t="s">
        <v>18</v>
      </c>
      <c r="D3967" s="64" t="s">
        <v>37</v>
      </c>
      <c r="E3967" s="64" t="s">
        <v>871</v>
      </c>
      <c r="F3967" s="64" t="str">
        <f t="shared" si="161"/>
        <v>1</v>
      </c>
      <c r="G3967" s="72">
        <v>159245002</v>
      </c>
      <c r="H3967" s="63" t="s">
        <v>6996</v>
      </c>
      <c r="I3967" s="64" t="s">
        <v>494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2"/>
        <v>24</v>
      </c>
      <c r="P3967" s="67">
        <v>0.1</v>
      </c>
      <c r="Q3967" s="68">
        <v>20</v>
      </c>
      <c r="R3967" s="68"/>
      <c r="S3967" s="68">
        <f t="shared" si="163"/>
        <v>2</v>
      </c>
      <c r="T3967" s="69" t="s">
        <v>548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customHeight="1" x14ac:dyDescent="0.35">
      <c r="A3968" s="62">
        <v>46223</v>
      </c>
      <c r="B3968" s="63" t="s">
        <v>446</v>
      </c>
      <c r="C3968" s="64" t="s">
        <v>18</v>
      </c>
      <c r="D3968" s="64" t="s">
        <v>37</v>
      </c>
      <c r="E3968" s="64" t="s">
        <v>1448</v>
      </c>
      <c r="F3968" s="64" t="str">
        <f t="shared" si="161"/>
        <v>2</v>
      </c>
      <c r="G3968" s="72" t="s">
        <v>4054</v>
      </c>
      <c r="H3968" s="63" t="s">
        <v>6997</v>
      </c>
      <c r="I3968" s="64" t="s">
        <v>494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2"/>
        <v>24</v>
      </c>
      <c r="P3968" s="67">
        <v>0.1</v>
      </c>
      <c r="Q3968" s="68">
        <v>24</v>
      </c>
      <c r="R3968" s="68"/>
      <c r="S3968" s="68">
        <f t="shared" si="163"/>
        <v>2.4000000000000004</v>
      </c>
      <c r="T3968" s="69" t="s">
        <v>548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customHeight="1" x14ac:dyDescent="0.35">
      <c r="A3969" s="62">
        <v>46223</v>
      </c>
      <c r="B3969" s="63" t="s">
        <v>446</v>
      </c>
      <c r="C3969" s="64" t="s">
        <v>18</v>
      </c>
      <c r="D3969" s="64" t="s">
        <v>37</v>
      </c>
      <c r="E3969" s="64" t="s">
        <v>819</v>
      </c>
      <c r="F3969" s="64" t="str">
        <f t="shared" si="161"/>
        <v>1</v>
      </c>
      <c r="G3969" s="72">
        <v>315262009</v>
      </c>
      <c r="H3969" s="63" t="s">
        <v>6998</v>
      </c>
      <c r="I3969" s="64" t="s">
        <v>494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2"/>
        <v>24</v>
      </c>
      <c r="P3969" s="67">
        <v>0.1</v>
      </c>
      <c r="Q3969" s="68">
        <v>4</v>
      </c>
      <c r="R3969" s="68"/>
      <c r="S3969" s="68">
        <f t="shared" si="163"/>
        <v>0.4</v>
      </c>
      <c r="T3969" s="69" t="s">
        <v>548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customHeight="1" x14ac:dyDescent="0.35">
      <c r="A3970" s="62">
        <v>46223</v>
      </c>
      <c r="B3970" s="63" t="s">
        <v>446</v>
      </c>
      <c r="C3970" s="64" t="s">
        <v>18</v>
      </c>
      <c r="D3970" s="64" t="s">
        <v>37</v>
      </c>
      <c r="E3970" s="64" t="s">
        <v>903</v>
      </c>
      <c r="F3970" s="64" t="str">
        <f t="shared" si="161"/>
        <v>1</v>
      </c>
      <c r="G3970" s="72">
        <v>305454010</v>
      </c>
      <c r="H3970" s="63" t="s">
        <v>6999</v>
      </c>
      <c r="I3970" s="64" t="s">
        <v>494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2"/>
        <v>24</v>
      </c>
      <c r="P3970" s="67">
        <v>0.1</v>
      </c>
      <c r="Q3970" s="68">
        <v>7</v>
      </c>
      <c r="R3970" s="68"/>
      <c r="S3970" s="68">
        <f t="shared" si="163"/>
        <v>0.70000000000000007</v>
      </c>
      <c r="T3970" s="69" t="s">
        <v>548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customHeight="1" x14ac:dyDescent="0.35">
      <c r="A3971" s="62">
        <v>46223</v>
      </c>
      <c r="B3971" s="63" t="s">
        <v>446</v>
      </c>
      <c r="C3971" s="64" t="s">
        <v>18</v>
      </c>
      <c r="D3971" s="64" t="s">
        <v>37</v>
      </c>
      <c r="E3971" s="64" t="s">
        <v>1657</v>
      </c>
      <c r="F3971" s="64" t="str">
        <f t="shared" si="161"/>
        <v>2</v>
      </c>
      <c r="G3971" s="72">
        <v>305681015</v>
      </c>
      <c r="H3971" s="63" t="s">
        <v>7000</v>
      </c>
      <c r="I3971" s="64" t="s">
        <v>494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2"/>
        <v>24</v>
      </c>
      <c r="P3971" s="67">
        <v>0.1</v>
      </c>
      <c r="Q3971" s="68">
        <v>6</v>
      </c>
      <c r="R3971" s="68"/>
      <c r="S3971" s="68">
        <f t="shared" si="163"/>
        <v>0.60000000000000009</v>
      </c>
      <c r="T3971" s="69" t="s">
        <v>548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customHeight="1" x14ac:dyDescent="0.35">
      <c r="A3972" s="62">
        <v>46223</v>
      </c>
      <c r="B3972" s="63" t="s">
        <v>446</v>
      </c>
      <c r="C3972" s="64" t="s">
        <v>18</v>
      </c>
      <c r="D3972" s="64" t="s">
        <v>37</v>
      </c>
      <c r="E3972" s="64" t="s">
        <v>326</v>
      </c>
      <c r="F3972" s="64" t="str">
        <f t="shared" si="161"/>
        <v>2</v>
      </c>
      <c r="G3972" s="72" t="s">
        <v>6061</v>
      </c>
      <c r="H3972" s="63" t="s">
        <v>7001</v>
      </c>
      <c r="I3972" s="64" t="s">
        <v>494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2"/>
        <v>24</v>
      </c>
      <c r="P3972" s="67">
        <v>0.1</v>
      </c>
      <c r="Q3972" s="68">
        <v>28</v>
      </c>
      <c r="R3972" s="68"/>
      <c r="S3972" s="68">
        <f t="shared" si="163"/>
        <v>2.8000000000000003</v>
      </c>
      <c r="T3972" s="69" t="s">
        <v>548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customHeight="1" x14ac:dyDescent="0.35">
      <c r="A3973" s="62">
        <v>46223</v>
      </c>
      <c r="B3973" s="63" t="s">
        <v>446</v>
      </c>
      <c r="C3973" s="64" t="s">
        <v>18</v>
      </c>
      <c r="D3973" s="64" t="s">
        <v>37</v>
      </c>
      <c r="E3973" s="64" t="s">
        <v>2680</v>
      </c>
      <c r="F3973" s="64" t="str">
        <f t="shared" si="161"/>
        <v>2</v>
      </c>
      <c r="G3973" s="72" t="s">
        <v>1978</v>
      </c>
      <c r="H3973" s="63" t="s">
        <v>7002</v>
      </c>
      <c r="I3973" s="64" t="s">
        <v>481</v>
      </c>
      <c r="J3973" s="63" t="s">
        <v>7003</v>
      </c>
      <c r="K3973" s="64" t="s">
        <v>273</v>
      </c>
      <c r="L3973" s="64" t="s">
        <v>268</v>
      </c>
      <c r="M3973" s="100">
        <v>0.8125</v>
      </c>
      <c r="N3973" s="100">
        <v>0</v>
      </c>
      <c r="O3973" s="66">
        <f t="shared" si="162"/>
        <v>23.1875</v>
      </c>
      <c r="P3973" s="67">
        <v>4.5</v>
      </c>
      <c r="Q3973" s="68">
        <v>8</v>
      </c>
      <c r="R3973" s="68"/>
      <c r="S3973" s="68">
        <f t="shared" si="163"/>
        <v>36</v>
      </c>
      <c r="T3973" s="69" t="s">
        <v>27</v>
      </c>
      <c r="U3973" s="63" t="s">
        <v>30</v>
      </c>
      <c r="V3973" s="63"/>
      <c r="W3973" s="63">
        <v>536136001</v>
      </c>
      <c r="X3973" s="63" t="s">
        <v>549</v>
      </c>
      <c r="Y3973" s="63"/>
      <c r="Z3973" s="63"/>
      <c r="AA3973" s="63">
        <v>2026070065</v>
      </c>
    </row>
    <row r="3974" spans="1:27" s="71" customFormat="1" ht="23.5" customHeight="1" x14ac:dyDescent="0.35">
      <c r="A3974" s="62">
        <v>46223</v>
      </c>
      <c r="B3974" s="63" t="s">
        <v>446</v>
      </c>
      <c r="C3974" s="64" t="s">
        <v>18</v>
      </c>
      <c r="D3974" s="64" t="s">
        <v>37</v>
      </c>
      <c r="E3974" s="64" t="s">
        <v>1499</v>
      </c>
      <c r="F3974" s="64" t="str">
        <f t="shared" si="161"/>
        <v>1</v>
      </c>
      <c r="G3974" s="72" t="s">
        <v>1978</v>
      </c>
      <c r="H3974" s="63" t="s">
        <v>7002</v>
      </c>
      <c r="I3974" s="64" t="s">
        <v>481</v>
      </c>
      <c r="J3974" s="63" t="s">
        <v>7003</v>
      </c>
      <c r="K3974" s="64" t="s">
        <v>273</v>
      </c>
      <c r="L3974" s="64" t="s">
        <v>268</v>
      </c>
      <c r="M3974" s="100">
        <v>0.73958333333333337</v>
      </c>
      <c r="N3974" s="100">
        <v>0.78125</v>
      </c>
      <c r="O3974" s="66">
        <f t="shared" si="162"/>
        <v>4.166666666666663E-2</v>
      </c>
      <c r="P3974" s="67">
        <v>1</v>
      </c>
      <c r="Q3974" s="68">
        <v>20</v>
      </c>
      <c r="R3974" s="68"/>
      <c r="S3974" s="68">
        <f t="shared" si="163"/>
        <v>20</v>
      </c>
      <c r="T3974" s="69" t="s">
        <v>27</v>
      </c>
      <c r="U3974" s="63" t="s">
        <v>30</v>
      </c>
      <c r="V3974" s="63"/>
      <c r="W3974" s="63">
        <v>536136001</v>
      </c>
      <c r="X3974" s="63" t="s">
        <v>549</v>
      </c>
      <c r="Y3974" s="63"/>
      <c r="Z3974" s="63"/>
      <c r="AA3974" s="63">
        <v>2026070066</v>
      </c>
    </row>
    <row r="3975" spans="1:27" s="71" customFormat="1" ht="23.5" customHeight="1" x14ac:dyDescent="0.35">
      <c r="A3975" s="62">
        <v>46224</v>
      </c>
      <c r="B3975" s="63" t="s">
        <v>446</v>
      </c>
      <c r="C3975" s="64" t="s">
        <v>17</v>
      </c>
      <c r="D3975" s="64" t="s">
        <v>37</v>
      </c>
      <c r="E3975" s="64" t="s">
        <v>715</v>
      </c>
      <c r="F3975" s="64" t="str">
        <f t="shared" si="161"/>
        <v>2</v>
      </c>
      <c r="G3975" s="72" t="s">
        <v>290</v>
      </c>
      <c r="H3975" s="63" t="s">
        <v>7036</v>
      </c>
      <c r="I3975" s="64" t="s">
        <v>494</v>
      </c>
      <c r="J3975" s="63" t="s">
        <v>66</v>
      </c>
      <c r="K3975" s="64" t="s">
        <v>243</v>
      </c>
      <c r="L3975" s="64" t="s">
        <v>239</v>
      </c>
      <c r="M3975" s="100"/>
      <c r="N3975" s="100"/>
      <c r="O3975" s="66">
        <f t="shared" si="162"/>
        <v>24</v>
      </c>
      <c r="P3975" s="67">
        <v>0.1</v>
      </c>
      <c r="Q3975" s="68">
        <v>40</v>
      </c>
      <c r="R3975" s="68"/>
      <c r="S3975" s="68">
        <f t="shared" si="163"/>
        <v>4</v>
      </c>
      <c r="T3975" s="69" t="s">
        <v>548</v>
      </c>
      <c r="U3975" s="63" t="s">
        <v>52</v>
      </c>
      <c r="V3975" s="63"/>
      <c r="W3975" s="63"/>
      <c r="X3975" s="63"/>
      <c r="Y3975" s="63"/>
      <c r="Z3975" s="63"/>
      <c r="AA3975" s="63"/>
    </row>
    <row r="3976" spans="1:27" s="71" customFormat="1" ht="23.5" customHeight="1" x14ac:dyDescent="0.35">
      <c r="A3976" s="62">
        <v>46224</v>
      </c>
      <c r="B3976" s="63" t="s">
        <v>446</v>
      </c>
      <c r="C3976" s="64" t="s">
        <v>17</v>
      </c>
      <c r="D3976" s="64" t="s">
        <v>37</v>
      </c>
      <c r="E3976" s="64" t="s">
        <v>5886</v>
      </c>
      <c r="F3976" s="64" t="str">
        <f t="shared" si="161"/>
        <v>2</v>
      </c>
      <c r="G3976" s="72" t="s">
        <v>1850</v>
      </c>
      <c r="H3976" s="63" t="s">
        <v>6853</v>
      </c>
      <c r="I3976" s="64" t="s">
        <v>494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2"/>
        <v>24</v>
      </c>
      <c r="P3976" s="67">
        <v>0.33</v>
      </c>
      <c r="Q3976" s="68">
        <v>23</v>
      </c>
      <c r="R3976" s="68"/>
      <c r="S3976" s="68">
        <f t="shared" si="163"/>
        <v>7.5900000000000007</v>
      </c>
      <c r="T3976" s="69" t="s">
        <v>548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customHeight="1" x14ac:dyDescent="0.35">
      <c r="A3977" s="62">
        <v>46224</v>
      </c>
      <c r="B3977" s="63" t="s">
        <v>446</v>
      </c>
      <c r="C3977" s="64" t="s">
        <v>17</v>
      </c>
      <c r="D3977" s="64" t="s">
        <v>37</v>
      </c>
      <c r="E3977" s="64" t="s">
        <v>7033</v>
      </c>
      <c r="F3977" s="64" t="str">
        <f t="shared" si="161"/>
        <v>1</v>
      </c>
      <c r="G3977" s="72" t="s">
        <v>3326</v>
      </c>
      <c r="H3977" s="63" t="s">
        <v>7037</v>
      </c>
      <c r="I3977" s="64" t="s">
        <v>494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2"/>
        <v>24</v>
      </c>
      <c r="P3977" s="67">
        <v>0.67</v>
      </c>
      <c r="Q3977" s="68">
        <v>12</v>
      </c>
      <c r="R3977" s="68"/>
      <c r="S3977" s="68">
        <f t="shared" si="163"/>
        <v>8.0400000000000009</v>
      </c>
      <c r="T3977" s="69" t="s">
        <v>548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customHeight="1" x14ac:dyDescent="0.35">
      <c r="A3978" s="62">
        <v>46224</v>
      </c>
      <c r="B3978" s="63" t="s">
        <v>446</v>
      </c>
      <c r="C3978" s="64" t="s">
        <v>17</v>
      </c>
      <c r="D3978" s="64" t="s">
        <v>37</v>
      </c>
      <c r="E3978" s="64" t="s">
        <v>7033</v>
      </c>
      <c r="F3978" s="64" t="str">
        <f t="shared" si="161"/>
        <v>1</v>
      </c>
      <c r="G3978" s="72" t="s">
        <v>7038</v>
      </c>
      <c r="H3978" s="63" t="s">
        <v>7039</v>
      </c>
      <c r="I3978" s="64" t="s">
        <v>494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2"/>
        <v>24</v>
      </c>
      <c r="P3978" s="67">
        <v>0.33</v>
      </c>
      <c r="Q3978" s="68">
        <v>12</v>
      </c>
      <c r="R3978" s="68"/>
      <c r="S3978" s="68">
        <f t="shared" si="163"/>
        <v>3.96</v>
      </c>
      <c r="T3978" s="69" t="s">
        <v>548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customHeight="1" x14ac:dyDescent="0.35">
      <c r="A3979" s="62">
        <v>46224</v>
      </c>
      <c r="B3979" s="63" t="s">
        <v>446</v>
      </c>
      <c r="C3979" s="64" t="s">
        <v>17</v>
      </c>
      <c r="D3979" s="64" t="s">
        <v>37</v>
      </c>
      <c r="E3979" s="64" t="s">
        <v>7034</v>
      </c>
      <c r="F3979" s="64" t="str">
        <f t="shared" si="161"/>
        <v>2</v>
      </c>
      <c r="G3979" s="72" t="s">
        <v>6009</v>
      </c>
      <c r="H3979" s="63" t="s">
        <v>7040</v>
      </c>
      <c r="I3979" s="64" t="s">
        <v>494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2"/>
        <v>24</v>
      </c>
      <c r="P3979" s="67">
        <v>0.33</v>
      </c>
      <c r="Q3979" s="68">
        <v>8</v>
      </c>
      <c r="R3979" s="68"/>
      <c r="S3979" s="68">
        <f t="shared" si="163"/>
        <v>2.64</v>
      </c>
      <c r="T3979" s="69" t="s">
        <v>548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customHeight="1" x14ac:dyDescent="0.35">
      <c r="A3980" s="62">
        <v>46224</v>
      </c>
      <c r="B3980" s="63" t="s">
        <v>446</v>
      </c>
      <c r="C3980" s="64" t="s">
        <v>17</v>
      </c>
      <c r="D3980" s="64" t="s">
        <v>37</v>
      </c>
      <c r="E3980" s="64" t="s">
        <v>7035</v>
      </c>
      <c r="F3980" s="64" t="str">
        <f t="shared" si="161"/>
        <v>1</v>
      </c>
      <c r="G3980" s="72" t="s">
        <v>4992</v>
      </c>
      <c r="H3980" s="63" t="s">
        <v>7041</v>
      </c>
      <c r="I3980" s="64" t="s">
        <v>494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2"/>
        <v>24</v>
      </c>
      <c r="P3980" s="67">
        <v>0.33</v>
      </c>
      <c r="Q3980" s="68">
        <v>11</v>
      </c>
      <c r="R3980" s="68"/>
      <c r="S3980" s="68">
        <f t="shared" si="163"/>
        <v>3.6300000000000003</v>
      </c>
      <c r="T3980" s="69" t="s">
        <v>548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customHeight="1" x14ac:dyDescent="0.35">
      <c r="A3981" s="62">
        <v>46224</v>
      </c>
      <c r="B3981" s="63" t="s">
        <v>446</v>
      </c>
      <c r="C3981" s="64" t="s">
        <v>17</v>
      </c>
      <c r="D3981" s="64" t="s">
        <v>37</v>
      </c>
      <c r="E3981" s="64" t="s">
        <v>7035</v>
      </c>
      <c r="F3981" s="64" t="str">
        <f t="shared" si="161"/>
        <v>1</v>
      </c>
      <c r="G3981" s="72" t="s">
        <v>6712</v>
      </c>
      <c r="H3981" s="63" t="s">
        <v>7042</v>
      </c>
      <c r="I3981" s="64" t="s">
        <v>494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2"/>
        <v>24</v>
      </c>
      <c r="P3981" s="67">
        <v>0.33</v>
      </c>
      <c r="Q3981" s="68">
        <v>11</v>
      </c>
      <c r="R3981" s="68"/>
      <c r="S3981" s="68">
        <f t="shared" si="163"/>
        <v>3.6300000000000003</v>
      </c>
      <c r="T3981" s="69" t="s">
        <v>548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customHeight="1" x14ac:dyDescent="0.35">
      <c r="A3982" s="62">
        <v>46224</v>
      </c>
      <c r="B3982" s="63" t="s">
        <v>446</v>
      </c>
      <c r="C3982" s="64" t="s">
        <v>17</v>
      </c>
      <c r="D3982" s="64" t="s">
        <v>37</v>
      </c>
      <c r="E3982" s="64" t="s">
        <v>1308</v>
      </c>
      <c r="F3982" s="64" t="str">
        <f t="shared" si="161"/>
        <v>2</v>
      </c>
      <c r="G3982" s="72" t="s">
        <v>888</v>
      </c>
      <c r="H3982" s="63" t="s">
        <v>7043</v>
      </c>
      <c r="I3982" s="64" t="s">
        <v>494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2"/>
        <v>24</v>
      </c>
      <c r="P3982" s="67">
        <v>0.1</v>
      </c>
      <c r="Q3982" s="68">
        <v>25</v>
      </c>
      <c r="R3982" s="68"/>
      <c r="S3982" s="68">
        <f t="shared" si="163"/>
        <v>2.5</v>
      </c>
      <c r="T3982" s="69" t="s">
        <v>548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customHeight="1" x14ac:dyDescent="0.35">
      <c r="A3983" s="62">
        <v>46224</v>
      </c>
      <c r="B3983" s="63" t="s">
        <v>446</v>
      </c>
      <c r="C3983" s="64" t="s">
        <v>17</v>
      </c>
      <c r="D3983" s="64" t="s">
        <v>37</v>
      </c>
      <c r="E3983" s="64" t="s">
        <v>6109</v>
      </c>
      <c r="F3983" s="64" t="str">
        <f t="shared" si="161"/>
        <v>1</v>
      </c>
      <c r="G3983" s="72" t="s">
        <v>4102</v>
      </c>
      <c r="H3983" s="63" t="s">
        <v>7044</v>
      </c>
      <c r="I3983" s="64" t="s">
        <v>494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2"/>
        <v>24</v>
      </c>
      <c r="P3983" s="67">
        <v>0.33</v>
      </c>
      <c r="Q3983" s="68">
        <v>10</v>
      </c>
      <c r="R3983" s="68"/>
      <c r="S3983" s="68">
        <f t="shared" si="163"/>
        <v>3.3000000000000003</v>
      </c>
      <c r="T3983" s="69" t="s">
        <v>548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customHeight="1" x14ac:dyDescent="0.35">
      <c r="A3984" s="62">
        <v>46224</v>
      </c>
      <c r="B3984" s="63" t="s">
        <v>34</v>
      </c>
      <c r="C3984" s="64" t="s">
        <v>17</v>
      </c>
      <c r="D3984" s="64" t="s">
        <v>19</v>
      </c>
      <c r="E3984" s="64" t="s">
        <v>5653</v>
      </c>
      <c r="F3984" s="64" t="str">
        <f t="shared" si="161"/>
        <v>1</v>
      </c>
      <c r="G3984" s="72">
        <v>130597401</v>
      </c>
      <c r="H3984" s="63" t="s">
        <v>7045</v>
      </c>
      <c r="I3984" s="64" t="s">
        <v>494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2"/>
        <v>24</v>
      </c>
      <c r="P3984" s="67">
        <v>0.3</v>
      </c>
      <c r="Q3984" s="68">
        <v>11</v>
      </c>
      <c r="R3984" s="68"/>
      <c r="S3984" s="68">
        <f t="shared" si="163"/>
        <v>3.3</v>
      </c>
      <c r="T3984" s="69" t="s">
        <v>548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customHeight="1" x14ac:dyDescent="0.35">
      <c r="A3985" s="62">
        <v>46224</v>
      </c>
      <c r="B3985" s="63" t="s">
        <v>446</v>
      </c>
      <c r="C3985" s="64" t="s">
        <v>18</v>
      </c>
      <c r="D3985" s="64" t="s">
        <v>37</v>
      </c>
      <c r="E3985" s="64" t="s">
        <v>904</v>
      </c>
      <c r="F3985" s="64" t="str">
        <f t="shared" si="161"/>
        <v>1</v>
      </c>
      <c r="G3985" s="72" t="s">
        <v>2559</v>
      </c>
      <c r="H3985" s="63" t="s">
        <v>7046</v>
      </c>
      <c r="I3985" s="64" t="s">
        <v>494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2"/>
        <v>24</v>
      </c>
      <c r="P3985" s="67">
        <v>0.33</v>
      </c>
      <c r="Q3985" s="68">
        <v>13</v>
      </c>
      <c r="R3985" s="68"/>
      <c r="S3985" s="68">
        <f t="shared" si="163"/>
        <v>4.29</v>
      </c>
      <c r="T3985" s="69" t="s">
        <v>548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customHeight="1" x14ac:dyDescent="0.35">
      <c r="A3986" s="62">
        <v>46224</v>
      </c>
      <c r="B3986" s="63" t="s">
        <v>446</v>
      </c>
      <c r="C3986" s="64" t="s">
        <v>18</v>
      </c>
      <c r="D3986" s="64" t="s">
        <v>37</v>
      </c>
      <c r="E3986" s="64" t="s">
        <v>616</v>
      </c>
      <c r="F3986" s="64" t="str">
        <f t="shared" si="161"/>
        <v>1</v>
      </c>
      <c r="G3986" s="72">
        <v>315630005</v>
      </c>
      <c r="H3986" s="63" t="s">
        <v>7047</v>
      </c>
      <c r="I3986" s="64" t="s">
        <v>494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2"/>
        <v>24</v>
      </c>
      <c r="P3986" s="67">
        <v>0.1</v>
      </c>
      <c r="Q3986" s="68">
        <v>5</v>
      </c>
      <c r="R3986" s="68"/>
      <c r="S3986" s="68">
        <f t="shared" si="163"/>
        <v>0.5</v>
      </c>
      <c r="T3986" s="69" t="s">
        <v>548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customHeight="1" x14ac:dyDescent="0.35">
      <c r="A3987" s="62">
        <v>46224</v>
      </c>
      <c r="B3987" s="63" t="s">
        <v>446</v>
      </c>
      <c r="C3987" s="64" t="s">
        <v>18</v>
      </c>
      <c r="D3987" s="64" t="s">
        <v>37</v>
      </c>
      <c r="E3987" s="64" t="s">
        <v>1155</v>
      </c>
      <c r="F3987" s="64" t="str">
        <f t="shared" si="161"/>
        <v>2</v>
      </c>
      <c r="G3987" s="72">
        <v>315295002</v>
      </c>
      <c r="H3987" s="63" t="s">
        <v>7048</v>
      </c>
      <c r="I3987" s="64" t="s">
        <v>494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2"/>
        <v>24</v>
      </c>
      <c r="P3987" s="67">
        <v>0.1</v>
      </c>
      <c r="Q3987" s="68">
        <v>5</v>
      </c>
      <c r="R3987" s="68"/>
      <c r="S3987" s="68">
        <f t="shared" si="163"/>
        <v>0.5</v>
      </c>
      <c r="T3987" s="69" t="s">
        <v>548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customHeight="1" x14ac:dyDescent="0.35">
      <c r="A3988" s="62">
        <v>46224</v>
      </c>
      <c r="B3988" s="63" t="s">
        <v>446</v>
      </c>
      <c r="C3988" s="64" t="s">
        <v>18</v>
      </c>
      <c r="D3988" s="64" t="s">
        <v>37</v>
      </c>
      <c r="E3988" s="64" t="s">
        <v>341</v>
      </c>
      <c r="F3988" s="64" t="str">
        <f t="shared" si="161"/>
        <v>1</v>
      </c>
      <c r="G3988" s="72" t="s">
        <v>7049</v>
      </c>
      <c r="H3988" s="63" t="s">
        <v>7050</v>
      </c>
      <c r="I3988" s="64" t="s">
        <v>494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2"/>
        <v>24</v>
      </c>
      <c r="P3988" s="67">
        <v>0.33</v>
      </c>
      <c r="Q3988" s="68">
        <v>20</v>
      </c>
      <c r="R3988" s="68"/>
      <c r="S3988" s="68">
        <f t="shared" si="163"/>
        <v>6.6000000000000005</v>
      </c>
      <c r="T3988" s="69" t="s">
        <v>548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customHeight="1" x14ac:dyDescent="0.35">
      <c r="A3989" s="62">
        <v>46224</v>
      </c>
      <c r="B3989" s="63" t="s">
        <v>446</v>
      </c>
      <c r="C3989" s="64" t="s">
        <v>18</v>
      </c>
      <c r="D3989" s="64" t="s">
        <v>37</v>
      </c>
      <c r="E3989" s="64" t="s">
        <v>263</v>
      </c>
      <c r="F3989" s="64" t="str">
        <f t="shared" si="161"/>
        <v>2</v>
      </c>
      <c r="G3989" s="72" t="s">
        <v>7051</v>
      </c>
      <c r="H3989" s="63" t="s">
        <v>7052</v>
      </c>
      <c r="I3989" s="64" t="s">
        <v>494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2"/>
        <v>24</v>
      </c>
      <c r="P3989" s="67">
        <v>0.1</v>
      </c>
      <c r="Q3989" s="68">
        <v>31</v>
      </c>
      <c r="R3989" s="68"/>
      <c r="S3989" s="68">
        <f t="shared" si="163"/>
        <v>3.1</v>
      </c>
      <c r="T3989" s="69" t="s">
        <v>548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customHeight="1" x14ac:dyDescent="0.35">
      <c r="A3990" s="62">
        <v>46224</v>
      </c>
      <c r="B3990" s="63" t="s">
        <v>446</v>
      </c>
      <c r="C3990" s="64" t="s">
        <v>18</v>
      </c>
      <c r="D3990" s="64" t="s">
        <v>37</v>
      </c>
      <c r="E3990" s="64" t="s">
        <v>255</v>
      </c>
      <c r="F3990" s="64" t="str">
        <f t="shared" si="161"/>
        <v>2</v>
      </c>
      <c r="G3990" s="72" t="s">
        <v>6123</v>
      </c>
      <c r="H3990" s="63" t="s">
        <v>7053</v>
      </c>
      <c r="I3990" s="64" t="s">
        <v>494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2"/>
        <v>24</v>
      </c>
      <c r="P3990" s="67">
        <v>0.1</v>
      </c>
      <c r="Q3990" s="68">
        <v>26</v>
      </c>
      <c r="R3990" s="68"/>
      <c r="S3990" s="68">
        <f t="shared" si="163"/>
        <v>2.6</v>
      </c>
      <c r="T3990" s="69" t="s">
        <v>548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customHeight="1" x14ac:dyDescent="0.35">
      <c r="A3991" s="62">
        <v>46224</v>
      </c>
      <c r="B3991" s="63" t="s">
        <v>446</v>
      </c>
      <c r="C3991" s="64" t="s">
        <v>18</v>
      </c>
      <c r="D3991" s="64" t="s">
        <v>37</v>
      </c>
      <c r="E3991" s="64" t="s">
        <v>2573</v>
      </c>
      <c r="F3991" s="64" t="str">
        <f t="shared" si="161"/>
        <v>1</v>
      </c>
      <c r="G3991" s="72" t="s">
        <v>6670</v>
      </c>
      <c r="H3991" s="63" t="s">
        <v>6963</v>
      </c>
      <c r="I3991" s="64" t="s">
        <v>494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2"/>
        <v>24</v>
      </c>
      <c r="P3991" s="67">
        <v>0.8</v>
      </c>
      <c r="Q3991" s="68">
        <v>21</v>
      </c>
      <c r="R3991" s="68"/>
      <c r="S3991" s="68">
        <f t="shared" si="163"/>
        <v>16.8</v>
      </c>
      <c r="T3991" s="69" t="s">
        <v>548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customHeight="1" x14ac:dyDescent="0.35">
      <c r="A3992" s="62">
        <v>46224</v>
      </c>
      <c r="B3992" s="63" t="s">
        <v>446</v>
      </c>
      <c r="C3992" s="64" t="s">
        <v>18</v>
      </c>
      <c r="D3992" s="64" t="s">
        <v>37</v>
      </c>
      <c r="E3992" s="64" t="s">
        <v>1308</v>
      </c>
      <c r="F3992" s="64" t="str">
        <f t="shared" si="161"/>
        <v>2</v>
      </c>
      <c r="G3992" s="72" t="s">
        <v>7054</v>
      </c>
      <c r="H3992" s="63" t="s">
        <v>7055</v>
      </c>
      <c r="I3992" s="64" t="s">
        <v>494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2"/>
        <v>24</v>
      </c>
      <c r="P3992" s="67">
        <v>0.1</v>
      </c>
      <c r="Q3992" s="68">
        <v>12</v>
      </c>
      <c r="R3992" s="68"/>
      <c r="S3992" s="68">
        <f t="shared" si="163"/>
        <v>1.2000000000000002</v>
      </c>
      <c r="T3992" s="69" t="s">
        <v>548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customHeight="1" x14ac:dyDescent="0.35">
      <c r="A3993" s="62">
        <v>46224</v>
      </c>
      <c r="B3993" s="63" t="s">
        <v>446</v>
      </c>
      <c r="C3993" s="64" t="s">
        <v>18</v>
      </c>
      <c r="D3993" s="64" t="s">
        <v>37</v>
      </c>
      <c r="E3993" s="64" t="s">
        <v>2111</v>
      </c>
      <c r="F3993" s="64" t="str">
        <f t="shared" si="161"/>
        <v>1</v>
      </c>
      <c r="G3993" s="72" t="s">
        <v>1705</v>
      </c>
      <c r="H3993" s="63" t="s">
        <v>7056</v>
      </c>
      <c r="I3993" s="64" t="s">
        <v>494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2"/>
        <v>24</v>
      </c>
      <c r="P3993" s="67">
        <v>0.1</v>
      </c>
      <c r="Q3993" s="68">
        <v>17</v>
      </c>
      <c r="R3993" s="68"/>
      <c r="S3993" s="68">
        <f t="shared" si="163"/>
        <v>1.7000000000000002</v>
      </c>
      <c r="T3993" s="69" t="s">
        <v>548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customHeight="1" x14ac:dyDescent="0.35">
      <c r="A3994" s="62">
        <v>46224</v>
      </c>
      <c r="B3994" s="63" t="s">
        <v>446</v>
      </c>
      <c r="C3994" s="64" t="s">
        <v>18</v>
      </c>
      <c r="D3994" s="64" t="s">
        <v>37</v>
      </c>
      <c r="E3994" s="64" t="s">
        <v>1543</v>
      </c>
      <c r="F3994" s="64" t="str">
        <f t="shared" si="161"/>
        <v>1</v>
      </c>
      <c r="G3994" s="72" t="s">
        <v>1978</v>
      </c>
      <c r="H3994" s="63" t="s">
        <v>7002</v>
      </c>
      <c r="I3994" s="64" t="s">
        <v>481</v>
      </c>
      <c r="J3994" s="63" t="s">
        <v>7003</v>
      </c>
      <c r="K3994" s="64" t="s">
        <v>273</v>
      </c>
      <c r="L3994" s="64" t="s">
        <v>268</v>
      </c>
      <c r="M3994" s="100">
        <v>0.3125</v>
      </c>
      <c r="N3994" s="100">
        <v>0.64583333333333337</v>
      </c>
      <c r="O3994" s="66">
        <f t="shared" si="162"/>
        <v>0.33333333333333337</v>
      </c>
      <c r="P3994" s="67">
        <v>8</v>
      </c>
      <c r="Q3994" s="68">
        <v>8</v>
      </c>
      <c r="R3994" s="68"/>
      <c r="S3994" s="68">
        <f t="shared" si="163"/>
        <v>64</v>
      </c>
      <c r="T3994" s="69" t="s">
        <v>30</v>
      </c>
      <c r="U3994" s="63" t="s">
        <v>30</v>
      </c>
      <c r="V3994" s="63"/>
      <c r="W3994" s="63">
        <v>536136001</v>
      </c>
      <c r="X3994" s="63" t="s">
        <v>549</v>
      </c>
      <c r="Y3994" s="63"/>
      <c r="Z3994" s="63"/>
      <c r="AA3994" s="63">
        <v>2026070068</v>
      </c>
    </row>
    <row r="3995" spans="1:27" s="71" customFormat="1" ht="23.5" customHeight="1" x14ac:dyDescent="0.35">
      <c r="A3995" s="62">
        <v>46224</v>
      </c>
      <c r="B3995" s="63" t="s">
        <v>34</v>
      </c>
      <c r="C3995" s="64" t="s">
        <v>18</v>
      </c>
      <c r="D3995" s="64" t="s">
        <v>19</v>
      </c>
      <c r="E3995" s="64" t="s">
        <v>1552</v>
      </c>
      <c r="F3995" s="64" t="str">
        <f t="shared" si="161"/>
        <v>1</v>
      </c>
      <c r="G3995" s="72">
        <v>130597380</v>
      </c>
      <c r="H3995" s="63" t="s">
        <v>7057</v>
      </c>
      <c r="I3995" s="64" t="s">
        <v>491</v>
      </c>
      <c r="J3995" s="63" t="s">
        <v>2144</v>
      </c>
      <c r="K3995" s="64" t="s">
        <v>281</v>
      </c>
      <c r="L3995" s="64" t="s">
        <v>268</v>
      </c>
      <c r="M3995" s="100">
        <v>0.4201388888888889</v>
      </c>
      <c r="N3995" s="100">
        <v>0.42708333333333331</v>
      </c>
      <c r="O3995" s="66">
        <f t="shared" si="162"/>
        <v>6.9444444444444198E-3</v>
      </c>
      <c r="P3995" s="67">
        <v>0.16</v>
      </c>
      <c r="Q3995" s="68">
        <v>8</v>
      </c>
      <c r="R3995" s="68"/>
      <c r="S3995" s="68">
        <f t="shared" si="163"/>
        <v>1.28</v>
      </c>
      <c r="T3995" s="69" t="s">
        <v>52</v>
      </c>
      <c r="U3995" s="63" t="s">
        <v>52</v>
      </c>
      <c r="V3995" s="63"/>
      <c r="W3995" s="63"/>
      <c r="X3995" s="63"/>
      <c r="Y3995" s="63"/>
      <c r="Z3995" s="63"/>
      <c r="AA3995" s="63">
        <v>2026070069</v>
      </c>
    </row>
    <row r="3996" spans="1:27" s="71" customFormat="1" ht="23.5" customHeight="1" x14ac:dyDescent="0.35">
      <c r="A3996" s="62">
        <v>46225</v>
      </c>
      <c r="B3996" s="63" t="s">
        <v>446</v>
      </c>
      <c r="C3996" s="64" t="s">
        <v>17</v>
      </c>
      <c r="D3996" s="64" t="s">
        <v>37</v>
      </c>
      <c r="E3996" s="64" t="s">
        <v>5826</v>
      </c>
      <c r="F3996" s="64" t="str">
        <f t="shared" si="161"/>
        <v>1</v>
      </c>
      <c r="G3996" s="72" t="s">
        <v>2400</v>
      </c>
      <c r="H3996" s="63" t="s">
        <v>7081</v>
      </c>
      <c r="I3996" s="64" t="s">
        <v>494</v>
      </c>
      <c r="J3996" s="63" t="s">
        <v>66</v>
      </c>
      <c r="K3996" s="64" t="s">
        <v>243</v>
      </c>
      <c r="L3996" s="64" t="s">
        <v>239</v>
      </c>
      <c r="M3996" s="100"/>
      <c r="N3996" s="100"/>
      <c r="O3996" s="66">
        <f t="shared" si="162"/>
        <v>24</v>
      </c>
      <c r="P3996" s="67">
        <v>0.1</v>
      </c>
      <c r="Q3996" s="68">
        <v>38</v>
      </c>
      <c r="R3996" s="68"/>
      <c r="S3996" s="68">
        <f t="shared" si="163"/>
        <v>3.8000000000000003</v>
      </c>
      <c r="T3996" s="69" t="s">
        <v>548</v>
      </c>
      <c r="U3996" s="63" t="s">
        <v>52</v>
      </c>
      <c r="V3996" s="63"/>
      <c r="W3996" s="63"/>
      <c r="X3996" s="63"/>
      <c r="Y3996" s="63"/>
      <c r="Z3996" s="63"/>
      <c r="AA3996" s="63"/>
    </row>
    <row r="3997" spans="1:27" s="71" customFormat="1" ht="23.5" customHeight="1" x14ac:dyDescent="0.35">
      <c r="A3997" s="62">
        <v>46225</v>
      </c>
      <c r="B3997" s="63" t="s">
        <v>446</v>
      </c>
      <c r="C3997" s="64" t="s">
        <v>17</v>
      </c>
      <c r="D3997" s="64" t="s">
        <v>37</v>
      </c>
      <c r="E3997" s="64" t="s">
        <v>6034</v>
      </c>
      <c r="F3997" s="64" t="str">
        <f t="shared" si="161"/>
        <v>1</v>
      </c>
      <c r="G3997" s="72" t="s">
        <v>1078</v>
      </c>
      <c r="H3997" s="63" t="s">
        <v>7082</v>
      </c>
      <c r="I3997" s="64" t="s">
        <v>494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2"/>
        <v>24</v>
      </c>
      <c r="P3997" s="67">
        <v>0.1</v>
      </c>
      <c r="Q3997" s="68">
        <v>47</v>
      </c>
      <c r="R3997" s="68"/>
      <c r="S3997" s="68">
        <f t="shared" si="163"/>
        <v>4.7</v>
      </c>
      <c r="T3997" s="69" t="s">
        <v>548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customHeight="1" x14ac:dyDescent="0.35">
      <c r="A3998" s="62">
        <v>46225</v>
      </c>
      <c r="B3998" s="63" t="s">
        <v>446</v>
      </c>
      <c r="C3998" s="64" t="s">
        <v>17</v>
      </c>
      <c r="D3998" s="64" t="s">
        <v>37</v>
      </c>
      <c r="E3998" s="64" t="s">
        <v>5827</v>
      </c>
      <c r="F3998" s="64" t="str">
        <f t="shared" si="161"/>
        <v>2</v>
      </c>
      <c r="G3998" s="72" t="s">
        <v>2574</v>
      </c>
      <c r="H3998" s="63" t="s">
        <v>7083</v>
      </c>
      <c r="I3998" s="64" t="s">
        <v>494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2"/>
        <v>24</v>
      </c>
      <c r="P3998" s="67">
        <v>0.1</v>
      </c>
      <c r="Q3998" s="68">
        <v>28</v>
      </c>
      <c r="R3998" s="68"/>
      <c r="S3998" s="68">
        <f t="shared" si="163"/>
        <v>2.8000000000000003</v>
      </c>
      <c r="T3998" s="69" t="s">
        <v>548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customHeight="1" x14ac:dyDescent="0.35">
      <c r="A3999" s="62">
        <v>46225</v>
      </c>
      <c r="B3999" s="63" t="s">
        <v>446</v>
      </c>
      <c r="C3999" s="64" t="s">
        <v>17</v>
      </c>
      <c r="D3999" s="64" t="s">
        <v>37</v>
      </c>
      <c r="E3999" s="64" t="s">
        <v>5888</v>
      </c>
      <c r="F3999" s="64" t="str">
        <f t="shared" si="161"/>
        <v>2</v>
      </c>
      <c r="G3999" s="72" t="s">
        <v>1338</v>
      </c>
      <c r="H3999" s="63" t="s">
        <v>7084</v>
      </c>
      <c r="I3999" s="64" t="s">
        <v>494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2"/>
        <v>24</v>
      </c>
      <c r="P3999" s="67">
        <v>0.1</v>
      </c>
      <c r="Q3999" s="68">
        <v>27</v>
      </c>
      <c r="R3999" s="68"/>
      <c r="S3999" s="68">
        <f t="shared" si="163"/>
        <v>2.7</v>
      </c>
      <c r="T3999" s="69" t="s">
        <v>548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customHeight="1" x14ac:dyDescent="0.35">
      <c r="A4000" s="62">
        <v>46225</v>
      </c>
      <c r="B4000" s="63" t="s">
        <v>446</v>
      </c>
      <c r="C4000" s="64" t="s">
        <v>17</v>
      </c>
      <c r="D4000" s="64" t="s">
        <v>37</v>
      </c>
      <c r="E4000" s="64" t="s">
        <v>7080</v>
      </c>
      <c r="F4000" s="64" t="str">
        <f t="shared" si="161"/>
        <v>1</v>
      </c>
      <c r="G4000" s="72" t="s">
        <v>1784</v>
      </c>
      <c r="H4000" s="63" t="s">
        <v>7085</v>
      </c>
      <c r="I4000" s="64" t="s">
        <v>494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2"/>
        <v>24</v>
      </c>
      <c r="P4000" s="67">
        <v>0.1</v>
      </c>
      <c r="Q4000" s="68">
        <v>22</v>
      </c>
      <c r="R4000" s="68"/>
      <c r="S4000" s="68">
        <f t="shared" si="163"/>
        <v>2.2000000000000002</v>
      </c>
      <c r="T4000" s="69" t="s">
        <v>548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customHeight="1" x14ac:dyDescent="0.35">
      <c r="A4001" s="62">
        <v>46225</v>
      </c>
      <c r="B4001" s="63" t="s">
        <v>446</v>
      </c>
      <c r="C4001" s="64" t="s">
        <v>17</v>
      </c>
      <c r="D4001" s="64" t="s">
        <v>37</v>
      </c>
      <c r="E4001" s="64" t="s">
        <v>6109</v>
      </c>
      <c r="F4001" s="64" t="str">
        <f t="shared" si="161"/>
        <v>1</v>
      </c>
      <c r="G4001" s="72" t="s">
        <v>3324</v>
      </c>
      <c r="H4001" s="63" t="s">
        <v>7086</v>
      </c>
      <c r="I4001" s="64" t="s">
        <v>494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2"/>
        <v>24</v>
      </c>
      <c r="P4001" s="67">
        <v>0.5</v>
      </c>
      <c r="Q4001" s="68">
        <v>7</v>
      </c>
      <c r="R4001" s="68"/>
      <c r="S4001" s="68">
        <f t="shared" si="163"/>
        <v>3.5</v>
      </c>
      <c r="T4001" s="69" t="s">
        <v>548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customHeight="1" x14ac:dyDescent="0.35">
      <c r="A4002" s="62">
        <v>46225</v>
      </c>
      <c r="B4002" s="63" t="s">
        <v>34</v>
      </c>
      <c r="C4002" s="64" t="s">
        <v>17</v>
      </c>
      <c r="D4002" s="64" t="s">
        <v>19</v>
      </c>
      <c r="E4002" s="64" t="s">
        <v>6704</v>
      </c>
      <c r="F4002" s="64" t="str">
        <f t="shared" si="161"/>
        <v>1</v>
      </c>
      <c r="G4002" s="72">
        <v>130597401</v>
      </c>
      <c r="H4002" s="63" t="s">
        <v>7087</v>
      </c>
      <c r="I4002" s="64" t="s">
        <v>494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2"/>
        <v>24</v>
      </c>
      <c r="P4002" s="67">
        <v>0.5</v>
      </c>
      <c r="Q4002" s="68">
        <v>30</v>
      </c>
      <c r="R4002" s="68"/>
      <c r="S4002" s="68">
        <f t="shared" si="163"/>
        <v>15</v>
      </c>
      <c r="T4002" s="69" t="s">
        <v>548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6467</v>
      </c>
      <c r="F4003" s="64" t="str">
        <f t="shared" si="161"/>
        <v>1</v>
      </c>
      <c r="G4003" s="72">
        <v>130597180</v>
      </c>
      <c r="H4003" s="63" t="s">
        <v>7088</v>
      </c>
      <c r="I4003" s="64" t="s">
        <v>494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2"/>
        <v>24</v>
      </c>
      <c r="P4003" s="67">
        <v>0.3</v>
      </c>
      <c r="Q4003" s="68">
        <v>15</v>
      </c>
      <c r="R4003" s="68"/>
      <c r="S4003" s="68">
        <f t="shared" si="163"/>
        <v>4.5</v>
      </c>
      <c r="T4003" s="69" t="s">
        <v>548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6346</v>
      </c>
      <c r="F4004" s="64" t="str">
        <f t="shared" si="161"/>
        <v>1</v>
      </c>
      <c r="G4004" s="72" t="s">
        <v>2959</v>
      </c>
      <c r="H4004" s="63" t="s">
        <v>7089</v>
      </c>
      <c r="I4004" s="64" t="s">
        <v>494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2"/>
        <v>24</v>
      </c>
      <c r="P4004" s="67">
        <v>0.5</v>
      </c>
      <c r="Q4004" s="68">
        <v>11</v>
      </c>
      <c r="R4004" s="68"/>
      <c r="S4004" s="68">
        <f t="shared" si="163"/>
        <v>5.5</v>
      </c>
      <c r="T4004" s="69" t="s">
        <v>548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customHeight="1" x14ac:dyDescent="0.35">
      <c r="A4005" s="62">
        <v>46225</v>
      </c>
      <c r="B4005" s="63" t="s">
        <v>446</v>
      </c>
      <c r="C4005" s="64" t="s">
        <v>18</v>
      </c>
      <c r="D4005" s="64" t="s">
        <v>37</v>
      </c>
      <c r="E4005" s="64" t="s">
        <v>395</v>
      </c>
      <c r="F4005" s="64" t="str">
        <f t="shared" si="161"/>
        <v>2</v>
      </c>
      <c r="G4005" s="72" t="s">
        <v>2620</v>
      </c>
      <c r="H4005" s="63" t="s">
        <v>7090</v>
      </c>
      <c r="I4005" s="64" t="s">
        <v>494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2"/>
        <v>24</v>
      </c>
      <c r="P4005" s="67">
        <v>0.37</v>
      </c>
      <c r="Q4005" s="68">
        <v>28</v>
      </c>
      <c r="R4005" s="68"/>
      <c r="S4005" s="68">
        <f t="shared" si="163"/>
        <v>10.36</v>
      </c>
      <c r="T4005" s="69" t="s">
        <v>548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customHeight="1" x14ac:dyDescent="0.35">
      <c r="A4006" s="62">
        <v>46225</v>
      </c>
      <c r="B4006" s="63" t="s">
        <v>446</v>
      </c>
      <c r="C4006" s="64" t="s">
        <v>18</v>
      </c>
      <c r="D4006" s="64" t="s">
        <v>37</v>
      </c>
      <c r="E4006" s="64" t="s">
        <v>682</v>
      </c>
      <c r="F4006" s="64" t="str">
        <f t="shared" si="161"/>
        <v>2</v>
      </c>
      <c r="G4006" s="72">
        <v>317279009</v>
      </c>
      <c r="H4006" s="63" t="s">
        <v>7091</v>
      </c>
      <c r="I4006" s="64" t="s">
        <v>494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2"/>
        <v>24</v>
      </c>
      <c r="P4006" s="67">
        <v>0.1</v>
      </c>
      <c r="Q4006" s="68">
        <v>3</v>
      </c>
      <c r="R4006" s="68"/>
      <c r="S4006" s="68">
        <f t="shared" si="163"/>
        <v>0.30000000000000004</v>
      </c>
      <c r="T4006" s="69" t="s">
        <v>548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customHeight="1" x14ac:dyDescent="0.35">
      <c r="A4007" s="62">
        <v>46225</v>
      </c>
      <c r="B4007" s="63" t="s">
        <v>446</v>
      </c>
      <c r="C4007" s="64" t="s">
        <v>18</v>
      </c>
      <c r="D4007" s="64" t="s">
        <v>37</v>
      </c>
      <c r="E4007" s="64" t="s">
        <v>1155</v>
      </c>
      <c r="F4007" s="64" t="str">
        <f t="shared" si="161"/>
        <v>2</v>
      </c>
      <c r="G4007" s="72">
        <v>290061081</v>
      </c>
      <c r="H4007" s="63" t="s">
        <v>7092</v>
      </c>
      <c r="I4007" s="64" t="s">
        <v>494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2"/>
        <v>24</v>
      </c>
      <c r="P4007" s="67">
        <v>0.1</v>
      </c>
      <c r="Q4007" s="68">
        <v>1</v>
      </c>
      <c r="R4007" s="68"/>
      <c r="S4007" s="68">
        <f t="shared" si="163"/>
        <v>0.1</v>
      </c>
      <c r="T4007" s="69" t="s">
        <v>548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customHeight="1" x14ac:dyDescent="0.35">
      <c r="A4008" s="62">
        <v>46225</v>
      </c>
      <c r="B4008" s="63" t="s">
        <v>446</v>
      </c>
      <c r="C4008" s="64" t="s">
        <v>18</v>
      </c>
      <c r="D4008" s="64" t="s">
        <v>37</v>
      </c>
      <c r="E4008" s="64" t="s">
        <v>341</v>
      </c>
      <c r="F4008" s="64" t="str">
        <f t="shared" si="161"/>
        <v>1</v>
      </c>
      <c r="G4008" s="72">
        <v>159438007</v>
      </c>
      <c r="H4008" s="63" t="s">
        <v>7093</v>
      </c>
      <c r="I4008" s="64" t="s">
        <v>494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2"/>
        <v>24</v>
      </c>
      <c r="P4008" s="67">
        <v>0.1</v>
      </c>
      <c r="Q4008" s="68">
        <v>17</v>
      </c>
      <c r="R4008" s="68"/>
      <c r="S4008" s="68">
        <f t="shared" si="163"/>
        <v>1.7000000000000002</v>
      </c>
      <c r="T4008" s="69" t="s">
        <v>548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customHeight="1" x14ac:dyDescent="0.35">
      <c r="A4009" s="62">
        <v>46225</v>
      </c>
      <c r="B4009" s="63" t="s">
        <v>446</v>
      </c>
      <c r="C4009" s="64" t="s">
        <v>18</v>
      </c>
      <c r="D4009" s="64" t="s">
        <v>37</v>
      </c>
      <c r="E4009" s="64" t="s">
        <v>1543</v>
      </c>
      <c r="F4009" s="64" t="str">
        <f t="shared" si="161"/>
        <v>1</v>
      </c>
      <c r="G4009" s="72" t="s">
        <v>2307</v>
      </c>
      <c r="H4009" s="63" t="s">
        <v>7094</v>
      </c>
      <c r="I4009" s="64" t="s">
        <v>494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2"/>
        <v>24</v>
      </c>
      <c r="P4009" s="67">
        <v>0.1</v>
      </c>
      <c r="Q4009" s="68">
        <v>23</v>
      </c>
      <c r="R4009" s="68"/>
      <c r="S4009" s="68">
        <f t="shared" si="163"/>
        <v>2.3000000000000003</v>
      </c>
      <c r="T4009" s="69" t="s">
        <v>548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customHeight="1" x14ac:dyDescent="0.35">
      <c r="A4010" s="62">
        <v>46225</v>
      </c>
      <c r="B4010" s="63" t="s">
        <v>446</v>
      </c>
      <c r="C4010" s="64" t="s">
        <v>18</v>
      </c>
      <c r="D4010" s="64" t="s">
        <v>37</v>
      </c>
      <c r="E4010" s="64" t="s">
        <v>382</v>
      </c>
      <c r="F4010" s="64" t="str">
        <f t="shared" si="161"/>
        <v>1</v>
      </c>
      <c r="G4010" s="72" t="s">
        <v>7095</v>
      </c>
      <c r="H4010" s="63" t="s">
        <v>7096</v>
      </c>
      <c r="I4010" s="64" t="s">
        <v>494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2"/>
        <v>24</v>
      </c>
      <c r="P4010" s="67">
        <v>0.33</v>
      </c>
      <c r="Q4010" s="68">
        <v>22</v>
      </c>
      <c r="R4010" s="68"/>
      <c r="S4010" s="68">
        <f t="shared" si="163"/>
        <v>7.2600000000000007</v>
      </c>
      <c r="T4010" s="69" t="s">
        <v>548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customHeight="1" x14ac:dyDescent="0.35">
      <c r="A4011" s="62">
        <v>46225</v>
      </c>
      <c r="B4011" s="63" t="s">
        <v>446</v>
      </c>
      <c r="C4011" s="64" t="s">
        <v>18</v>
      </c>
      <c r="D4011" s="64" t="s">
        <v>37</v>
      </c>
      <c r="E4011" s="64" t="s">
        <v>1539</v>
      </c>
      <c r="F4011" s="64" t="str">
        <f t="shared" si="161"/>
        <v>1</v>
      </c>
      <c r="G4011" s="72" t="s">
        <v>6016</v>
      </c>
      <c r="H4011" s="63" t="s">
        <v>7097</v>
      </c>
      <c r="I4011" s="64" t="s">
        <v>494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2"/>
        <v>24</v>
      </c>
      <c r="P4011" s="67">
        <v>0.1</v>
      </c>
      <c r="Q4011" s="68">
        <v>10</v>
      </c>
      <c r="R4011" s="68"/>
      <c r="S4011" s="68">
        <f t="shared" si="163"/>
        <v>1</v>
      </c>
      <c r="T4011" s="69" t="s">
        <v>548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customHeight="1" x14ac:dyDescent="0.35">
      <c r="A4012" s="62">
        <v>46225</v>
      </c>
      <c r="B4012" s="63" t="s">
        <v>446</v>
      </c>
      <c r="C4012" s="64" t="s">
        <v>18</v>
      </c>
      <c r="D4012" s="64" t="s">
        <v>37</v>
      </c>
      <c r="E4012" s="64" t="s">
        <v>2634</v>
      </c>
      <c r="F4012" s="64" t="str">
        <f t="shared" si="161"/>
        <v>2</v>
      </c>
      <c r="G4012" s="72" t="s">
        <v>2908</v>
      </c>
      <c r="H4012" s="63" t="s">
        <v>7098</v>
      </c>
      <c r="I4012" s="64" t="s">
        <v>494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2"/>
        <v>24</v>
      </c>
      <c r="P4012" s="67">
        <v>0.1</v>
      </c>
      <c r="Q4012" s="68">
        <v>23</v>
      </c>
      <c r="R4012" s="68"/>
      <c r="S4012" s="68">
        <f t="shared" si="163"/>
        <v>2.3000000000000003</v>
      </c>
      <c r="T4012" s="69" t="s">
        <v>548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customHeight="1" x14ac:dyDescent="0.35">
      <c r="A4013" s="62">
        <v>46225</v>
      </c>
      <c r="B4013" s="63" t="s">
        <v>446</v>
      </c>
      <c r="C4013" s="64" t="s">
        <v>18</v>
      </c>
      <c r="D4013" s="64" t="s">
        <v>37</v>
      </c>
      <c r="E4013" s="64" t="s">
        <v>2232</v>
      </c>
      <c r="F4013" s="64" t="str">
        <f t="shared" si="161"/>
        <v>2</v>
      </c>
      <c r="G4013" s="72" t="s">
        <v>329</v>
      </c>
      <c r="H4013" s="63" t="s">
        <v>7099</v>
      </c>
      <c r="I4013" s="64" t="s">
        <v>494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2"/>
        <v>24</v>
      </c>
      <c r="P4013" s="67">
        <v>0.1</v>
      </c>
      <c r="Q4013" s="68">
        <v>13</v>
      </c>
      <c r="R4013" s="68"/>
      <c r="S4013" s="68">
        <f t="shared" si="163"/>
        <v>1.3</v>
      </c>
      <c r="T4013" s="69" t="s">
        <v>548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customHeight="1" x14ac:dyDescent="0.35">
      <c r="A4014" s="62">
        <v>46225</v>
      </c>
      <c r="B4014" s="63" t="s">
        <v>446</v>
      </c>
      <c r="C4014" s="64" t="s">
        <v>18</v>
      </c>
      <c r="D4014" s="64" t="s">
        <v>37</v>
      </c>
      <c r="E4014" s="64" t="s">
        <v>608</v>
      </c>
      <c r="F4014" s="64" t="str">
        <f t="shared" si="161"/>
        <v>1</v>
      </c>
      <c r="G4014" s="72">
        <v>204204005</v>
      </c>
      <c r="H4014" s="63" t="s">
        <v>7100</v>
      </c>
      <c r="I4014" s="64" t="s">
        <v>494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2"/>
        <v>24</v>
      </c>
      <c r="P4014" s="67">
        <v>0.1</v>
      </c>
      <c r="Q4014" s="68">
        <v>4</v>
      </c>
      <c r="R4014" s="68"/>
      <c r="S4014" s="68">
        <f t="shared" si="163"/>
        <v>0.4</v>
      </c>
      <c r="T4014" s="69" t="s">
        <v>548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customHeight="1" x14ac:dyDescent="0.35">
      <c r="A4015" s="62">
        <v>46225</v>
      </c>
      <c r="B4015" s="63" t="s">
        <v>446</v>
      </c>
      <c r="C4015" s="64" t="s">
        <v>18</v>
      </c>
      <c r="D4015" s="64" t="s">
        <v>37</v>
      </c>
      <c r="E4015" s="64" t="s">
        <v>608</v>
      </c>
      <c r="F4015" s="64" t="str">
        <f t="shared" si="161"/>
        <v>1</v>
      </c>
      <c r="G4015" s="72">
        <v>206686005</v>
      </c>
      <c r="H4015" s="63" t="s">
        <v>7101</v>
      </c>
      <c r="I4015" s="64" t="s">
        <v>494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2"/>
        <v>24</v>
      </c>
      <c r="P4015" s="67">
        <v>0.1</v>
      </c>
      <c r="Q4015" s="68">
        <v>4</v>
      </c>
      <c r="R4015" s="68"/>
      <c r="S4015" s="68">
        <f t="shared" si="163"/>
        <v>0.4</v>
      </c>
      <c r="T4015" s="69" t="s">
        <v>548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customHeight="1" x14ac:dyDescent="0.35">
      <c r="A4016" s="62">
        <v>46225</v>
      </c>
      <c r="B4016" s="63" t="s">
        <v>446</v>
      </c>
      <c r="C4016" s="64" t="s">
        <v>18</v>
      </c>
      <c r="D4016" s="64" t="s">
        <v>37</v>
      </c>
      <c r="E4016" s="64" t="s">
        <v>2680</v>
      </c>
      <c r="F4016" s="64" t="str">
        <f t="shared" si="161"/>
        <v>2</v>
      </c>
      <c r="G4016" s="72" t="s">
        <v>1978</v>
      </c>
      <c r="H4016" s="63" t="s">
        <v>7002</v>
      </c>
      <c r="I4016" s="64" t="s">
        <v>481</v>
      </c>
      <c r="J4016" s="63" t="s">
        <v>7003</v>
      </c>
      <c r="K4016" s="64" t="s">
        <v>273</v>
      </c>
      <c r="L4016" s="64" t="s">
        <v>268</v>
      </c>
      <c r="M4016" s="100">
        <v>0.14583333333333334</v>
      </c>
      <c r="N4016" s="100">
        <v>0.22916666666666666</v>
      </c>
      <c r="O4016" s="66">
        <f t="shared" si="162"/>
        <v>8.3333333333333315E-2</v>
      </c>
      <c r="P4016" s="67">
        <v>2</v>
      </c>
      <c r="Q4016" s="68">
        <v>27</v>
      </c>
      <c r="R4016" s="68"/>
      <c r="S4016" s="68">
        <f t="shared" si="163"/>
        <v>54</v>
      </c>
      <c r="T4016" s="69" t="s">
        <v>27</v>
      </c>
      <c r="U4016" s="63" t="s">
        <v>30</v>
      </c>
      <c r="V4016" s="63"/>
      <c r="W4016" s="63">
        <v>536136001</v>
      </c>
      <c r="X4016" s="63" t="s">
        <v>549</v>
      </c>
      <c r="Y4016" s="63"/>
      <c r="Z4016" s="63"/>
      <c r="AA4016" s="63">
        <v>2026070070</v>
      </c>
    </row>
    <row r="4017" spans="1:27" s="71" customFormat="1" ht="23.5" customHeight="1" x14ac:dyDescent="0.35">
      <c r="A4017" s="62">
        <v>46225</v>
      </c>
      <c r="B4017" s="63" t="s">
        <v>34</v>
      </c>
      <c r="C4017" s="64" t="s">
        <v>18</v>
      </c>
      <c r="D4017" s="64" t="s">
        <v>19</v>
      </c>
      <c r="E4017" s="64" t="s">
        <v>1074</v>
      </c>
      <c r="F4017" s="64" t="str">
        <f t="shared" si="161"/>
        <v>1</v>
      </c>
      <c r="G4017" s="72">
        <v>130597197</v>
      </c>
      <c r="H4017" s="63" t="s">
        <v>7102</v>
      </c>
      <c r="I4017" s="64" t="s">
        <v>491</v>
      </c>
      <c r="J4017" s="63" t="s">
        <v>4760</v>
      </c>
      <c r="K4017" s="64" t="s">
        <v>281</v>
      </c>
      <c r="L4017" s="64" t="s">
        <v>268</v>
      </c>
      <c r="M4017" s="100">
        <v>0.66666666666666663</v>
      </c>
      <c r="N4017" s="100">
        <v>0.68055555555555558</v>
      </c>
      <c r="O4017" s="66">
        <f t="shared" si="162"/>
        <v>1.3888888888888951E-2</v>
      </c>
      <c r="P4017" s="67">
        <v>0.34</v>
      </c>
      <c r="Q4017" s="68">
        <v>8</v>
      </c>
      <c r="R4017" s="68"/>
      <c r="S4017" s="68">
        <f t="shared" si="163"/>
        <v>2.72</v>
      </c>
      <c r="T4017" s="69" t="s">
        <v>52</v>
      </c>
      <c r="U4017" s="63" t="s">
        <v>52</v>
      </c>
      <c r="V4017" s="63"/>
      <c r="W4017" s="63"/>
      <c r="X4017" s="63"/>
      <c r="Y4017" s="63"/>
      <c r="Z4017" s="63"/>
      <c r="AA4017" s="63">
        <v>2026070071</v>
      </c>
    </row>
    <row r="4018" spans="1:27" s="71" customFormat="1" ht="23.5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1075</v>
      </c>
      <c r="F4018" s="64" t="str">
        <f t="shared" si="161"/>
        <v>1</v>
      </c>
      <c r="G4018" s="72">
        <v>130597401</v>
      </c>
      <c r="H4018" s="63" t="s">
        <v>7103</v>
      </c>
      <c r="I4018" s="64" t="s">
        <v>491</v>
      </c>
      <c r="J4018" s="63" t="s">
        <v>5110</v>
      </c>
      <c r="K4018" s="64" t="s">
        <v>281</v>
      </c>
      <c r="L4018" s="64" t="s">
        <v>268</v>
      </c>
      <c r="M4018" s="100">
        <v>0.69097222222222221</v>
      </c>
      <c r="N4018" s="100">
        <v>0.70138888888888884</v>
      </c>
      <c r="O4018" s="66">
        <f t="shared" si="162"/>
        <v>1.041666666666663E-2</v>
      </c>
      <c r="P4018" s="67">
        <v>0.25</v>
      </c>
      <c r="Q4018" s="68">
        <v>6</v>
      </c>
      <c r="R4018" s="68"/>
      <c r="S4018" s="68">
        <f t="shared" si="163"/>
        <v>1.5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2026070072</v>
      </c>
    </row>
    <row r="4019" spans="1:27" s="71" customFormat="1" ht="23.5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437</v>
      </c>
      <c r="F4019" s="64" t="str">
        <f t="shared" ref="F4019:F4082" si="164">IF(RIGHT(E4019,1)="D","1","2")</f>
        <v>1</v>
      </c>
      <c r="G4019" s="72">
        <v>130597382</v>
      </c>
      <c r="H4019" s="63" t="s">
        <v>7104</v>
      </c>
      <c r="I4019" s="64" t="s">
        <v>491</v>
      </c>
      <c r="J4019" s="63" t="s">
        <v>4762</v>
      </c>
      <c r="K4019" s="64" t="s">
        <v>281</v>
      </c>
      <c r="L4019" s="64" t="s">
        <v>268</v>
      </c>
      <c r="M4019" s="100">
        <v>0.33333333333333331</v>
      </c>
      <c r="N4019" s="100">
        <v>0.35902777777777778</v>
      </c>
      <c r="O4019" s="66">
        <f t="shared" ref="O4019:O4082" si="165">IF(N4019-M4019&gt;0,N4019-M4019,N4019-M4019+24)</f>
        <v>2.5694444444444464E-2</v>
      </c>
      <c r="P4019" s="67">
        <v>0.6</v>
      </c>
      <c r="Q4019" s="68">
        <v>9</v>
      </c>
      <c r="R4019" s="68"/>
      <c r="S4019" s="68">
        <f t="shared" ref="S4019:S4082" si="166">P4019*Q4019</f>
        <v>5.3999999999999995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2026070073</v>
      </c>
    </row>
    <row r="4020" spans="1:27" s="71" customFormat="1" ht="23.5" customHeight="1" x14ac:dyDescent="0.35">
      <c r="A4020" s="62">
        <v>46226</v>
      </c>
      <c r="B4020" s="63" t="s">
        <v>446</v>
      </c>
      <c r="C4020" s="64" t="s">
        <v>18</v>
      </c>
      <c r="D4020" s="64" t="s">
        <v>37</v>
      </c>
      <c r="E4020" s="64" t="s">
        <v>3473</v>
      </c>
      <c r="F4020" s="64" t="str">
        <f t="shared" si="164"/>
        <v>2</v>
      </c>
      <c r="G4020" s="72" t="s">
        <v>5514</v>
      </c>
      <c r="H4020" s="63" t="s">
        <v>7121</v>
      </c>
      <c r="I4020" s="64" t="s">
        <v>494</v>
      </c>
      <c r="J4020" s="63" t="s">
        <v>66</v>
      </c>
      <c r="K4020" s="64" t="s">
        <v>243</v>
      </c>
      <c r="L4020" s="64" t="s">
        <v>239</v>
      </c>
      <c r="M4020" s="100"/>
      <c r="N4020" s="100"/>
      <c r="O4020" s="66">
        <f t="shared" si="165"/>
        <v>24</v>
      </c>
      <c r="P4020" s="67">
        <v>0.1</v>
      </c>
      <c r="Q4020" s="68">
        <v>20</v>
      </c>
      <c r="R4020" s="68"/>
      <c r="S4020" s="68">
        <f t="shared" si="166"/>
        <v>2</v>
      </c>
      <c r="T4020" s="69" t="s">
        <v>548</v>
      </c>
      <c r="U4020" s="63" t="s">
        <v>52</v>
      </c>
      <c r="V4020" s="63"/>
      <c r="W4020" s="63"/>
      <c r="X4020" s="63"/>
      <c r="Y4020" s="63"/>
      <c r="Z4020" s="63"/>
      <c r="AA4020" s="63"/>
    </row>
    <row r="4021" spans="1:27" s="71" customFormat="1" ht="23.5" customHeight="1" x14ac:dyDescent="0.35">
      <c r="A4021" s="62">
        <v>46226</v>
      </c>
      <c r="B4021" s="63" t="s">
        <v>446</v>
      </c>
      <c r="C4021" s="64" t="s">
        <v>18</v>
      </c>
      <c r="D4021" s="64" t="s">
        <v>37</v>
      </c>
      <c r="E4021" s="64" t="s">
        <v>258</v>
      </c>
      <c r="F4021" s="64" t="str">
        <f t="shared" si="164"/>
        <v>1</v>
      </c>
      <c r="G4021" s="72" t="s">
        <v>2863</v>
      </c>
      <c r="H4021" s="63" t="s">
        <v>7122</v>
      </c>
      <c r="I4021" s="64" t="s">
        <v>494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5"/>
        <v>24</v>
      </c>
      <c r="P4021" s="67">
        <v>0.33</v>
      </c>
      <c r="Q4021" s="68">
        <v>27</v>
      </c>
      <c r="R4021" s="68"/>
      <c r="S4021" s="68">
        <f t="shared" si="166"/>
        <v>8.91</v>
      </c>
      <c r="T4021" s="69" t="s">
        <v>548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customHeight="1" x14ac:dyDescent="0.35">
      <c r="A4022" s="62">
        <v>46226</v>
      </c>
      <c r="B4022" s="63" t="s">
        <v>446</v>
      </c>
      <c r="C4022" s="64" t="s">
        <v>18</v>
      </c>
      <c r="D4022" s="64" t="s">
        <v>37</v>
      </c>
      <c r="E4022" s="64" t="s">
        <v>1431</v>
      </c>
      <c r="F4022" s="64" t="str">
        <f t="shared" si="164"/>
        <v>2</v>
      </c>
      <c r="G4022" s="72" t="s">
        <v>1036</v>
      </c>
      <c r="H4022" s="63" t="s">
        <v>7123</v>
      </c>
      <c r="I4022" s="64" t="s">
        <v>494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5"/>
        <v>24</v>
      </c>
      <c r="P4022" s="67">
        <v>0.75</v>
      </c>
      <c r="Q4022" s="68">
        <v>19</v>
      </c>
      <c r="R4022" s="68"/>
      <c r="S4022" s="68">
        <f t="shared" si="166"/>
        <v>14.25</v>
      </c>
      <c r="T4022" s="69" t="s">
        <v>548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customHeight="1" x14ac:dyDescent="0.35">
      <c r="A4023" s="62">
        <v>46226</v>
      </c>
      <c r="B4023" s="63" t="s">
        <v>446</v>
      </c>
      <c r="C4023" s="64" t="s">
        <v>18</v>
      </c>
      <c r="D4023" s="64" t="s">
        <v>37</v>
      </c>
      <c r="E4023" s="64" t="s">
        <v>1308</v>
      </c>
      <c r="F4023" s="64" t="str">
        <f t="shared" si="164"/>
        <v>2</v>
      </c>
      <c r="G4023" s="72" t="s">
        <v>7124</v>
      </c>
      <c r="H4023" s="63" t="s">
        <v>7125</v>
      </c>
      <c r="I4023" s="64" t="s">
        <v>494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5"/>
        <v>24</v>
      </c>
      <c r="P4023" s="67">
        <v>0.1</v>
      </c>
      <c r="Q4023" s="68">
        <v>23</v>
      </c>
      <c r="R4023" s="68"/>
      <c r="S4023" s="68">
        <f t="shared" si="166"/>
        <v>2.3000000000000003</v>
      </c>
      <c r="T4023" s="69" t="s">
        <v>548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customHeight="1" x14ac:dyDescent="0.35">
      <c r="A4024" s="62">
        <v>46226</v>
      </c>
      <c r="B4024" s="63" t="s">
        <v>446</v>
      </c>
      <c r="C4024" s="64" t="s">
        <v>18</v>
      </c>
      <c r="D4024" s="64" t="s">
        <v>37</v>
      </c>
      <c r="E4024" s="64" t="s">
        <v>258</v>
      </c>
      <c r="F4024" s="64" t="str">
        <f t="shared" si="164"/>
        <v>1</v>
      </c>
      <c r="G4024" s="72" t="s">
        <v>6121</v>
      </c>
      <c r="H4024" s="63" t="s">
        <v>7126</v>
      </c>
      <c r="I4024" s="64" t="s">
        <v>494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5"/>
        <v>24</v>
      </c>
      <c r="P4024" s="67">
        <v>0.33</v>
      </c>
      <c r="Q4024" s="68">
        <v>27</v>
      </c>
      <c r="R4024" s="68"/>
      <c r="S4024" s="68">
        <f t="shared" si="166"/>
        <v>8.91</v>
      </c>
      <c r="T4024" s="69" t="s">
        <v>548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customHeight="1" x14ac:dyDescent="0.35">
      <c r="A4025" s="62">
        <v>46226</v>
      </c>
      <c r="B4025" s="63" t="s">
        <v>446</v>
      </c>
      <c r="C4025" s="64" t="s">
        <v>18</v>
      </c>
      <c r="D4025" s="64" t="s">
        <v>37</v>
      </c>
      <c r="E4025" s="64" t="s">
        <v>249</v>
      </c>
      <c r="F4025" s="64" t="str">
        <f t="shared" si="164"/>
        <v>2</v>
      </c>
      <c r="G4025" s="72" t="s">
        <v>5902</v>
      </c>
      <c r="H4025" s="63" t="s">
        <v>7127</v>
      </c>
      <c r="I4025" s="64" t="s">
        <v>494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5"/>
        <v>24</v>
      </c>
      <c r="P4025" s="67">
        <v>0.1</v>
      </c>
      <c r="Q4025" s="68">
        <v>21</v>
      </c>
      <c r="R4025" s="68"/>
      <c r="S4025" s="68">
        <f t="shared" si="166"/>
        <v>2.1</v>
      </c>
      <c r="T4025" s="69" t="s">
        <v>548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customHeight="1" x14ac:dyDescent="0.35">
      <c r="A4026" s="62">
        <v>46226</v>
      </c>
      <c r="B4026" s="63" t="s">
        <v>446</v>
      </c>
      <c r="C4026" s="64" t="s">
        <v>18</v>
      </c>
      <c r="D4026" s="64" t="s">
        <v>37</v>
      </c>
      <c r="E4026" s="64" t="s">
        <v>639</v>
      </c>
      <c r="F4026" s="64" t="str">
        <f t="shared" si="164"/>
        <v>2</v>
      </c>
      <c r="G4026" s="72">
        <v>159202007</v>
      </c>
      <c r="H4026" s="63" t="s">
        <v>7128</v>
      </c>
      <c r="I4026" s="64" t="s">
        <v>494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5"/>
        <v>24</v>
      </c>
      <c r="P4026" s="67">
        <v>0.1</v>
      </c>
      <c r="Q4026" s="68">
        <v>18</v>
      </c>
      <c r="R4026" s="68"/>
      <c r="S4026" s="68">
        <f t="shared" si="166"/>
        <v>1.8</v>
      </c>
      <c r="T4026" s="69" t="s">
        <v>548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customHeight="1" x14ac:dyDescent="0.35">
      <c r="A4027" s="62">
        <v>46226</v>
      </c>
      <c r="B4027" s="63" t="s">
        <v>446</v>
      </c>
      <c r="C4027" s="64" t="s">
        <v>18</v>
      </c>
      <c r="D4027" s="64" t="s">
        <v>37</v>
      </c>
      <c r="E4027" s="64" t="s">
        <v>903</v>
      </c>
      <c r="F4027" s="64" t="str">
        <f t="shared" si="164"/>
        <v>1</v>
      </c>
      <c r="G4027" s="72">
        <v>230747003</v>
      </c>
      <c r="H4027" s="63" t="s">
        <v>7129</v>
      </c>
      <c r="I4027" s="64" t="s">
        <v>494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5"/>
        <v>24</v>
      </c>
      <c r="P4027" s="67">
        <v>0.1</v>
      </c>
      <c r="Q4027" s="68">
        <v>4</v>
      </c>
      <c r="R4027" s="68"/>
      <c r="S4027" s="68">
        <f t="shared" si="166"/>
        <v>0.4</v>
      </c>
      <c r="T4027" s="69" t="s">
        <v>548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customHeight="1" x14ac:dyDescent="0.35">
      <c r="A4028" s="62">
        <v>46226</v>
      </c>
      <c r="B4028" s="63" t="s">
        <v>446</v>
      </c>
      <c r="C4028" s="64" t="s">
        <v>18</v>
      </c>
      <c r="D4028" s="64" t="s">
        <v>37</v>
      </c>
      <c r="E4028" s="64" t="s">
        <v>616</v>
      </c>
      <c r="F4028" s="64" t="str">
        <f t="shared" si="164"/>
        <v>1</v>
      </c>
      <c r="G4028" s="72">
        <v>290061296</v>
      </c>
      <c r="H4028" s="63" t="s">
        <v>7130</v>
      </c>
      <c r="I4028" s="64" t="s">
        <v>494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5"/>
        <v>24</v>
      </c>
      <c r="P4028" s="67">
        <v>0.1</v>
      </c>
      <c r="Q4028" s="68">
        <v>1</v>
      </c>
      <c r="R4028" s="68"/>
      <c r="S4028" s="68">
        <f t="shared" si="166"/>
        <v>0.1</v>
      </c>
      <c r="T4028" s="69" t="s">
        <v>548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customHeight="1" x14ac:dyDescent="0.35">
      <c r="A4029" s="62">
        <v>46226</v>
      </c>
      <c r="B4029" s="63" t="s">
        <v>446</v>
      </c>
      <c r="C4029" s="64" t="s">
        <v>18</v>
      </c>
      <c r="D4029" s="64" t="s">
        <v>37</v>
      </c>
      <c r="E4029" s="64" t="s">
        <v>616</v>
      </c>
      <c r="F4029" s="64" t="str">
        <f t="shared" si="164"/>
        <v>1</v>
      </c>
      <c r="G4029" s="72">
        <v>292086005</v>
      </c>
      <c r="H4029" s="63" t="s">
        <v>7131</v>
      </c>
      <c r="I4029" s="64" t="s">
        <v>494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5"/>
        <v>24</v>
      </c>
      <c r="P4029" s="67">
        <v>0.1</v>
      </c>
      <c r="Q4029" s="68">
        <v>1</v>
      </c>
      <c r="R4029" s="68"/>
      <c r="S4029" s="68">
        <f t="shared" si="166"/>
        <v>0.1</v>
      </c>
      <c r="T4029" s="69" t="s">
        <v>548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customHeight="1" x14ac:dyDescent="0.35">
      <c r="A4030" s="62">
        <v>46226</v>
      </c>
      <c r="B4030" s="63" t="s">
        <v>446</v>
      </c>
      <c r="C4030" s="64" t="s">
        <v>18</v>
      </c>
      <c r="D4030" s="64" t="s">
        <v>37</v>
      </c>
      <c r="E4030" s="64" t="s">
        <v>616</v>
      </c>
      <c r="F4030" s="64" t="str">
        <f t="shared" si="164"/>
        <v>1</v>
      </c>
      <c r="G4030" s="72">
        <v>292086006</v>
      </c>
      <c r="H4030" s="63" t="s">
        <v>7132</v>
      </c>
      <c r="I4030" s="64" t="s">
        <v>494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5"/>
        <v>24</v>
      </c>
      <c r="P4030" s="67">
        <v>0.1</v>
      </c>
      <c r="Q4030" s="68">
        <v>1</v>
      </c>
      <c r="R4030" s="68"/>
      <c r="S4030" s="68">
        <f t="shared" si="166"/>
        <v>0.1</v>
      </c>
      <c r="T4030" s="69" t="s">
        <v>548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customHeight="1" x14ac:dyDescent="0.35">
      <c r="A4031" s="62">
        <v>46226</v>
      </c>
      <c r="B4031" s="63" t="s">
        <v>446</v>
      </c>
      <c r="C4031" s="64" t="s">
        <v>18</v>
      </c>
      <c r="D4031" s="64" t="s">
        <v>37</v>
      </c>
      <c r="E4031" s="64" t="s">
        <v>682</v>
      </c>
      <c r="F4031" s="64" t="str">
        <f t="shared" si="164"/>
        <v>2</v>
      </c>
      <c r="G4031" s="72">
        <v>315630004</v>
      </c>
      <c r="H4031" s="63" t="s">
        <v>7133</v>
      </c>
      <c r="I4031" s="64" t="s">
        <v>494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5"/>
        <v>24</v>
      </c>
      <c r="P4031" s="67">
        <v>0.1</v>
      </c>
      <c r="Q4031" s="68">
        <v>4</v>
      </c>
      <c r="R4031" s="68"/>
      <c r="S4031" s="68">
        <f t="shared" si="166"/>
        <v>0.4</v>
      </c>
      <c r="T4031" s="69" t="s">
        <v>548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customHeight="1" x14ac:dyDescent="0.35">
      <c r="A4032" s="62">
        <v>46226</v>
      </c>
      <c r="B4032" s="63" t="s">
        <v>446</v>
      </c>
      <c r="C4032" s="64" t="s">
        <v>17</v>
      </c>
      <c r="D4032" s="64" t="s">
        <v>37</v>
      </c>
      <c r="E4032" s="64" t="s">
        <v>7119</v>
      </c>
      <c r="F4032" s="64" t="str">
        <f t="shared" si="164"/>
        <v>2</v>
      </c>
      <c r="G4032" s="72" t="s">
        <v>4809</v>
      </c>
      <c r="H4032" s="63" t="s">
        <v>7134</v>
      </c>
      <c r="I4032" s="64" t="s">
        <v>494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5"/>
        <v>24</v>
      </c>
      <c r="P4032" s="67">
        <v>0.33</v>
      </c>
      <c r="Q4032" s="68">
        <v>8</v>
      </c>
      <c r="R4032" s="68"/>
      <c r="S4032" s="68">
        <f t="shared" si="166"/>
        <v>2.64</v>
      </c>
      <c r="T4032" s="69" t="s">
        <v>548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customHeight="1" x14ac:dyDescent="0.35">
      <c r="A4033" s="62">
        <v>46226</v>
      </c>
      <c r="B4033" s="63" t="s">
        <v>446</v>
      </c>
      <c r="C4033" s="64" t="s">
        <v>17</v>
      </c>
      <c r="D4033" s="64" t="s">
        <v>37</v>
      </c>
      <c r="E4033" s="64" t="s">
        <v>715</v>
      </c>
      <c r="F4033" s="64" t="str">
        <f t="shared" si="164"/>
        <v>2</v>
      </c>
      <c r="G4033" s="72" t="s">
        <v>2287</v>
      </c>
      <c r="H4033" s="63" t="s">
        <v>7135</v>
      </c>
      <c r="I4033" s="64" t="s">
        <v>494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5"/>
        <v>24</v>
      </c>
      <c r="P4033" s="67">
        <v>0.1</v>
      </c>
      <c r="Q4033" s="68">
        <v>220</v>
      </c>
      <c r="R4033" s="68"/>
      <c r="S4033" s="68">
        <f t="shared" si="166"/>
        <v>22</v>
      </c>
      <c r="T4033" s="69" t="s">
        <v>548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customHeight="1" x14ac:dyDescent="0.35">
      <c r="A4034" s="62">
        <v>46226</v>
      </c>
      <c r="B4034" s="63" t="s">
        <v>34</v>
      </c>
      <c r="C4034" s="64" t="s">
        <v>17</v>
      </c>
      <c r="D4034" s="64" t="s">
        <v>19</v>
      </c>
      <c r="E4034" s="64" t="s">
        <v>6145</v>
      </c>
      <c r="F4034" s="64" t="str">
        <f t="shared" si="164"/>
        <v>2</v>
      </c>
      <c r="G4034" s="72">
        <v>130879001</v>
      </c>
      <c r="H4034" s="63" t="s">
        <v>7136</v>
      </c>
      <c r="I4034" s="64" t="s">
        <v>494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5"/>
        <v>24</v>
      </c>
      <c r="P4034" s="67">
        <v>0.33</v>
      </c>
      <c r="Q4034" s="68">
        <v>14</v>
      </c>
      <c r="R4034" s="68"/>
      <c r="S4034" s="68">
        <f t="shared" si="166"/>
        <v>4.62</v>
      </c>
      <c r="T4034" s="69" t="s">
        <v>548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customHeight="1" x14ac:dyDescent="0.35">
      <c r="A4035" s="62">
        <v>46226</v>
      </c>
      <c r="B4035" s="63" t="s">
        <v>446</v>
      </c>
      <c r="C4035" s="64" t="s">
        <v>17</v>
      </c>
      <c r="D4035" s="64" t="s">
        <v>37</v>
      </c>
      <c r="E4035" s="64" t="s">
        <v>7033</v>
      </c>
      <c r="F4035" s="64" t="str">
        <f t="shared" si="164"/>
        <v>1</v>
      </c>
      <c r="G4035" s="72" t="s">
        <v>3066</v>
      </c>
      <c r="H4035" s="63" t="s">
        <v>7137</v>
      </c>
      <c r="I4035" s="64" t="s">
        <v>494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5"/>
        <v>24</v>
      </c>
      <c r="P4035" s="67">
        <v>0.33</v>
      </c>
      <c r="Q4035" s="68">
        <v>8</v>
      </c>
      <c r="R4035" s="68"/>
      <c r="S4035" s="68">
        <f t="shared" si="166"/>
        <v>2.64</v>
      </c>
      <c r="T4035" s="69" t="s">
        <v>548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customHeight="1" x14ac:dyDescent="0.35">
      <c r="A4036" s="62">
        <v>46226</v>
      </c>
      <c r="B4036" s="63" t="s">
        <v>446</v>
      </c>
      <c r="C4036" s="64" t="s">
        <v>17</v>
      </c>
      <c r="D4036" s="64" t="s">
        <v>37</v>
      </c>
      <c r="E4036" s="64" t="s">
        <v>6109</v>
      </c>
      <c r="F4036" s="64" t="str">
        <f t="shared" si="164"/>
        <v>1</v>
      </c>
      <c r="G4036" s="72" t="s">
        <v>5171</v>
      </c>
      <c r="H4036" s="63" t="s">
        <v>7138</v>
      </c>
      <c r="I4036" s="64" t="s">
        <v>494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5"/>
        <v>24</v>
      </c>
      <c r="P4036" s="67">
        <v>0.33</v>
      </c>
      <c r="Q4036" s="68">
        <v>9</v>
      </c>
      <c r="R4036" s="68"/>
      <c r="S4036" s="68">
        <f t="shared" si="166"/>
        <v>2.97</v>
      </c>
      <c r="T4036" s="69" t="s">
        <v>548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customHeight="1" x14ac:dyDescent="0.35">
      <c r="A4037" s="62">
        <v>46226</v>
      </c>
      <c r="B4037" s="63" t="s">
        <v>446</v>
      </c>
      <c r="C4037" s="64" t="s">
        <v>17</v>
      </c>
      <c r="D4037" s="64" t="s">
        <v>37</v>
      </c>
      <c r="E4037" s="64" t="s">
        <v>1308</v>
      </c>
      <c r="F4037" s="64" t="str">
        <f t="shared" si="164"/>
        <v>2</v>
      </c>
      <c r="G4037" s="72" t="s">
        <v>4015</v>
      </c>
      <c r="H4037" s="63" t="s">
        <v>7139</v>
      </c>
      <c r="I4037" s="64" t="s">
        <v>494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5"/>
        <v>24</v>
      </c>
      <c r="P4037" s="67">
        <v>0.1</v>
      </c>
      <c r="Q4037" s="68">
        <v>29</v>
      </c>
      <c r="R4037" s="68"/>
      <c r="S4037" s="68">
        <f t="shared" si="166"/>
        <v>2.9000000000000004</v>
      </c>
      <c r="T4037" s="69" t="s">
        <v>548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customHeight="1" x14ac:dyDescent="0.35">
      <c r="A4038" s="62">
        <v>46226</v>
      </c>
      <c r="B4038" s="63" t="s">
        <v>34</v>
      </c>
      <c r="C4038" s="64" t="s">
        <v>17</v>
      </c>
      <c r="D4038" s="64" t="s">
        <v>19</v>
      </c>
      <c r="E4038" s="64" t="s">
        <v>5925</v>
      </c>
      <c r="F4038" s="64" t="str">
        <f t="shared" si="164"/>
        <v>2</v>
      </c>
      <c r="G4038" s="72">
        <v>130597187</v>
      </c>
      <c r="H4038" s="63" t="s">
        <v>7140</v>
      </c>
      <c r="I4038" s="64" t="s">
        <v>494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5"/>
        <v>24</v>
      </c>
      <c r="P4038" s="67">
        <v>0.33</v>
      </c>
      <c r="Q4038" s="68">
        <v>12</v>
      </c>
      <c r="R4038" s="68"/>
      <c r="S4038" s="68">
        <f t="shared" si="166"/>
        <v>3.96</v>
      </c>
      <c r="T4038" s="69" t="s">
        <v>548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customHeight="1" x14ac:dyDescent="0.35">
      <c r="A4039" s="62">
        <v>46226</v>
      </c>
      <c r="B4039" s="63" t="s">
        <v>446</v>
      </c>
      <c r="C4039" s="64" t="s">
        <v>17</v>
      </c>
      <c r="D4039" s="64" t="s">
        <v>37</v>
      </c>
      <c r="E4039" s="64" t="s">
        <v>7120</v>
      </c>
      <c r="F4039" s="64" t="str">
        <f t="shared" si="164"/>
        <v>1</v>
      </c>
      <c r="G4039" s="72" t="s">
        <v>1410</v>
      </c>
      <c r="H4039" s="63" t="s">
        <v>7141</v>
      </c>
      <c r="I4039" s="64" t="s">
        <v>494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5"/>
        <v>24</v>
      </c>
      <c r="P4039" s="67">
        <v>0.5</v>
      </c>
      <c r="Q4039" s="68">
        <v>27</v>
      </c>
      <c r="R4039" s="68"/>
      <c r="S4039" s="68">
        <f t="shared" si="166"/>
        <v>13.5</v>
      </c>
      <c r="T4039" s="69" t="s">
        <v>548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customHeight="1" x14ac:dyDescent="0.35">
      <c r="A4040" s="62">
        <v>46226</v>
      </c>
      <c r="B4040" s="63" t="s">
        <v>446</v>
      </c>
      <c r="C4040" s="64" t="s">
        <v>17</v>
      </c>
      <c r="D4040" s="64" t="s">
        <v>37</v>
      </c>
      <c r="E4040" s="64" t="s">
        <v>6034</v>
      </c>
      <c r="F4040" s="64" t="str">
        <f t="shared" si="164"/>
        <v>1</v>
      </c>
      <c r="G4040" s="72" t="s">
        <v>7142</v>
      </c>
      <c r="H4040" s="63" t="s">
        <v>7143</v>
      </c>
      <c r="I4040" s="64" t="s">
        <v>494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5"/>
        <v>24</v>
      </c>
      <c r="P4040" s="67">
        <v>0.8</v>
      </c>
      <c r="Q4040" s="68">
        <v>26</v>
      </c>
      <c r="R4040" s="68"/>
      <c r="S4040" s="68">
        <f t="shared" si="166"/>
        <v>20.8</v>
      </c>
      <c r="T4040" s="69" t="s">
        <v>548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customHeight="1" x14ac:dyDescent="0.35">
      <c r="A4041" s="62">
        <v>46226</v>
      </c>
      <c r="B4041" s="63" t="s">
        <v>34</v>
      </c>
      <c r="C4041" s="64" t="s">
        <v>17</v>
      </c>
      <c r="D4041" s="64" t="s">
        <v>19</v>
      </c>
      <c r="E4041" s="64" t="s">
        <v>6346</v>
      </c>
      <c r="F4041" s="64" t="str">
        <f t="shared" si="164"/>
        <v>1</v>
      </c>
      <c r="G4041" s="72" t="s">
        <v>4221</v>
      </c>
      <c r="H4041" s="63" t="s">
        <v>7144</v>
      </c>
      <c r="I4041" s="64" t="s">
        <v>494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5"/>
        <v>24</v>
      </c>
      <c r="P4041" s="67">
        <v>0.5</v>
      </c>
      <c r="Q4041" s="68">
        <v>12</v>
      </c>
      <c r="R4041" s="68"/>
      <c r="S4041" s="68">
        <f t="shared" si="166"/>
        <v>6</v>
      </c>
      <c r="T4041" s="69" t="s">
        <v>548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6145</v>
      </c>
      <c r="F4042" s="64" t="str">
        <f t="shared" si="164"/>
        <v>2</v>
      </c>
      <c r="G4042" s="72">
        <v>130879001</v>
      </c>
      <c r="H4042" s="63" t="s">
        <v>7136</v>
      </c>
      <c r="I4042" s="64" t="s">
        <v>702</v>
      </c>
      <c r="J4042" s="63" t="s">
        <v>7145</v>
      </c>
      <c r="K4042" s="64" t="s">
        <v>704</v>
      </c>
      <c r="L4042" s="64" t="s">
        <v>268</v>
      </c>
      <c r="M4042" s="100">
        <v>6.9444444444444441E-3</v>
      </c>
      <c r="N4042" s="100">
        <v>6.25E-2</v>
      </c>
      <c r="O4042" s="66">
        <f t="shared" si="165"/>
        <v>5.5555555555555552E-2</v>
      </c>
      <c r="P4042" s="67">
        <v>1.33</v>
      </c>
      <c r="Q4042" s="68">
        <v>14</v>
      </c>
      <c r="R4042" s="68"/>
      <c r="S4042" s="68">
        <f t="shared" si="166"/>
        <v>18.62</v>
      </c>
      <c r="T4042" s="69" t="s">
        <v>34</v>
      </c>
      <c r="U4042" s="63"/>
      <c r="V4042" s="63"/>
      <c r="W4042" s="63"/>
      <c r="X4042" s="63"/>
      <c r="Y4042" s="63"/>
      <c r="Z4042" s="63"/>
      <c r="AA4042" s="63">
        <v>2026070074</v>
      </c>
    </row>
    <row r="4043" spans="1:27" s="71" customFormat="1" ht="23.5" customHeight="1" x14ac:dyDescent="0.35">
      <c r="A4043" s="62">
        <v>46226</v>
      </c>
      <c r="B4043" s="63" t="s">
        <v>446</v>
      </c>
      <c r="C4043" s="64" t="s">
        <v>17</v>
      </c>
      <c r="D4043" s="64" t="s">
        <v>37</v>
      </c>
      <c r="E4043" s="64" t="s">
        <v>6109</v>
      </c>
      <c r="F4043" s="64" t="str">
        <f t="shared" si="164"/>
        <v>1</v>
      </c>
      <c r="G4043" s="72" t="s">
        <v>6569</v>
      </c>
      <c r="H4043" s="63" t="s">
        <v>7146</v>
      </c>
      <c r="I4043" s="64" t="s">
        <v>491</v>
      </c>
      <c r="J4043" s="63" t="s">
        <v>7147</v>
      </c>
      <c r="K4043" s="64" t="s">
        <v>281</v>
      </c>
      <c r="L4043" s="64" t="s">
        <v>268</v>
      </c>
      <c r="M4043" s="100">
        <v>0.33333333333333331</v>
      </c>
      <c r="N4043" s="100">
        <v>0.35416666666666669</v>
      </c>
      <c r="O4043" s="66">
        <f t="shared" si="165"/>
        <v>2.083333333333337E-2</v>
      </c>
      <c r="P4043" s="67">
        <v>0.5</v>
      </c>
      <c r="Q4043" s="68">
        <v>9</v>
      </c>
      <c r="R4043" s="68"/>
      <c r="S4043" s="68">
        <f t="shared" si="166"/>
        <v>4.5</v>
      </c>
      <c r="T4043" s="69" t="s">
        <v>52</v>
      </c>
      <c r="U4043" s="63" t="s">
        <v>52</v>
      </c>
      <c r="V4043" s="63"/>
      <c r="W4043" s="63"/>
      <c r="X4043" s="63"/>
      <c r="Y4043" s="63"/>
      <c r="Z4043" s="63"/>
      <c r="AA4043" s="63">
        <v>2026070075</v>
      </c>
    </row>
    <row r="4044" spans="1:27" s="71" customFormat="1" ht="23.5" customHeight="1" x14ac:dyDescent="0.35">
      <c r="A4044" s="62">
        <v>46226</v>
      </c>
      <c r="B4044" s="63" t="s">
        <v>446</v>
      </c>
      <c r="C4044" s="64" t="s">
        <v>17</v>
      </c>
      <c r="D4044" s="64" t="s">
        <v>37</v>
      </c>
      <c r="E4044" s="64" t="s">
        <v>6034</v>
      </c>
      <c r="F4044" s="64" t="str">
        <f t="shared" si="164"/>
        <v>1</v>
      </c>
      <c r="G4044" s="72" t="s">
        <v>7142</v>
      </c>
      <c r="H4044" s="63" t="s">
        <v>7143</v>
      </c>
      <c r="I4044" s="64" t="s">
        <v>491</v>
      </c>
      <c r="J4044" s="63" t="s">
        <v>2148</v>
      </c>
      <c r="K4044" s="64" t="s">
        <v>281</v>
      </c>
      <c r="L4044" s="64" t="s">
        <v>268</v>
      </c>
      <c r="M4044" s="100">
        <v>0.375</v>
      </c>
      <c r="N4044" s="100">
        <v>0.39583333333333331</v>
      </c>
      <c r="O4044" s="66">
        <f t="shared" si="165"/>
        <v>2.0833333333333315E-2</v>
      </c>
      <c r="P4044" s="67">
        <v>0.5</v>
      </c>
      <c r="Q4044" s="68">
        <v>26</v>
      </c>
      <c r="R4044" s="68"/>
      <c r="S4044" s="68">
        <f t="shared" si="166"/>
        <v>13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2026070077</v>
      </c>
    </row>
    <row r="4045" spans="1:27" s="71" customFormat="1" ht="23.5" customHeight="1" x14ac:dyDescent="0.35">
      <c r="A4045" s="62">
        <v>46226</v>
      </c>
      <c r="B4045" s="63" t="s">
        <v>34</v>
      </c>
      <c r="C4045" s="64" t="s">
        <v>18</v>
      </c>
      <c r="D4045" s="64" t="s">
        <v>19</v>
      </c>
      <c r="E4045" s="64" t="s">
        <v>838</v>
      </c>
      <c r="F4045" s="64" t="str">
        <f t="shared" si="164"/>
        <v>1</v>
      </c>
      <c r="G4045" s="72">
        <v>130597197</v>
      </c>
      <c r="H4045" s="63" t="s">
        <v>7148</v>
      </c>
      <c r="I4045" s="64" t="s">
        <v>491</v>
      </c>
      <c r="J4045" s="63" t="s">
        <v>1717</v>
      </c>
      <c r="K4045" s="64" t="s">
        <v>281</v>
      </c>
      <c r="L4045" s="64" t="s">
        <v>268</v>
      </c>
      <c r="M4045" s="100">
        <v>0.20833333333333334</v>
      </c>
      <c r="N4045" s="100">
        <v>0.22569444444444445</v>
      </c>
      <c r="O4045" s="66">
        <f t="shared" si="165"/>
        <v>1.7361111111111105E-2</v>
      </c>
      <c r="P4045" s="67">
        <v>0.4</v>
      </c>
      <c r="Q4045" s="68">
        <v>9</v>
      </c>
      <c r="R4045" s="68"/>
      <c r="S4045" s="68">
        <f t="shared" si="166"/>
        <v>3.6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2026070078</v>
      </c>
    </row>
    <row r="4046" spans="1:27" s="71" customFormat="1" ht="23.5" customHeight="1" x14ac:dyDescent="0.35">
      <c r="A4046" s="62">
        <v>46227</v>
      </c>
      <c r="B4046" s="63" t="s">
        <v>34</v>
      </c>
      <c r="C4046" s="64" t="s">
        <v>17</v>
      </c>
      <c r="D4046" s="64" t="s">
        <v>19</v>
      </c>
      <c r="E4046" s="64" t="s">
        <v>6467</v>
      </c>
      <c r="F4046" s="64" t="str">
        <f t="shared" si="164"/>
        <v>1</v>
      </c>
      <c r="G4046" s="72">
        <v>130597380</v>
      </c>
      <c r="H4046" s="63" t="s">
        <v>7164</v>
      </c>
      <c r="I4046" s="64" t="s">
        <v>494</v>
      </c>
      <c r="J4046" s="63" t="s">
        <v>66</v>
      </c>
      <c r="K4046" s="64" t="s">
        <v>243</v>
      </c>
      <c r="L4046" s="64" t="s">
        <v>239</v>
      </c>
      <c r="M4046" s="100"/>
      <c r="N4046" s="100"/>
      <c r="O4046" s="66">
        <f t="shared" si="165"/>
        <v>24</v>
      </c>
      <c r="P4046" s="67">
        <v>0.25</v>
      </c>
      <c r="Q4046" s="68">
        <v>12</v>
      </c>
      <c r="R4046" s="68"/>
      <c r="S4046" s="68">
        <f t="shared" si="166"/>
        <v>3</v>
      </c>
      <c r="T4046" s="69" t="s">
        <v>548</v>
      </c>
      <c r="U4046" s="63" t="s">
        <v>52</v>
      </c>
      <c r="V4046" s="63"/>
      <c r="W4046" s="63"/>
      <c r="X4046" s="63"/>
      <c r="Y4046" s="63"/>
      <c r="Z4046" s="63"/>
      <c r="AA4046" s="63"/>
    </row>
    <row r="4047" spans="1:27" s="71" customFormat="1" ht="23.5" customHeight="1" x14ac:dyDescent="0.35">
      <c r="A4047" s="62">
        <v>46227</v>
      </c>
      <c r="B4047" s="63" t="s">
        <v>446</v>
      </c>
      <c r="C4047" s="64" t="s">
        <v>17</v>
      </c>
      <c r="D4047" s="64" t="s">
        <v>37</v>
      </c>
      <c r="E4047" s="64" t="s">
        <v>5886</v>
      </c>
      <c r="F4047" s="64" t="str">
        <f t="shared" si="164"/>
        <v>2</v>
      </c>
      <c r="G4047" s="72" t="s">
        <v>7165</v>
      </c>
      <c r="H4047" s="63" t="s">
        <v>7166</v>
      </c>
      <c r="I4047" s="64" t="s">
        <v>494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5"/>
        <v>24</v>
      </c>
      <c r="P4047" s="67">
        <v>0.1</v>
      </c>
      <c r="Q4047" s="68">
        <v>21</v>
      </c>
      <c r="R4047" s="68"/>
      <c r="S4047" s="68">
        <f t="shared" si="166"/>
        <v>2.1</v>
      </c>
      <c r="T4047" s="69" t="s">
        <v>548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customHeight="1" x14ac:dyDescent="0.35">
      <c r="A4048" s="62">
        <v>46227</v>
      </c>
      <c r="B4048" s="63" t="s">
        <v>446</v>
      </c>
      <c r="C4048" s="64" t="s">
        <v>17</v>
      </c>
      <c r="D4048" s="64" t="s">
        <v>37</v>
      </c>
      <c r="E4048" s="64" t="s">
        <v>7034</v>
      </c>
      <c r="F4048" s="64" t="str">
        <f t="shared" si="164"/>
        <v>2</v>
      </c>
      <c r="G4048" s="72" t="s">
        <v>3618</v>
      </c>
      <c r="H4048" s="63" t="s">
        <v>7167</v>
      </c>
      <c r="I4048" s="64" t="s">
        <v>494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5"/>
        <v>24</v>
      </c>
      <c r="P4048" s="67">
        <v>0.33</v>
      </c>
      <c r="Q4048" s="68">
        <v>5</v>
      </c>
      <c r="R4048" s="68"/>
      <c r="S4048" s="68">
        <f t="shared" si="166"/>
        <v>1.6500000000000001</v>
      </c>
      <c r="T4048" s="69" t="s">
        <v>548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customHeight="1" x14ac:dyDescent="0.35">
      <c r="A4049" s="62">
        <v>46227</v>
      </c>
      <c r="B4049" s="63" t="s">
        <v>446</v>
      </c>
      <c r="C4049" s="64" t="s">
        <v>17</v>
      </c>
      <c r="D4049" s="64" t="s">
        <v>37</v>
      </c>
      <c r="E4049" s="64" t="s">
        <v>1308</v>
      </c>
      <c r="F4049" s="64" t="str">
        <f t="shared" si="164"/>
        <v>2</v>
      </c>
      <c r="G4049" s="72" t="s">
        <v>2686</v>
      </c>
      <c r="H4049" s="63" t="s">
        <v>7168</v>
      </c>
      <c r="I4049" s="64" t="s">
        <v>494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5"/>
        <v>24</v>
      </c>
      <c r="P4049" s="67">
        <v>0.1</v>
      </c>
      <c r="Q4049" s="68">
        <v>23</v>
      </c>
      <c r="R4049" s="68"/>
      <c r="S4049" s="68">
        <f t="shared" si="166"/>
        <v>2.3000000000000003</v>
      </c>
      <c r="T4049" s="69" t="s">
        <v>548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customHeight="1" x14ac:dyDescent="0.35">
      <c r="A4050" s="62">
        <v>46227</v>
      </c>
      <c r="B4050" s="63" t="s">
        <v>446</v>
      </c>
      <c r="C4050" s="64" t="s">
        <v>17</v>
      </c>
      <c r="D4050" s="64" t="s">
        <v>37</v>
      </c>
      <c r="E4050" s="64" t="s">
        <v>5827</v>
      </c>
      <c r="F4050" s="64" t="str">
        <f t="shared" si="164"/>
        <v>2</v>
      </c>
      <c r="G4050" s="72" t="s">
        <v>785</v>
      </c>
      <c r="H4050" s="63" t="s">
        <v>7169</v>
      </c>
      <c r="I4050" s="64" t="s">
        <v>494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5"/>
        <v>24</v>
      </c>
      <c r="P4050" s="67">
        <v>0.1</v>
      </c>
      <c r="Q4050" s="68">
        <v>16</v>
      </c>
      <c r="R4050" s="68"/>
      <c r="S4050" s="68">
        <f t="shared" si="166"/>
        <v>1.6</v>
      </c>
      <c r="T4050" s="69" t="s">
        <v>548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customHeight="1" x14ac:dyDescent="0.35">
      <c r="A4051" s="62">
        <v>46227</v>
      </c>
      <c r="B4051" s="63" t="s">
        <v>446</v>
      </c>
      <c r="C4051" s="64" t="s">
        <v>17</v>
      </c>
      <c r="D4051" s="64" t="s">
        <v>37</v>
      </c>
      <c r="E4051" s="64" t="s">
        <v>7120</v>
      </c>
      <c r="F4051" s="64" t="str">
        <f t="shared" si="164"/>
        <v>1</v>
      </c>
      <c r="G4051" s="72" t="s">
        <v>2206</v>
      </c>
      <c r="H4051" s="63" t="s">
        <v>7170</v>
      </c>
      <c r="I4051" s="64" t="s">
        <v>494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5"/>
        <v>24</v>
      </c>
      <c r="P4051" s="67">
        <v>0.8</v>
      </c>
      <c r="Q4051" s="68">
        <v>35</v>
      </c>
      <c r="R4051" s="68"/>
      <c r="S4051" s="68">
        <f t="shared" si="166"/>
        <v>28</v>
      </c>
      <c r="T4051" s="69" t="s">
        <v>548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customHeight="1" x14ac:dyDescent="0.35">
      <c r="A4052" s="62">
        <v>46227</v>
      </c>
      <c r="B4052" s="63" t="s">
        <v>446</v>
      </c>
      <c r="C4052" s="64" t="s">
        <v>18</v>
      </c>
      <c r="D4052" s="64" t="s">
        <v>37</v>
      </c>
      <c r="E4052" s="64" t="s">
        <v>386</v>
      </c>
      <c r="F4052" s="64" t="str">
        <f t="shared" si="164"/>
        <v>1</v>
      </c>
      <c r="G4052" s="72">
        <v>109476012</v>
      </c>
      <c r="H4052" s="63" t="s">
        <v>7171</v>
      </c>
      <c r="I4052" s="64" t="s">
        <v>494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5"/>
        <v>24</v>
      </c>
      <c r="P4052" s="67">
        <v>0.1</v>
      </c>
      <c r="Q4052" s="68">
        <v>18</v>
      </c>
      <c r="R4052" s="68"/>
      <c r="S4052" s="68">
        <f t="shared" si="166"/>
        <v>1.8</v>
      </c>
      <c r="T4052" s="69" t="s">
        <v>548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customHeight="1" x14ac:dyDescent="0.35">
      <c r="A4053" s="62">
        <v>46227</v>
      </c>
      <c r="B4053" s="63" t="s">
        <v>446</v>
      </c>
      <c r="C4053" s="64" t="s">
        <v>18</v>
      </c>
      <c r="D4053" s="64" t="s">
        <v>37</v>
      </c>
      <c r="E4053" s="64" t="s">
        <v>1542</v>
      </c>
      <c r="F4053" s="64" t="str">
        <f t="shared" si="164"/>
        <v>1</v>
      </c>
      <c r="G4053" s="72" t="s">
        <v>312</v>
      </c>
      <c r="H4053" s="63" t="s">
        <v>7172</v>
      </c>
      <c r="I4053" s="64" t="s">
        <v>494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5"/>
        <v>24</v>
      </c>
      <c r="P4053" s="67">
        <v>0.1</v>
      </c>
      <c r="Q4053" s="68">
        <v>30</v>
      </c>
      <c r="R4053" s="68"/>
      <c r="S4053" s="68">
        <f t="shared" si="166"/>
        <v>3</v>
      </c>
      <c r="T4053" s="69" t="s">
        <v>548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customHeight="1" x14ac:dyDescent="0.35">
      <c r="A4054" s="62">
        <v>46227</v>
      </c>
      <c r="B4054" s="63" t="s">
        <v>446</v>
      </c>
      <c r="C4054" s="64" t="s">
        <v>18</v>
      </c>
      <c r="D4054" s="64" t="s">
        <v>37</v>
      </c>
      <c r="E4054" s="64" t="s">
        <v>755</v>
      </c>
      <c r="F4054" s="64" t="str">
        <f t="shared" si="164"/>
        <v>1</v>
      </c>
      <c r="G4054" s="72">
        <v>313113021</v>
      </c>
      <c r="H4054" s="63" t="s">
        <v>7173</v>
      </c>
      <c r="I4054" s="64" t="s">
        <v>494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5"/>
        <v>24</v>
      </c>
      <c r="P4054" s="67">
        <v>0.1</v>
      </c>
      <c r="Q4054" s="68">
        <v>18</v>
      </c>
      <c r="R4054" s="68"/>
      <c r="S4054" s="68">
        <f t="shared" si="166"/>
        <v>1.8</v>
      </c>
      <c r="T4054" s="69" t="s">
        <v>548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customHeight="1" x14ac:dyDescent="0.35">
      <c r="A4055" s="62">
        <v>46227</v>
      </c>
      <c r="B4055" s="63" t="s">
        <v>446</v>
      </c>
      <c r="C4055" s="64" t="s">
        <v>18</v>
      </c>
      <c r="D4055" s="64" t="s">
        <v>37</v>
      </c>
      <c r="E4055" s="64" t="s">
        <v>871</v>
      </c>
      <c r="F4055" s="64" t="str">
        <f t="shared" si="164"/>
        <v>1</v>
      </c>
      <c r="G4055" s="72" t="s">
        <v>3098</v>
      </c>
      <c r="H4055" s="63" t="s">
        <v>7174</v>
      </c>
      <c r="I4055" s="64" t="s">
        <v>494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5"/>
        <v>24</v>
      </c>
      <c r="P4055" s="67">
        <v>0.8</v>
      </c>
      <c r="Q4055" s="68">
        <v>27</v>
      </c>
      <c r="R4055" s="68"/>
      <c r="S4055" s="68">
        <f t="shared" si="166"/>
        <v>21.6</v>
      </c>
      <c r="T4055" s="69" t="s">
        <v>548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customHeight="1" x14ac:dyDescent="0.35">
      <c r="A4056" s="62">
        <v>46227</v>
      </c>
      <c r="B4056" s="63" t="s">
        <v>446</v>
      </c>
      <c r="C4056" s="64" t="s">
        <v>18</v>
      </c>
      <c r="D4056" s="64" t="s">
        <v>37</v>
      </c>
      <c r="E4056" s="64" t="s">
        <v>871</v>
      </c>
      <c r="F4056" s="64" t="str">
        <f t="shared" si="164"/>
        <v>1</v>
      </c>
      <c r="G4056" s="72">
        <v>109910012</v>
      </c>
      <c r="H4056" s="63" t="s">
        <v>7175</v>
      </c>
      <c r="I4056" s="64" t="s">
        <v>494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5"/>
        <v>24</v>
      </c>
      <c r="P4056" s="67">
        <v>0.1</v>
      </c>
      <c r="Q4056" s="68">
        <v>27</v>
      </c>
      <c r="R4056" s="68"/>
      <c r="S4056" s="68">
        <f t="shared" si="166"/>
        <v>2.7</v>
      </c>
      <c r="T4056" s="69" t="s">
        <v>548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customHeight="1" x14ac:dyDescent="0.35">
      <c r="A4057" s="62">
        <v>46227</v>
      </c>
      <c r="B4057" s="63" t="s">
        <v>446</v>
      </c>
      <c r="C4057" s="64" t="s">
        <v>18</v>
      </c>
      <c r="D4057" s="64" t="s">
        <v>37</v>
      </c>
      <c r="E4057" s="64" t="s">
        <v>1448</v>
      </c>
      <c r="F4057" s="64" t="str">
        <f t="shared" si="164"/>
        <v>2</v>
      </c>
      <c r="G4057" s="72">
        <v>159114017</v>
      </c>
      <c r="H4057" s="63" t="s">
        <v>7176</v>
      </c>
      <c r="I4057" s="64" t="s">
        <v>494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5"/>
        <v>24</v>
      </c>
      <c r="P4057" s="67">
        <v>0.1</v>
      </c>
      <c r="Q4057" s="68">
        <v>20</v>
      </c>
      <c r="R4057" s="68"/>
      <c r="S4057" s="68">
        <f t="shared" si="166"/>
        <v>2</v>
      </c>
      <c r="T4057" s="69" t="s">
        <v>548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customHeight="1" x14ac:dyDescent="0.35">
      <c r="A4058" s="62">
        <v>46227</v>
      </c>
      <c r="B4058" s="63" t="s">
        <v>446</v>
      </c>
      <c r="C4058" s="64" t="s">
        <v>18</v>
      </c>
      <c r="D4058" s="64" t="s">
        <v>37</v>
      </c>
      <c r="E4058" s="64" t="s">
        <v>337</v>
      </c>
      <c r="F4058" s="64" t="str">
        <f t="shared" si="164"/>
        <v>2</v>
      </c>
      <c r="G4058" s="72">
        <v>315295002</v>
      </c>
      <c r="H4058" s="63" t="s">
        <v>7177</v>
      </c>
      <c r="I4058" s="64" t="s">
        <v>494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5"/>
        <v>24</v>
      </c>
      <c r="P4058" s="67">
        <v>0.1</v>
      </c>
      <c r="Q4058" s="68">
        <v>7</v>
      </c>
      <c r="R4058" s="68"/>
      <c r="S4058" s="68">
        <f t="shared" si="166"/>
        <v>0.70000000000000007</v>
      </c>
      <c r="T4058" s="69" t="s">
        <v>548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customHeight="1" x14ac:dyDescent="0.35">
      <c r="A4059" s="62">
        <v>46227</v>
      </c>
      <c r="B4059" s="63" t="s">
        <v>446</v>
      </c>
      <c r="C4059" s="64" t="s">
        <v>18</v>
      </c>
      <c r="D4059" s="64" t="s">
        <v>37</v>
      </c>
      <c r="E4059" s="64" t="s">
        <v>616</v>
      </c>
      <c r="F4059" s="64" t="str">
        <f t="shared" si="164"/>
        <v>1</v>
      </c>
      <c r="G4059" s="72">
        <v>230527007</v>
      </c>
      <c r="H4059" s="63" t="s">
        <v>7178</v>
      </c>
      <c r="I4059" s="64" t="s">
        <v>494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5"/>
        <v>24</v>
      </c>
      <c r="P4059" s="67">
        <v>0.1</v>
      </c>
      <c r="Q4059" s="68">
        <v>8</v>
      </c>
      <c r="R4059" s="68"/>
      <c r="S4059" s="68">
        <f t="shared" si="166"/>
        <v>0.8</v>
      </c>
      <c r="T4059" s="69" t="s">
        <v>548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customHeight="1" x14ac:dyDescent="0.35">
      <c r="A4060" s="62">
        <v>46227</v>
      </c>
      <c r="B4060" s="63" t="s">
        <v>446</v>
      </c>
      <c r="C4060" s="64" t="s">
        <v>18</v>
      </c>
      <c r="D4060" s="64" t="s">
        <v>37</v>
      </c>
      <c r="E4060" s="64" t="s">
        <v>616</v>
      </c>
      <c r="F4060" s="64" t="str">
        <f t="shared" si="164"/>
        <v>1</v>
      </c>
      <c r="G4060" s="72">
        <v>319158003</v>
      </c>
      <c r="H4060" s="63" t="s">
        <v>7179</v>
      </c>
      <c r="I4060" s="64" t="s">
        <v>494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5"/>
        <v>24</v>
      </c>
      <c r="P4060" s="67">
        <v>0.1</v>
      </c>
      <c r="Q4060" s="68">
        <v>8</v>
      </c>
      <c r="R4060" s="68"/>
      <c r="S4060" s="68">
        <f t="shared" si="166"/>
        <v>0.8</v>
      </c>
      <c r="T4060" s="69" t="s">
        <v>548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customHeight="1" x14ac:dyDescent="0.35">
      <c r="A4061" s="62">
        <v>46227</v>
      </c>
      <c r="B4061" s="63" t="s">
        <v>446</v>
      </c>
      <c r="C4061" s="64" t="s">
        <v>18</v>
      </c>
      <c r="D4061" s="64" t="s">
        <v>37</v>
      </c>
      <c r="E4061" s="64" t="s">
        <v>1155</v>
      </c>
      <c r="F4061" s="64" t="str">
        <f t="shared" si="164"/>
        <v>2</v>
      </c>
      <c r="G4061" s="72">
        <v>317336002</v>
      </c>
      <c r="H4061" s="63" t="s">
        <v>7180</v>
      </c>
      <c r="I4061" s="64" t="s">
        <v>494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5"/>
        <v>24</v>
      </c>
      <c r="P4061" s="67">
        <v>0.1</v>
      </c>
      <c r="Q4061" s="68">
        <v>7</v>
      </c>
      <c r="R4061" s="68"/>
      <c r="S4061" s="68">
        <f t="shared" si="166"/>
        <v>0.70000000000000007</v>
      </c>
      <c r="T4061" s="69" t="s">
        <v>548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customHeight="1" x14ac:dyDescent="0.35">
      <c r="A4062" s="62">
        <v>46227</v>
      </c>
      <c r="B4062" s="63" t="s">
        <v>446</v>
      </c>
      <c r="C4062" s="64" t="s">
        <v>18</v>
      </c>
      <c r="D4062" s="64" t="s">
        <v>37</v>
      </c>
      <c r="E4062" s="64" t="s">
        <v>903</v>
      </c>
      <c r="F4062" s="64" t="str">
        <f t="shared" si="164"/>
        <v>1</v>
      </c>
      <c r="G4062" s="72">
        <v>317339001</v>
      </c>
      <c r="H4062" s="63" t="s">
        <v>7181</v>
      </c>
      <c r="I4062" s="64" t="s">
        <v>494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5"/>
        <v>24</v>
      </c>
      <c r="P4062" s="67">
        <v>0.1</v>
      </c>
      <c r="Q4062" s="68">
        <v>5</v>
      </c>
      <c r="R4062" s="68"/>
      <c r="S4062" s="68">
        <f t="shared" si="166"/>
        <v>0.5</v>
      </c>
      <c r="T4062" s="69" t="s">
        <v>548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customHeight="1" x14ac:dyDescent="0.35">
      <c r="A4063" s="62">
        <v>46227</v>
      </c>
      <c r="B4063" s="63" t="s">
        <v>446</v>
      </c>
      <c r="C4063" s="64" t="s">
        <v>18</v>
      </c>
      <c r="D4063" s="64" t="s">
        <v>37</v>
      </c>
      <c r="E4063" s="64" t="s">
        <v>320</v>
      </c>
      <c r="F4063" s="64" t="str">
        <f t="shared" si="164"/>
        <v>1</v>
      </c>
      <c r="G4063" s="72" t="s">
        <v>6584</v>
      </c>
      <c r="H4063" s="63" t="s">
        <v>7182</v>
      </c>
      <c r="I4063" s="64" t="s">
        <v>494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5"/>
        <v>24</v>
      </c>
      <c r="P4063" s="67">
        <v>0.8</v>
      </c>
      <c r="Q4063" s="68">
        <v>22</v>
      </c>
      <c r="R4063" s="68"/>
      <c r="S4063" s="68">
        <f t="shared" si="166"/>
        <v>17.600000000000001</v>
      </c>
      <c r="T4063" s="69" t="s">
        <v>548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customHeight="1" x14ac:dyDescent="0.35">
      <c r="A4064" s="62">
        <v>46227</v>
      </c>
      <c r="B4064" s="63" t="s">
        <v>446</v>
      </c>
      <c r="C4064" s="64" t="s">
        <v>18</v>
      </c>
      <c r="D4064" s="64" t="s">
        <v>37</v>
      </c>
      <c r="E4064" s="64" t="s">
        <v>554</v>
      </c>
      <c r="F4064" s="64" t="str">
        <f t="shared" si="164"/>
        <v>1</v>
      </c>
      <c r="G4064" s="72" t="s">
        <v>6361</v>
      </c>
      <c r="H4064" s="63" t="s">
        <v>7183</v>
      </c>
      <c r="I4064" s="64" t="s">
        <v>494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5"/>
        <v>24</v>
      </c>
      <c r="P4064" s="67">
        <v>0.1</v>
      </c>
      <c r="Q4064" s="68">
        <v>23</v>
      </c>
      <c r="R4064" s="68"/>
      <c r="S4064" s="68">
        <f t="shared" si="166"/>
        <v>2.3000000000000003</v>
      </c>
      <c r="T4064" s="69" t="s">
        <v>548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customHeight="1" x14ac:dyDescent="0.35">
      <c r="A4065" s="62">
        <v>46227</v>
      </c>
      <c r="B4065" s="63" t="s">
        <v>446</v>
      </c>
      <c r="C4065" s="64" t="s">
        <v>18</v>
      </c>
      <c r="D4065" s="64" t="s">
        <v>37</v>
      </c>
      <c r="E4065" s="64" t="s">
        <v>317</v>
      </c>
      <c r="F4065" s="64" t="str">
        <f t="shared" si="164"/>
        <v>1</v>
      </c>
      <c r="G4065" s="72" t="s">
        <v>5235</v>
      </c>
      <c r="H4065" s="63" t="s">
        <v>7184</v>
      </c>
      <c r="I4065" s="64" t="s">
        <v>494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5"/>
        <v>24</v>
      </c>
      <c r="P4065" s="67">
        <v>0.8</v>
      </c>
      <c r="Q4065" s="68">
        <v>13.5</v>
      </c>
      <c r="R4065" s="68"/>
      <c r="S4065" s="68">
        <f t="shared" si="166"/>
        <v>10.8</v>
      </c>
      <c r="T4065" s="69" t="s">
        <v>548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customHeight="1" x14ac:dyDescent="0.35">
      <c r="A4066" s="62">
        <v>46227</v>
      </c>
      <c r="B4066" s="63" t="s">
        <v>446</v>
      </c>
      <c r="C4066" s="64" t="s">
        <v>18</v>
      </c>
      <c r="D4066" s="64" t="s">
        <v>37</v>
      </c>
      <c r="E4066" s="64" t="s">
        <v>2573</v>
      </c>
      <c r="F4066" s="64" t="str">
        <f t="shared" si="164"/>
        <v>1</v>
      </c>
      <c r="G4066" s="72" t="s">
        <v>7185</v>
      </c>
      <c r="H4066" s="63" t="s">
        <v>7186</v>
      </c>
      <c r="I4066" s="64" t="s">
        <v>494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5"/>
        <v>24</v>
      </c>
      <c r="P4066" s="67">
        <v>0.8</v>
      </c>
      <c r="Q4066" s="68">
        <v>21</v>
      </c>
      <c r="R4066" s="68"/>
      <c r="S4066" s="68">
        <f t="shared" si="166"/>
        <v>16.8</v>
      </c>
      <c r="T4066" s="69" t="s">
        <v>548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customHeight="1" x14ac:dyDescent="0.35">
      <c r="A4067" s="62">
        <v>46227</v>
      </c>
      <c r="B4067" s="63" t="s">
        <v>446</v>
      </c>
      <c r="C4067" s="64" t="s">
        <v>18</v>
      </c>
      <c r="D4067" s="64" t="s">
        <v>37</v>
      </c>
      <c r="E4067" s="64" t="s">
        <v>608</v>
      </c>
      <c r="F4067" s="64" t="str">
        <f t="shared" si="164"/>
        <v>1</v>
      </c>
      <c r="G4067" s="72">
        <v>204580043</v>
      </c>
      <c r="H4067" s="63" t="s">
        <v>7187</v>
      </c>
      <c r="I4067" s="64" t="s">
        <v>494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5"/>
        <v>24</v>
      </c>
      <c r="P4067" s="67">
        <v>0.1</v>
      </c>
      <c r="Q4067" s="68">
        <v>5</v>
      </c>
      <c r="R4067" s="68"/>
      <c r="S4067" s="68">
        <f t="shared" si="166"/>
        <v>0.5</v>
      </c>
      <c r="T4067" s="69" t="s">
        <v>548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customHeight="1" x14ac:dyDescent="0.35">
      <c r="A4068" s="62">
        <v>46227</v>
      </c>
      <c r="B4068" s="63" t="s">
        <v>446</v>
      </c>
      <c r="C4068" s="64" t="s">
        <v>18</v>
      </c>
      <c r="D4068" s="64" t="s">
        <v>37</v>
      </c>
      <c r="E4068" s="64" t="s">
        <v>608</v>
      </c>
      <c r="F4068" s="64" t="str">
        <f t="shared" si="164"/>
        <v>1</v>
      </c>
      <c r="G4068" s="72">
        <v>206479002</v>
      </c>
      <c r="H4068" s="63" t="s">
        <v>7188</v>
      </c>
      <c r="I4068" s="64" t="s">
        <v>494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5"/>
        <v>24</v>
      </c>
      <c r="P4068" s="67">
        <v>0.1</v>
      </c>
      <c r="Q4068" s="68">
        <v>5</v>
      </c>
      <c r="R4068" s="68"/>
      <c r="S4068" s="68">
        <f t="shared" si="166"/>
        <v>0.5</v>
      </c>
      <c r="T4068" s="69" t="s">
        <v>548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customHeight="1" x14ac:dyDescent="0.35">
      <c r="A4069" s="62">
        <v>46227</v>
      </c>
      <c r="B4069" s="63" t="s">
        <v>446</v>
      </c>
      <c r="C4069" s="64" t="s">
        <v>18</v>
      </c>
      <c r="D4069" s="64" t="s">
        <v>37</v>
      </c>
      <c r="E4069" s="64" t="s">
        <v>386</v>
      </c>
      <c r="F4069" s="64" t="str">
        <f t="shared" si="164"/>
        <v>1</v>
      </c>
      <c r="G4069" s="72">
        <v>109476012</v>
      </c>
      <c r="H4069" s="63" t="s">
        <v>7171</v>
      </c>
      <c r="I4069" s="64" t="s">
        <v>491</v>
      </c>
      <c r="J4069" s="63" t="s">
        <v>2148</v>
      </c>
      <c r="K4069" s="64" t="s">
        <v>281</v>
      </c>
      <c r="L4069" s="64" t="s">
        <v>268</v>
      </c>
      <c r="M4069" s="100">
        <v>0.34375</v>
      </c>
      <c r="N4069" s="100">
        <v>0.375</v>
      </c>
      <c r="O4069" s="66">
        <f t="shared" si="165"/>
        <v>3.125E-2</v>
      </c>
      <c r="P4069" s="67">
        <v>0.75</v>
      </c>
      <c r="Q4069" s="68">
        <v>18</v>
      </c>
      <c r="R4069" s="68"/>
      <c r="S4069" s="68">
        <f t="shared" si="166"/>
        <v>13.5</v>
      </c>
      <c r="T4069" s="69" t="s">
        <v>52</v>
      </c>
      <c r="U4069" s="63" t="s">
        <v>52</v>
      </c>
      <c r="V4069" s="63"/>
      <c r="W4069" s="63"/>
      <c r="X4069" s="63"/>
      <c r="Y4069" s="63"/>
      <c r="Z4069" s="63"/>
      <c r="AA4069" s="63">
        <v>2026070079</v>
      </c>
    </row>
    <row r="4070" spans="1:27" s="71" customFormat="1" ht="23.5" customHeight="1" x14ac:dyDescent="0.35">
      <c r="A4070" s="62">
        <v>46227</v>
      </c>
      <c r="B4070" s="63" t="s">
        <v>34</v>
      </c>
      <c r="C4070" s="64" t="s">
        <v>18</v>
      </c>
      <c r="D4070" s="64" t="s">
        <v>19</v>
      </c>
      <c r="E4070" s="64" t="s">
        <v>1074</v>
      </c>
      <c r="F4070" s="64" t="str">
        <f t="shared" si="164"/>
        <v>1</v>
      </c>
      <c r="G4070" s="72">
        <v>130597401</v>
      </c>
      <c r="H4070" s="63" t="s">
        <v>7189</v>
      </c>
      <c r="I4070" s="64" t="s">
        <v>491</v>
      </c>
      <c r="J4070" s="63" t="s">
        <v>4857</v>
      </c>
      <c r="K4070" s="64" t="s">
        <v>281</v>
      </c>
      <c r="L4070" s="64" t="s">
        <v>268</v>
      </c>
      <c r="M4070" s="100">
        <v>0.58333333333333337</v>
      </c>
      <c r="N4070" s="100">
        <v>0.62152777777777779</v>
      </c>
      <c r="O4070" s="66">
        <f t="shared" si="165"/>
        <v>3.819444444444442E-2</v>
      </c>
      <c r="P4070" s="67">
        <v>0.88</v>
      </c>
      <c r="Q4070" s="68">
        <v>7</v>
      </c>
      <c r="R4070" s="68"/>
      <c r="S4070" s="68">
        <f t="shared" si="166"/>
        <v>6.16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2026070080</v>
      </c>
    </row>
    <row r="4071" spans="1:27" s="71" customFormat="1" ht="23.5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356</v>
      </c>
      <c r="F4071" s="64" t="str">
        <f t="shared" si="164"/>
        <v>1</v>
      </c>
      <c r="G4071" s="72">
        <v>130868017</v>
      </c>
      <c r="H4071" s="63" t="s">
        <v>7190</v>
      </c>
      <c r="I4071" s="64" t="s">
        <v>491</v>
      </c>
      <c r="J4071" s="63" t="s">
        <v>4857</v>
      </c>
      <c r="K4071" s="64" t="s">
        <v>281</v>
      </c>
      <c r="L4071" s="64" t="s">
        <v>268</v>
      </c>
      <c r="M4071" s="100">
        <v>0.41666666666666669</v>
      </c>
      <c r="N4071" s="100">
        <v>0.43055555555555558</v>
      </c>
      <c r="O4071" s="66">
        <f t="shared" si="165"/>
        <v>1.3888888888888895E-2</v>
      </c>
      <c r="P4071" s="67">
        <v>0.34</v>
      </c>
      <c r="Q4071" s="68">
        <v>7</v>
      </c>
      <c r="R4071" s="68"/>
      <c r="S4071" s="68">
        <f t="shared" si="166"/>
        <v>2.3800000000000003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2026070081</v>
      </c>
    </row>
    <row r="4072" spans="1:27" s="71" customFormat="1" ht="23.5" customHeight="1" x14ac:dyDescent="0.35">
      <c r="A4072" s="62">
        <v>46227</v>
      </c>
      <c r="B4072" s="63" t="s">
        <v>446</v>
      </c>
      <c r="C4072" s="64" t="s">
        <v>17</v>
      </c>
      <c r="D4072" s="64" t="s">
        <v>37</v>
      </c>
      <c r="E4072" s="64" t="s">
        <v>5886</v>
      </c>
      <c r="F4072" s="64" t="str">
        <f t="shared" si="164"/>
        <v>2</v>
      </c>
      <c r="G4072" s="72" t="s">
        <v>6092</v>
      </c>
      <c r="H4072" s="63" t="s">
        <v>7191</v>
      </c>
      <c r="I4072" s="64" t="s">
        <v>481</v>
      </c>
      <c r="J4072" s="63" t="s">
        <v>7192</v>
      </c>
      <c r="K4072" s="64" t="s">
        <v>273</v>
      </c>
      <c r="L4072" s="64" t="s">
        <v>268</v>
      </c>
      <c r="M4072" s="100">
        <v>0.8125</v>
      </c>
      <c r="N4072" s="100">
        <v>0.9375</v>
      </c>
      <c r="O4072" s="66">
        <f t="shared" si="165"/>
        <v>0.125</v>
      </c>
      <c r="P4072" s="67">
        <v>3</v>
      </c>
      <c r="Q4072" s="68">
        <v>21</v>
      </c>
      <c r="R4072" s="68"/>
      <c r="S4072" s="68">
        <f t="shared" si="166"/>
        <v>63</v>
      </c>
      <c r="T4072" s="69" t="s">
        <v>27</v>
      </c>
      <c r="U4072" s="63" t="s">
        <v>30</v>
      </c>
      <c r="V4072" s="63"/>
      <c r="W4072" s="63">
        <v>615873002</v>
      </c>
      <c r="X4072" s="63" t="s">
        <v>7194</v>
      </c>
      <c r="Y4072" s="63"/>
      <c r="Z4072" s="63"/>
      <c r="AA4072" s="63">
        <v>2026070082</v>
      </c>
    </row>
    <row r="4073" spans="1:27" s="71" customFormat="1" ht="23.5" customHeight="1" x14ac:dyDescent="0.35">
      <c r="A4073" s="62">
        <v>46227</v>
      </c>
      <c r="B4073" s="63" t="s">
        <v>446</v>
      </c>
      <c r="C4073" s="64" t="s">
        <v>17</v>
      </c>
      <c r="D4073" s="64" t="s">
        <v>37</v>
      </c>
      <c r="E4073" s="64" t="s">
        <v>6917</v>
      </c>
      <c r="F4073" s="64" t="str">
        <f t="shared" si="164"/>
        <v>2</v>
      </c>
      <c r="G4073" s="72" t="s">
        <v>5171</v>
      </c>
      <c r="H4073" s="63" t="s">
        <v>7138</v>
      </c>
      <c r="I4073" s="64" t="s">
        <v>481</v>
      </c>
      <c r="J4073" s="63" t="s">
        <v>7193</v>
      </c>
      <c r="K4073" s="64" t="s">
        <v>273</v>
      </c>
      <c r="L4073" s="64" t="s">
        <v>268</v>
      </c>
      <c r="M4073" s="100">
        <v>0.97916666666666663</v>
      </c>
      <c r="N4073" s="100">
        <v>2.0833333333333332E-2</v>
      </c>
      <c r="O4073" s="66">
        <f t="shared" si="165"/>
        <v>23.041666666666668</v>
      </c>
      <c r="P4073" s="67">
        <v>1</v>
      </c>
      <c r="Q4073" s="68">
        <v>11</v>
      </c>
      <c r="R4073" s="68"/>
      <c r="S4073" s="68">
        <f t="shared" si="166"/>
        <v>11</v>
      </c>
      <c r="T4073" s="69" t="s">
        <v>30</v>
      </c>
      <c r="U4073" s="63" t="s">
        <v>30</v>
      </c>
      <c r="V4073" s="63"/>
      <c r="W4073" s="63">
        <v>921363001</v>
      </c>
      <c r="X4073" s="63" t="s">
        <v>1954</v>
      </c>
      <c r="Y4073" s="63"/>
      <c r="Z4073" s="63"/>
      <c r="AA4073" s="63">
        <v>2026070083</v>
      </c>
    </row>
    <row r="4074" spans="1:27" s="71" customFormat="1" ht="23.5" customHeight="1" x14ac:dyDescent="0.35">
      <c r="A4074" s="62">
        <v>46228</v>
      </c>
      <c r="B4074" s="63" t="s">
        <v>446</v>
      </c>
      <c r="C4074" s="64" t="s">
        <v>17</v>
      </c>
      <c r="D4074" s="64" t="s">
        <v>37</v>
      </c>
      <c r="E4074" s="64" t="s">
        <v>5999</v>
      </c>
      <c r="F4074" s="64" t="str">
        <f t="shared" si="164"/>
        <v>1</v>
      </c>
      <c r="G4074" s="72" t="s">
        <v>2474</v>
      </c>
      <c r="H4074" s="63" t="s">
        <v>7201</v>
      </c>
      <c r="I4074" s="64" t="s">
        <v>494</v>
      </c>
      <c r="J4074" s="63" t="s">
        <v>66</v>
      </c>
      <c r="K4074" s="64" t="s">
        <v>243</v>
      </c>
      <c r="L4074" s="64" t="s">
        <v>239</v>
      </c>
      <c r="M4074" s="100"/>
      <c r="N4074" s="100"/>
      <c r="O4074" s="66">
        <f t="shared" si="165"/>
        <v>24</v>
      </c>
      <c r="P4074" s="67">
        <v>0.1</v>
      </c>
      <c r="Q4074" s="68">
        <v>36</v>
      </c>
      <c r="R4074" s="68"/>
      <c r="S4074" s="68">
        <f t="shared" si="166"/>
        <v>3.6</v>
      </c>
      <c r="T4074" s="69" t="s">
        <v>548</v>
      </c>
      <c r="U4074" s="63" t="s">
        <v>52</v>
      </c>
      <c r="V4074" s="63"/>
      <c r="W4074" s="63"/>
      <c r="X4074" s="63"/>
      <c r="Y4074" s="63"/>
      <c r="Z4074" s="63"/>
      <c r="AA4074" s="63"/>
    </row>
    <row r="4075" spans="1:27" s="71" customFormat="1" ht="23.5" customHeight="1" x14ac:dyDescent="0.35">
      <c r="A4075" s="62">
        <v>46228</v>
      </c>
      <c r="B4075" s="63" t="s">
        <v>446</v>
      </c>
      <c r="C4075" s="64" t="s">
        <v>17</v>
      </c>
      <c r="D4075" s="64" t="s">
        <v>37</v>
      </c>
      <c r="E4075" s="64" t="s">
        <v>5827</v>
      </c>
      <c r="F4075" s="64" t="str">
        <f t="shared" si="164"/>
        <v>2</v>
      </c>
      <c r="G4075" s="72" t="s">
        <v>7202</v>
      </c>
      <c r="H4075" s="63" t="s">
        <v>7203</v>
      </c>
      <c r="I4075" s="64" t="s">
        <v>494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5"/>
        <v>24</v>
      </c>
      <c r="P4075" s="67">
        <v>0.1</v>
      </c>
      <c r="Q4075" s="68">
        <v>44</v>
      </c>
      <c r="R4075" s="68"/>
      <c r="S4075" s="68">
        <f t="shared" si="166"/>
        <v>4.4000000000000004</v>
      </c>
      <c r="T4075" s="69" t="s">
        <v>548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customHeight="1" x14ac:dyDescent="0.35">
      <c r="A4076" s="62">
        <v>46228</v>
      </c>
      <c r="B4076" s="63" t="s">
        <v>446</v>
      </c>
      <c r="C4076" s="64" t="s">
        <v>17</v>
      </c>
      <c r="D4076" s="64" t="s">
        <v>37</v>
      </c>
      <c r="E4076" s="64" t="s">
        <v>7120</v>
      </c>
      <c r="F4076" s="64" t="str">
        <f t="shared" si="164"/>
        <v>1</v>
      </c>
      <c r="G4076" s="72" t="s">
        <v>914</v>
      </c>
      <c r="H4076" s="63" t="s">
        <v>7204</v>
      </c>
      <c r="I4076" s="64" t="s">
        <v>494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5"/>
        <v>24</v>
      </c>
      <c r="P4076" s="67">
        <v>0.1</v>
      </c>
      <c r="Q4076" s="68">
        <v>19</v>
      </c>
      <c r="R4076" s="68"/>
      <c r="S4076" s="68">
        <f t="shared" si="166"/>
        <v>1.9000000000000001</v>
      </c>
      <c r="T4076" s="69" t="s">
        <v>548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customHeight="1" x14ac:dyDescent="0.35">
      <c r="A4077" s="62">
        <v>46228</v>
      </c>
      <c r="B4077" s="63" t="s">
        <v>446</v>
      </c>
      <c r="C4077" s="64" t="s">
        <v>17</v>
      </c>
      <c r="D4077" s="64" t="s">
        <v>37</v>
      </c>
      <c r="E4077" s="64" t="s">
        <v>7120</v>
      </c>
      <c r="F4077" s="64" t="str">
        <f t="shared" si="164"/>
        <v>1</v>
      </c>
      <c r="G4077" s="72" t="s">
        <v>1163</v>
      </c>
      <c r="H4077" s="63" t="s">
        <v>7205</v>
      </c>
      <c r="I4077" s="64" t="s">
        <v>494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5"/>
        <v>24</v>
      </c>
      <c r="P4077" s="67">
        <v>0.1</v>
      </c>
      <c r="Q4077" s="68">
        <v>19</v>
      </c>
      <c r="R4077" s="68"/>
      <c r="S4077" s="68">
        <f t="shared" si="166"/>
        <v>1.9000000000000001</v>
      </c>
      <c r="T4077" s="69" t="s">
        <v>548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customHeight="1" x14ac:dyDescent="0.35">
      <c r="A4078" s="62">
        <v>46228</v>
      </c>
      <c r="B4078" s="63" t="s">
        <v>446</v>
      </c>
      <c r="C4078" s="64" t="s">
        <v>17</v>
      </c>
      <c r="D4078" s="64" t="s">
        <v>37</v>
      </c>
      <c r="E4078" s="64" t="s">
        <v>7080</v>
      </c>
      <c r="F4078" s="64" t="str">
        <f t="shared" si="164"/>
        <v>1</v>
      </c>
      <c r="G4078" s="72" t="s">
        <v>1454</v>
      </c>
      <c r="H4078" s="63" t="s">
        <v>1455</v>
      </c>
      <c r="I4078" s="64" t="s">
        <v>494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5"/>
        <v>24</v>
      </c>
      <c r="P4078" s="67">
        <v>0.1</v>
      </c>
      <c r="Q4078" s="68">
        <v>25</v>
      </c>
      <c r="R4078" s="68"/>
      <c r="S4078" s="68">
        <f t="shared" si="166"/>
        <v>2.5</v>
      </c>
      <c r="T4078" s="69" t="s">
        <v>548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customHeight="1" x14ac:dyDescent="0.35">
      <c r="A4079" s="62">
        <v>46228</v>
      </c>
      <c r="B4079" s="63" t="s">
        <v>446</v>
      </c>
      <c r="C4079" s="64" t="s">
        <v>17</v>
      </c>
      <c r="D4079" s="64" t="s">
        <v>37</v>
      </c>
      <c r="E4079" s="64" t="s">
        <v>7080</v>
      </c>
      <c r="F4079" s="64" t="str">
        <f t="shared" si="164"/>
        <v>1</v>
      </c>
      <c r="G4079" s="72" t="s">
        <v>6369</v>
      </c>
      <c r="H4079" s="63" t="s">
        <v>7206</v>
      </c>
      <c r="I4079" s="64" t="s">
        <v>494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5"/>
        <v>24</v>
      </c>
      <c r="P4079" s="67">
        <v>0.1</v>
      </c>
      <c r="Q4079" s="68">
        <v>25</v>
      </c>
      <c r="R4079" s="68"/>
      <c r="S4079" s="68">
        <f t="shared" si="166"/>
        <v>2.5</v>
      </c>
      <c r="T4079" s="69" t="s">
        <v>548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customHeight="1" x14ac:dyDescent="0.35">
      <c r="A4080" s="62">
        <v>46228</v>
      </c>
      <c r="B4080" s="63" t="s">
        <v>446</v>
      </c>
      <c r="C4080" s="64" t="s">
        <v>17</v>
      </c>
      <c r="D4080" s="64" t="s">
        <v>37</v>
      </c>
      <c r="E4080" s="64" t="s">
        <v>7033</v>
      </c>
      <c r="F4080" s="64" t="str">
        <f t="shared" si="164"/>
        <v>1</v>
      </c>
      <c r="G4080" s="72" t="s">
        <v>7207</v>
      </c>
      <c r="H4080" s="63" t="s">
        <v>7208</v>
      </c>
      <c r="I4080" s="64" t="s">
        <v>494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5"/>
        <v>24</v>
      </c>
      <c r="P4080" s="67">
        <v>0.33</v>
      </c>
      <c r="Q4080" s="68">
        <v>6</v>
      </c>
      <c r="R4080" s="68"/>
      <c r="S4080" s="68">
        <f t="shared" si="166"/>
        <v>1.98</v>
      </c>
      <c r="T4080" s="69" t="s">
        <v>548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customHeight="1" x14ac:dyDescent="0.35">
      <c r="A4081" s="62">
        <v>46228</v>
      </c>
      <c r="B4081" s="63" t="s">
        <v>446</v>
      </c>
      <c r="C4081" s="64" t="s">
        <v>17</v>
      </c>
      <c r="D4081" s="64" t="s">
        <v>37</v>
      </c>
      <c r="E4081" s="64" t="s">
        <v>7119</v>
      </c>
      <c r="F4081" s="64" t="str">
        <f t="shared" si="164"/>
        <v>2</v>
      </c>
      <c r="G4081" s="72" t="s">
        <v>3320</v>
      </c>
      <c r="H4081" s="63" t="s">
        <v>7209</v>
      </c>
      <c r="I4081" s="64" t="s">
        <v>494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5"/>
        <v>24</v>
      </c>
      <c r="P4081" s="67">
        <v>0.1</v>
      </c>
      <c r="Q4081" s="68">
        <v>10</v>
      </c>
      <c r="R4081" s="68"/>
      <c r="S4081" s="68">
        <f t="shared" si="166"/>
        <v>1</v>
      </c>
      <c r="T4081" s="69" t="s">
        <v>548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customHeight="1" x14ac:dyDescent="0.35">
      <c r="A4082" s="62">
        <v>46228</v>
      </c>
      <c r="B4082" s="63" t="s">
        <v>34</v>
      </c>
      <c r="C4082" s="64" t="s">
        <v>17</v>
      </c>
      <c r="D4082" s="64" t="s">
        <v>19</v>
      </c>
      <c r="E4082" s="64" t="s">
        <v>6502</v>
      </c>
      <c r="F4082" s="64" t="str">
        <f t="shared" si="164"/>
        <v>2</v>
      </c>
      <c r="G4082" s="72" t="s">
        <v>4221</v>
      </c>
      <c r="H4082" s="63" t="s">
        <v>7210</v>
      </c>
      <c r="I4082" s="64" t="s">
        <v>494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5"/>
        <v>24</v>
      </c>
      <c r="P4082" s="67">
        <v>0.33</v>
      </c>
      <c r="Q4082" s="68">
        <v>13</v>
      </c>
      <c r="R4082" s="68"/>
      <c r="S4082" s="68">
        <f t="shared" si="166"/>
        <v>4.29</v>
      </c>
      <c r="T4082" s="69" t="s">
        <v>548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customHeight="1" x14ac:dyDescent="0.35">
      <c r="A4083" s="62">
        <v>46228</v>
      </c>
      <c r="B4083" s="63" t="s">
        <v>446</v>
      </c>
      <c r="C4083" s="64" t="s">
        <v>18</v>
      </c>
      <c r="D4083" s="64" t="s">
        <v>37</v>
      </c>
      <c r="E4083" s="64" t="s">
        <v>904</v>
      </c>
      <c r="F4083" s="64" t="str">
        <f t="shared" ref="F4083:F4146" si="167">IF(RIGHT(E4083,1)="D","1","2")</f>
        <v>1</v>
      </c>
      <c r="G4083" s="72" t="s">
        <v>2431</v>
      </c>
      <c r="H4083" s="63" t="s">
        <v>7211</v>
      </c>
      <c r="I4083" s="64" t="s">
        <v>494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ref="O4083:O4146" si="168">IF(N4083-M4083&gt;0,N4083-M4083,N4083-M4083+24)</f>
        <v>24</v>
      </c>
      <c r="P4083" s="67">
        <v>0.33</v>
      </c>
      <c r="Q4083" s="68">
        <v>20</v>
      </c>
      <c r="R4083" s="68"/>
      <c r="S4083" s="68">
        <f t="shared" ref="S4083:S4146" si="169">P4083*Q4083</f>
        <v>6.6000000000000005</v>
      </c>
      <c r="T4083" s="69" t="s">
        <v>548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customHeight="1" x14ac:dyDescent="0.35">
      <c r="A4084" s="62">
        <v>46228</v>
      </c>
      <c r="B4084" s="63" t="s">
        <v>446</v>
      </c>
      <c r="C4084" s="64" t="s">
        <v>18</v>
      </c>
      <c r="D4084" s="64" t="s">
        <v>37</v>
      </c>
      <c r="E4084" s="64" t="s">
        <v>756</v>
      </c>
      <c r="F4084" s="64" t="str">
        <f t="shared" si="167"/>
        <v>2</v>
      </c>
      <c r="G4084" s="72">
        <v>319158002</v>
      </c>
      <c r="H4084" s="63" t="s">
        <v>7212</v>
      </c>
      <c r="I4084" s="64" t="s">
        <v>494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si="168"/>
        <v>24</v>
      </c>
      <c r="P4084" s="67">
        <v>0.1</v>
      </c>
      <c r="Q4084" s="68">
        <v>5</v>
      </c>
      <c r="R4084" s="68"/>
      <c r="S4084" s="68">
        <f t="shared" si="169"/>
        <v>0.5</v>
      </c>
      <c r="T4084" s="69" t="s">
        <v>548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customHeight="1" x14ac:dyDescent="0.35">
      <c r="A4085" s="62">
        <v>46228</v>
      </c>
      <c r="B4085" s="63" t="s">
        <v>446</v>
      </c>
      <c r="C4085" s="64" t="s">
        <v>18</v>
      </c>
      <c r="D4085" s="64" t="s">
        <v>37</v>
      </c>
      <c r="E4085" s="64" t="s">
        <v>337</v>
      </c>
      <c r="F4085" s="64" t="str">
        <f t="shared" si="167"/>
        <v>2</v>
      </c>
      <c r="G4085" s="72">
        <v>317336001</v>
      </c>
      <c r="H4085" s="63" t="s">
        <v>7213</v>
      </c>
      <c r="I4085" s="64" t="s">
        <v>494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68"/>
        <v>24</v>
      </c>
      <c r="P4085" s="67">
        <v>0.1</v>
      </c>
      <c r="Q4085" s="68">
        <v>9</v>
      </c>
      <c r="R4085" s="68"/>
      <c r="S4085" s="68">
        <f t="shared" si="169"/>
        <v>0.9</v>
      </c>
      <c r="T4085" s="69" t="s">
        <v>548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customHeight="1" x14ac:dyDescent="0.35">
      <c r="A4086" s="62">
        <v>46228</v>
      </c>
      <c r="B4086" s="63" t="s">
        <v>446</v>
      </c>
      <c r="C4086" s="64" t="s">
        <v>18</v>
      </c>
      <c r="D4086" s="64" t="s">
        <v>37</v>
      </c>
      <c r="E4086" s="64" t="s">
        <v>616</v>
      </c>
      <c r="F4086" s="64" t="str">
        <f t="shared" si="167"/>
        <v>1</v>
      </c>
      <c r="G4086" s="72">
        <v>230747003</v>
      </c>
      <c r="H4086" s="63" t="s">
        <v>7214</v>
      </c>
      <c r="I4086" s="64" t="s">
        <v>494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68"/>
        <v>24</v>
      </c>
      <c r="P4086" s="67">
        <v>0.1</v>
      </c>
      <c r="Q4086" s="68">
        <v>3</v>
      </c>
      <c r="R4086" s="68"/>
      <c r="S4086" s="68">
        <f t="shared" si="169"/>
        <v>0.30000000000000004</v>
      </c>
      <c r="T4086" s="69" t="s">
        <v>548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customHeight="1" x14ac:dyDescent="0.35">
      <c r="A4087" s="62">
        <v>46228</v>
      </c>
      <c r="B4087" s="63" t="s">
        <v>446</v>
      </c>
      <c r="C4087" s="64" t="s">
        <v>18</v>
      </c>
      <c r="D4087" s="64" t="s">
        <v>37</v>
      </c>
      <c r="E4087" s="64" t="s">
        <v>616</v>
      </c>
      <c r="F4087" s="64" t="str">
        <f t="shared" si="167"/>
        <v>1</v>
      </c>
      <c r="G4087" s="72">
        <v>315630004</v>
      </c>
      <c r="H4087" s="63" t="s">
        <v>7215</v>
      </c>
      <c r="I4087" s="64" t="s">
        <v>494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68"/>
        <v>24</v>
      </c>
      <c r="P4087" s="67">
        <v>0.1</v>
      </c>
      <c r="Q4087" s="68">
        <v>3</v>
      </c>
      <c r="R4087" s="68"/>
      <c r="S4087" s="68">
        <f t="shared" si="169"/>
        <v>0.30000000000000004</v>
      </c>
      <c r="T4087" s="69" t="s">
        <v>548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customHeight="1" x14ac:dyDescent="0.35">
      <c r="A4088" s="62">
        <v>46228</v>
      </c>
      <c r="B4088" s="63" t="s">
        <v>446</v>
      </c>
      <c r="C4088" s="64" t="s">
        <v>18</v>
      </c>
      <c r="D4088" s="64" t="s">
        <v>37</v>
      </c>
      <c r="E4088" s="64" t="s">
        <v>616</v>
      </c>
      <c r="F4088" s="64" t="str">
        <f t="shared" si="167"/>
        <v>1</v>
      </c>
      <c r="G4088" s="72">
        <v>317279003</v>
      </c>
      <c r="H4088" s="63" t="s">
        <v>7216</v>
      </c>
      <c r="I4088" s="64" t="s">
        <v>494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68"/>
        <v>24</v>
      </c>
      <c r="P4088" s="67">
        <v>0.1</v>
      </c>
      <c r="Q4088" s="68">
        <v>3</v>
      </c>
      <c r="R4088" s="68"/>
      <c r="S4088" s="68">
        <f t="shared" si="169"/>
        <v>0.30000000000000004</v>
      </c>
      <c r="T4088" s="69" t="s">
        <v>548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customHeight="1" x14ac:dyDescent="0.35">
      <c r="A4089" s="62">
        <v>46228</v>
      </c>
      <c r="B4089" s="63" t="s">
        <v>446</v>
      </c>
      <c r="C4089" s="64" t="s">
        <v>18</v>
      </c>
      <c r="D4089" s="64" t="s">
        <v>37</v>
      </c>
      <c r="E4089" s="64" t="s">
        <v>903</v>
      </c>
      <c r="F4089" s="64" t="str">
        <f t="shared" si="167"/>
        <v>1</v>
      </c>
      <c r="G4089" s="72">
        <v>317342003</v>
      </c>
      <c r="H4089" s="63" t="s">
        <v>7217</v>
      </c>
      <c r="I4089" s="64" t="s">
        <v>494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68"/>
        <v>24</v>
      </c>
      <c r="P4089" s="67">
        <v>0.1</v>
      </c>
      <c r="Q4089" s="68">
        <v>9</v>
      </c>
      <c r="R4089" s="68"/>
      <c r="S4089" s="68">
        <f t="shared" si="169"/>
        <v>0.9</v>
      </c>
      <c r="T4089" s="69" t="s">
        <v>548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customHeight="1" x14ac:dyDescent="0.35">
      <c r="A4090" s="62">
        <v>46228</v>
      </c>
      <c r="B4090" s="63" t="s">
        <v>446</v>
      </c>
      <c r="C4090" s="64" t="s">
        <v>18</v>
      </c>
      <c r="D4090" s="64" t="s">
        <v>37</v>
      </c>
      <c r="E4090" s="64" t="s">
        <v>263</v>
      </c>
      <c r="F4090" s="64" t="str">
        <f t="shared" si="167"/>
        <v>2</v>
      </c>
      <c r="G4090" s="72" t="s">
        <v>2016</v>
      </c>
      <c r="H4090" s="63" t="s">
        <v>7218</v>
      </c>
      <c r="I4090" s="64" t="s">
        <v>494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68"/>
        <v>24</v>
      </c>
      <c r="P4090" s="67">
        <v>0.1</v>
      </c>
      <c r="Q4090" s="68">
        <v>17</v>
      </c>
      <c r="R4090" s="68"/>
      <c r="S4090" s="68">
        <f t="shared" si="169"/>
        <v>1.7000000000000002</v>
      </c>
      <c r="T4090" s="69" t="s">
        <v>548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customHeight="1" x14ac:dyDescent="0.35">
      <c r="A4091" s="62">
        <v>46228</v>
      </c>
      <c r="B4091" s="63" t="s">
        <v>446</v>
      </c>
      <c r="C4091" s="64" t="s">
        <v>18</v>
      </c>
      <c r="D4091" s="64" t="s">
        <v>37</v>
      </c>
      <c r="E4091" s="64" t="s">
        <v>258</v>
      </c>
      <c r="F4091" s="64" t="str">
        <f t="shared" si="167"/>
        <v>1</v>
      </c>
      <c r="G4091" s="72" t="s">
        <v>5418</v>
      </c>
      <c r="H4091" s="63" t="s">
        <v>7219</v>
      </c>
      <c r="I4091" s="64" t="s">
        <v>494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68"/>
        <v>24</v>
      </c>
      <c r="P4091" s="67">
        <v>0.1</v>
      </c>
      <c r="Q4091" s="68">
        <v>17</v>
      </c>
      <c r="R4091" s="68"/>
      <c r="S4091" s="68">
        <f t="shared" si="169"/>
        <v>1.7000000000000002</v>
      </c>
      <c r="T4091" s="69" t="s">
        <v>548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customHeight="1" x14ac:dyDescent="0.35">
      <c r="A4092" s="62">
        <v>46228</v>
      </c>
      <c r="B4092" s="63" t="s">
        <v>446</v>
      </c>
      <c r="C4092" s="64" t="s">
        <v>18</v>
      </c>
      <c r="D4092" s="64" t="s">
        <v>37</v>
      </c>
      <c r="E4092" s="64" t="s">
        <v>1543</v>
      </c>
      <c r="F4092" s="64" t="str">
        <f t="shared" si="167"/>
        <v>1</v>
      </c>
      <c r="G4092" s="72" t="s">
        <v>2470</v>
      </c>
      <c r="H4092" s="63" t="s">
        <v>7220</v>
      </c>
      <c r="I4092" s="64" t="s">
        <v>494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68"/>
        <v>24</v>
      </c>
      <c r="P4092" s="67">
        <v>0.1</v>
      </c>
      <c r="Q4092" s="68">
        <v>30</v>
      </c>
      <c r="R4092" s="68"/>
      <c r="S4092" s="68">
        <f t="shared" si="169"/>
        <v>3</v>
      </c>
      <c r="T4092" s="69" t="s">
        <v>548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customHeight="1" x14ac:dyDescent="0.35">
      <c r="A4093" s="62">
        <v>46228</v>
      </c>
      <c r="B4093" s="63" t="s">
        <v>446</v>
      </c>
      <c r="C4093" s="64" t="s">
        <v>18</v>
      </c>
      <c r="D4093" s="64" t="s">
        <v>37</v>
      </c>
      <c r="E4093" s="64" t="s">
        <v>1431</v>
      </c>
      <c r="F4093" s="64" t="str">
        <f t="shared" si="167"/>
        <v>2</v>
      </c>
      <c r="G4093" s="72">
        <v>159306004</v>
      </c>
      <c r="H4093" s="63" t="s">
        <v>7221</v>
      </c>
      <c r="I4093" s="64" t="s">
        <v>494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68"/>
        <v>24</v>
      </c>
      <c r="P4093" s="67">
        <v>0.1</v>
      </c>
      <c r="Q4093" s="68">
        <v>19</v>
      </c>
      <c r="R4093" s="68"/>
      <c r="S4093" s="68">
        <f t="shared" si="169"/>
        <v>1.9000000000000001</v>
      </c>
      <c r="T4093" s="69" t="s">
        <v>548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customHeight="1" x14ac:dyDescent="0.35">
      <c r="A4094" s="62">
        <v>46228</v>
      </c>
      <c r="B4094" s="63" t="s">
        <v>446</v>
      </c>
      <c r="C4094" s="64" t="s">
        <v>18</v>
      </c>
      <c r="D4094" s="64" t="s">
        <v>37</v>
      </c>
      <c r="E4094" s="64" t="s">
        <v>320</v>
      </c>
      <c r="F4094" s="64" t="str">
        <f t="shared" si="167"/>
        <v>1</v>
      </c>
      <c r="G4094" s="72" t="s">
        <v>4718</v>
      </c>
      <c r="H4094" s="63" t="s">
        <v>7222</v>
      </c>
      <c r="I4094" s="64" t="s">
        <v>494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68"/>
        <v>24</v>
      </c>
      <c r="P4094" s="67">
        <v>0.67</v>
      </c>
      <c r="Q4094" s="68">
        <v>21</v>
      </c>
      <c r="R4094" s="68"/>
      <c r="S4094" s="68">
        <f t="shared" si="169"/>
        <v>14.07</v>
      </c>
      <c r="T4094" s="69" t="s">
        <v>548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customHeight="1" x14ac:dyDescent="0.35">
      <c r="A4095" s="62">
        <v>46228</v>
      </c>
      <c r="B4095" s="63" t="s">
        <v>446</v>
      </c>
      <c r="C4095" s="64" t="s">
        <v>18</v>
      </c>
      <c r="D4095" s="64" t="s">
        <v>37</v>
      </c>
      <c r="E4095" s="64" t="s">
        <v>2573</v>
      </c>
      <c r="F4095" s="64" t="str">
        <f t="shared" si="167"/>
        <v>1</v>
      </c>
      <c r="G4095" s="72" t="s">
        <v>6670</v>
      </c>
      <c r="H4095" s="63" t="s">
        <v>7223</v>
      </c>
      <c r="I4095" s="64" t="s">
        <v>494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68"/>
        <v>24</v>
      </c>
      <c r="P4095" s="67">
        <v>0.67</v>
      </c>
      <c r="Q4095" s="68">
        <v>24</v>
      </c>
      <c r="R4095" s="68"/>
      <c r="S4095" s="68">
        <f t="shared" si="169"/>
        <v>16.080000000000002</v>
      </c>
      <c r="T4095" s="69" t="s">
        <v>548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customHeight="1" x14ac:dyDescent="0.35">
      <c r="A4096" s="62">
        <v>46228</v>
      </c>
      <c r="B4096" s="63" t="s">
        <v>446</v>
      </c>
      <c r="C4096" s="64" t="s">
        <v>18</v>
      </c>
      <c r="D4096" s="64" t="s">
        <v>37</v>
      </c>
      <c r="E4096" s="64" t="s">
        <v>331</v>
      </c>
      <c r="F4096" s="64" t="str">
        <f t="shared" si="167"/>
        <v>2</v>
      </c>
      <c r="G4096" s="72">
        <v>204753029</v>
      </c>
      <c r="H4096" s="63" t="s">
        <v>7224</v>
      </c>
      <c r="I4096" s="64" t="s">
        <v>494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68"/>
        <v>24</v>
      </c>
      <c r="P4096" s="67">
        <v>0.1</v>
      </c>
      <c r="Q4096" s="68">
        <v>5</v>
      </c>
      <c r="R4096" s="68"/>
      <c r="S4096" s="68">
        <f t="shared" si="169"/>
        <v>0.5</v>
      </c>
      <c r="T4096" s="69" t="s">
        <v>548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customHeight="1" x14ac:dyDescent="0.35">
      <c r="A4097" s="62">
        <v>46228</v>
      </c>
      <c r="B4097" s="63" t="s">
        <v>446</v>
      </c>
      <c r="C4097" s="64" t="s">
        <v>18</v>
      </c>
      <c r="D4097" s="64" t="s">
        <v>37</v>
      </c>
      <c r="E4097" s="64" t="s">
        <v>331</v>
      </c>
      <c r="F4097" s="64" t="str">
        <f t="shared" si="167"/>
        <v>2</v>
      </c>
      <c r="G4097" s="72">
        <v>206196008</v>
      </c>
      <c r="H4097" s="63" t="s">
        <v>7225</v>
      </c>
      <c r="I4097" s="64" t="s">
        <v>494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68"/>
        <v>24</v>
      </c>
      <c r="P4097" s="67">
        <v>0.1</v>
      </c>
      <c r="Q4097" s="68">
        <v>5</v>
      </c>
      <c r="R4097" s="68"/>
      <c r="S4097" s="68">
        <f t="shared" si="169"/>
        <v>0.5</v>
      </c>
      <c r="T4097" s="69" t="s">
        <v>548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customHeight="1" x14ac:dyDescent="0.35">
      <c r="A4098" s="62">
        <v>46228</v>
      </c>
      <c r="B4098" s="63" t="s">
        <v>34</v>
      </c>
      <c r="C4098" s="64" t="s">
        <v>18</v>
      </c>
      <c r="D4098" s="64" t="s">
        <v>19</v>
      </c>
      <c r="E4098" s="64" t="s">
        <v>1550</v>
      </c>
      <c r="F4098" s="64" t="str">
        <f t="shared" si="167"/>
        <v>1</v>
      </c>
      <c r="G4098" s="72">
        <v>130868002</v>
      </c>
      <c r="H4098" s="63" t="s">
        <v>7226</v>
      </c>
      <c r="I4098" s="64" t="s">
        <v>491</v>
      </c>
      <c r="J4098" s="63" t="s">
        <v>7227</v>
      </c>
      <c r="K4098" s="64" t="s">
        <v>281</v>
      </c>
      <c r="L4098" s="64" t="s">
        <v>268</v>
      </c>
      <c r="M4098" s="100">
        <v>0.3263888888888889</v>
      </c>
      <c r="N4098" s="100">
        <v>0.33680555555555558</v>
      </c>
      <c r="O4098" s="66">
        <f t="shared" si="168"/>
        <v>1.0416666666666685E-2</v>
      </c>
      <c r="P4098" s="67">
        <v>0.25</v>
      </c>
      <c r="Q4098" s="68">
        <v>7</v>
      </c>
      <c r="R4098" s="68"/>
      <c r="S4098" s="68">
        <f t="shared" si="169"/>
        <v>1.75</v>
      </c>
      <c r="T4098" s="69" t="s">
        <v>52</v>
      </c>
      <c r="U4098" s="63" t="s">
        <v>52</v>
      </c>
      <c r="V4098" s="63"/>
      <c r="W4098" s="63"/>
      <c r="X4098" s="63"/>
      <c r="Y4098" s="63"/>
      <c r="Z4098" s="63"/>
      <c r="AA4098" s="63">
        <v>2026070084</v>
      </c>
    </row>
    <row r="4099" spans="1:27" s="71" customFormat="1" ht="23.5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356</v>
      </c>
      <c r="F4099" s="64" t="str">
        <f t="shared" si="167"/>
        <v>1</v>
      </c>
      <c r="G4099" s="72">
        <v>130868017</v>
      </c>
      <c r="H4099" s="63" t="s">
        <v>7190</v>
      </c>
      <c r="I4099" s="64" t="s">
        <v>491</v>
      </c>
      <c r="J4099" s="63" t="s">
        <v>7228</v>
      </c>
      <c r="K4099" s="64" t="s">
        <v>281</v>
      </c>
      <c r="L4099" s="64" t="s">
        <v>268</v>
      </c>
      <c r="M4099" s="100">
        <v>0.3263888888888889</v>
      </c>
      <c r="N4099" s="100">
        <v>0.33333333333333331</v>
      </c>
      <c r="O4099" s="66">
        <f t="shared" si="168"/>
        <v>6.9444444444444198E-3</v>
      </c>
      <c r="P4099" s="67">
        <v>0.16</v>
      </c>
      <c r="Q4099" s="68">
        <v>7</v>
      </c>
      <c r="R4099" s="68"/>
      <c r="S4099" s="68">
        <f t="shared" si="169"/>
        <v>1.1200000000000001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2026070085</v>
      </c>
    </row>
    <row r="4100" spans="1:27" s="71" customFormat="1" ht="23.5" customHeight="1" x14ac:dyDescent="0.35">
      <c r="A4100" s="62">
        <v>46230</v>
      </c>
      <c r="B4100" s="63" t="s">
        <v>446</v>
      </c>
      <c r="C4100" s="64" t="s">
        <v>17</v>
      </c>
      <c r="D4100" s="64" t="s">
        <v>37</v>
      </c>
      <c r="E4100" s="64" t="s">
        <v>5888</v>
      </c>
      <c r="F4100" s="64" t="str">
        <f t="shared" si="167"/>
        <v>2</v>
      </c>
      <c r="G4100" s="72" t="s">
        <v>643</v>
      </c>
      <c r="H4100" s="63" t="s">
        <v>7233</v>
      </c>
      <c r="I4100" s="64" t="s">
        <v>494</v>
      </c>
      <c r="J4100" s="63" t="s">
        <v>66</v>
      </c>
      <c r="K4100" s="64" t="s">
        <v>243</v>
      </c>
      <c r="L4100" s="64" t="s">
        <v>239</v>
      </c>
      <c r="M4100" s="100"/>
      <c r="N4100" s="100"/>
      <c r="O4100" s="66">
        <f t="shared" si="168"/>
        <v>24</v>
      </c>
      <c r="P4100" s="67">
        <v>0.1</v>
      </c>
      <c r="Q4100" s="68">
        <v>21</v>
      </c>
      <c r="R4100" s="68"/>
      <c r="S4100" s="68">
        <f t="shared" si="169"/>
        <v>2.1</v>
      </c>
      <c r="T4100" s="69" t="s">
        <v>548</v>
      </c>
      <c r="U4100" s="63" t="s">
        <v>52</v>
      </c>
      <c r="V4100" s="63"/>
      <c r="W4100" s="63"/>
      <c r="X4100" s="63"/>
      <c r="Y4100" s="63"/>
      <c r="Z4100" s="63"/>
      <c r="AA4100" s="63"/>
    </row>
    <row r="4101" spans="1:27" s="71" customFormat="1" ht="23.5" customHeight="1" x14ac:dyDescent="0.35">
      <c r="A4101" s="62">
        <v>46230</v>
      </c>
      <c r="B4101" s="63" t="s">
        <v>446</v>
      </c>
      <c r="C4101" s="64" t="s">
        <v>17</v>
      </c>
      <c r="D4101" s="64" t="s">
        <v>37</v>
      </c>
      <c r="E4101" s="64" t="s">
        <v>7120</v>
      </c>
      <c r="F4101" s="64" t="str">
        <f t="shared" si="167"/>
        <v>1</v>
      </c>
      <c r="G4101" s="72" t="s">
        <v>7234</v>
      </c>
      <c r="H4101" s="63" t="s">
        <v>7235</v>
      </c>
      <c r="I4101" s="64" t="s">
        <v>494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68"/>
        <v>24</v>
      </c>
      <c r="P4101" s="67">
        <v>0.1</v>
      </c>
      <c r="Q4101" s="68">
        <v>28</v>
      </c>
      <c r="R4101" s="68"/>
      <c r="S4101" s="68">
        <f t="shared" si="169"/>
        <v>2.8000000000000003</v>
      </c>
      <c r="T4101" s="69" t="s">
        <v>548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customHeight="1" x14ac:dyDescent="0.35">
      <c r="A4102" s="62">
        <v>46230</v>
      </c>
      <c r="B4102" s="63" t="s">
        <v>446</v>
      </c>
      <c r="C4102" s="64" t="s">
        <v>17</v>
      </c>
      <c r="D4102" s="64" t="s">
        <v>37</v>
      </c>
      <c r="E4102" s="64" t="s">
        <v>7033</v>
      </c>
      <c r="F4102" s="64" t="str">
        <f t="shared" si="167"/>
        <v>1</v>
      </c>
      <c r="G4102" s="72" t="s">
        <v>3219</v>
      </c>
      <c r="H4102" s="63" t="s">
        <v>7236</v>
      </c>
      <c r="I4102" s="64" t="s">
        <v>494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68"/>
        <v>24</v>
      </c>
      <c r="P4102" s="67">
        <v>0.33</v>
      </c>
      <c r="Q4102" s="68">
        <v>9</v>
      </c>
      <c r="R4102" s="68"/>
      <c r="S4102" s="68">
        <f t="shared" si="169"/>
        <v>2.97</v>
      </c>
      <c r="T4102" s="69" t="s">
        <v>548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customHeight="1" x14ac:dyDescent="0.35">
      <c r="A4103" s="62">
        <v>46230</v>
      </c>
      <c r="B4103" s="63" t="s">
        <v>446</v>
      </c>
      <c r="C4103" s="64" t="s">
        <v>17</v>
      </c>
      <c r="D4103" s="64" t="s">
        <v>37</v>
      </c>
      <c r="E4103" s="64" t="s">
        <v>7035</v>
      </c>
      <c r="F4103" s="64" t="str">
        <f t="shared" si="167"/>
        <v>1</v>
      </c>
      <c r="G4103" s="72" t="s">
        <v>7237</v>
      </c>
      <c r="H4103" s="63" t="s">
        <v>7238</v>
      </c>
      <c r="I4103" s="64" t="s">
        <v>494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68"/>
        <v>24</v>
      </c>
      <c r="P4103" s="67">
        <v>0.33</v>
      </c>
      <c r="Q4103" s="68">
        <v>11</v>
      </c>
      <c r="R4103" s="68"/>
      <c r="S4103" s="68">
        <f t="shared" si="169"/>
        <v>3.6300000000000003</v>
      </c>
      <c r="T4103" s="69" t="s">
        <v>548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customHeight="1" x14ac:dyDescent="0.35">
      <c r="A4104" s="62">
        <v>46230</v>
      </c>
      <c r="B4104" s="63" t="s">
        <v>446</v>
      </c>
      <c r="C4104" s="64" t="s">
        <v>17</v>
      </c>
      <c r="D4104" s="64" t="s">
        <v>37</v>
      </c>
      <c r="E4104" s="64" t="s">
        <v>7035</v>
      </c>
      <c r="F4104" s="64" t="str">
        <f t="shared" si="167"/>
        <v>1</v>
      </c>
      <c r="G4104" s="72" t="s">
        <v>6009</v>
      </c>
      <c r="H4104" s="63" t="s">
        <v>7239</v>
      </c>
      <c r="I4104" s="64" t="s">
        <v>494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68"/>
        <v>24</v>
      </c>
      <c r="P4104" s="67">
        <v>0.33</v>
      </c>
      <c r="Q4104" s="68">
        <v>11</v>
      </c>
      <c r="R4104" s="68"/>
      <c r="S4104" s="68">
        <f t="shared" si="169"/>
        <v>3.6300000000000003</v>
      </c>
      <c r="T4104" s="69" t="s">
        <v>548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customHeight="1" x14ac:dyDescent="0.35">
      <c r="A4105" s="62">
        <v>46230</v>
      </c>
      <c r="B4105" s="63" t="s">
        <v>34</v>
      </c>
      <c r="C4105" s="64" t="s">
        <v>17</v>
      </c>
      <c r="D4105" s="64" t="s">
        <v>19</v>
      </c>
      <c r="E4105" s="64" t="s">
        <v>6467</v>
      </c>
      <c r="F4105" s="64" t="str">
        <f t="shared" si="167"/>
        <v>1</v>
      </c>
      <c r="G4105" s="72">
        <v>130597187</v>
      </c>
      <c r="H4105" s="63" t="s">
        <v>7240</v>
      </c>
      <c r="I4105" s="64" t="s">
        <v>494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68"/>
        <v>24</v>
      </c>
      <c r="P4105" s="67">
        <v>0.8</v>
      </c>
      <c r="Q4105" s="68">
        <v>13</v>
      </c>
      <c r="R4105" s="68"/>
      <c r="S4105" s="68">
        <f t="shared" si="169"/>
        <v>10.4</v>
      </c>
      <c r="T4105" s="69" t="s">
        <v>548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5925</v>
      </c>
      <c r="F4106" s="64" t="str">
        <f t="shared" si="167"/>
        <v>2</v>
      </c>
      <c r="G4106" s="72">
        <v>130597180</v>
      </c>
      <c r="H4106" s="63" t="s">
        <v>7241</v>
      </c>
      <c r="I4106" s="64" t="s">
        <v>494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68"/>
        <v>24</v>
      </c>
      <c r="P4106" s="67">
        <v>0.5</v>
      </c>
      <c r="Q4106" s="68">
        <v>12</v>
      </c>
      <c r="R4106" s="68"/>
      <c r="S4106" s="68">
        <f t="shared" si="169"/>
        <v>6</v>
      </c>
      <c r="T4106" s="69" t="s">
        <v>548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5925</v>
      </c>
      <c r="F4107" s="64" t="str">
        <f t="shared" si="167"/>
        <v>2</v>
      </c>
      <c r="G4107" s="72">
        <v>130597185</v>
      </c>
      <c r="H4107" s="63" t="s">
        <v>7242</v>
      </c>
      <c r="I4107" s="64" t="s">
        <v>494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68"/>
        <v>24</v>
      </c>
      <c r="P4107" s="67">
        <v>0.25</v>
      </c>
      <c r="Q4107" s="68">
        <v>12</v>
      </c>
      <c r="R4107" s="68"/>
      <c r="S4107" s="68">
        <f t="shared" si="169"/>
        <v>3</v>
      </c>
      <c r="T4107" s="69" t="s">
        <v>548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5653</v>
      </c>
      <c r="F4108" s="64" t="str">
        <f t="shared" si="167"/>
        <v>1</v>
      </c>
      <c r="G4108" s="72">
        <v>130597182</v>
      </c>
      <c r="H4108" s="63" t="s">
        <v>7243</v>
      </c>
      <c r="I4108" s="64" t="s">
        <v>494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68"/>
        <v>24</v>
      </c>
      <c r="P4108" s="67">
        <v>0.5</v>
      </c>
      <c r="Q4108" s="68">
        <v>11</v>
      </c>
      <c r="R4108" s="68"/>
      <c r="S4108" s="68">
        <f t="shared" si="169"/>
        <v>5.5</v>
      </c>
      <c r="T4108" s="69" t="s">
        <v>548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customHeight="1" x14ac:dyDescent="0.35">
      <c r="A4109" s="62">
        <v>46230</v>
      </c>
      <c r="B4109" s="63" t="s">
        <v>446</v>
      </c>
      <c r="C4109" s="64" t="s">
        <v>17</v>
      </c>
      <c r="D4109" s="64" t="s">
        <v>37</v>
      </c>
      <c r="E4109" s="64" t="s">
        <v>6109</v>
      </c>
      <c r="F4109" s="64" t="str">
        <f t="shared" si="167"/>
        <v>1</v>
      </c>
      <c r="G4109" s="72" t="s">
        <v>4102</v>
      </c>
      <c r="H4109" s="63" t="s">
        <v>7244</v>
      </c>
      <c r="I4109" s="64" t="s">
        <v>494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68"/>
        <v>24</v>
      </c>
      <c r="P4109" s="67">
        <v>0.33</v>
      </c>
      <c r="Q4109" s="68">
        <v>9</v>
      </c>
      <c r="R4109" s="68"/>
      <c r="S4109" s="68">
        <f t="shared" si="169"/>
        <v>2.97</v>
      </c>
      <c r="T4109" s="69" t="s">
        <v>548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customHeight="1" x14ac:dyDescent="0.35">
      <c r="A4110" s="62">
        <v>46230</v>
      </c>
      <c r="B4110" s="63" t="s">
        <v>446</v>
      </c>
      <c r="C4110" s="64" t="s">
        <v>18</v>
      </c>
      <c r="D4110" s="64" t="s">
        <v>37</v>
      </c>
      <c r="E4110" s="64" t="s">
        <v>240</v>
      </c>
      <c r="F4110" s="64" t="str">
        <f t="shared" si="167"/>
        <v>2</v>
      </c>
      <c r="G4110" s="72">
        <v>159344004</v>
      </c>
      <c r="H4110" s="63" t="s">
        <v>7245</v>
      </c>
      <c r="I4110" s="64" t="s">
        <v>494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68"/>
        <v>24</v>
      </c>
      <c r="P4110" s="67">
        <v>0.33</v>
      </c>
      <c r="Q4110" s="68">
        <v>18</v>
      </c>
      <c r="R4110" s="68"/>
      <c r="S4110" s="68">
        <f t="shared" si="169"/>
        <v>5.94</v>
      </c>
      <c r="T4110" s="69" t="s">
        <v>548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customHeight="1" x14ac:dyDescent="0.35">
      <c r="A4111" s="62">
        <v>46230</v>
      </c>
      <c r="B4111" s="63" t="s">
        <v>446</v>
      </c>
      <c r="C4111" s="64" t="s">
        <v>18</v>
      </c>
      <c r="D4111" s="64" t="s">
        <v>37</v>
      </c>
      <c r="E4111" s="64" t="s">
        <v>1448</v>
      </c>
      <c r="F4111" s="64" t="str">
        <f t="shared" si="167"/>
        <v>2</v>
      </c>
      <c r="G4111" s="72" t="s">
        <v>2817</v>
      </c>
      <c r="H4111" s="63" t="s">
        <v>7246</v>
      </c>
      <c r="I4111" s="64" t="s">
        <v>494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68"/>
        <v>24</v>
      </c>
      <c r="P4111" s="67">
        <v>0.75</v>
      </c>
      <c r="Q4111" s="68">
        <v>21</v>
      </c>
      <c r="R4111" s="68"/>
      <c r="S4111" s="68">
        <f t="shared" si="169"/>
        <v>15.75</v>
      </c>
      <c r="T4111" s="69" t="s">
        <v>548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customHeight="1" x14ac:dyDescent="0.35">
      <c r="A4112" s="62">
        <v>46230</v>
      </c>
      <c r="B4112" s="63" t="s">
        <v>446</v>
      </c>
      <c r="C4112" s="64" t="s">
        <v>18</v>
      </c>
      <c r="D4112" s="64" t="s">
        <v>37</v>
      </c>
      <c r="E4112" s="64" t="s">
        <v>640</v>
      </c>
      <c r="F4112" s="64" t="str">
        <f t="shared" si="167"/>
        <v>1</v>
      </c>
      <c r="G4112" s="72">
        <v>315295002</v>
      </c>
      <c r="H4112" s="63" t="s">
        <v>7247</v>
      </c>
      <c r="I4112" s="64" t="s">
        <v>494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68"/>
        <v>24</v>
      </c>
      <c r="P4112" s="67">
        <v>0.1</v>
      </c>
      <c r="Q4112" s="68">
        <v>4</v>
      </c>
      <c r="R4112" s="68"/>
      <c r="S4112" s="68">
        <f t="shared" si="169"/>
        <v>0.4</v>
      </c>
      <c r="T4112" s="69" t="s">
        <v>548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customHeight="1" x14ac:dyDescent="0.35">
      <c r="A4113" s="62">
        <v>46230</v>
      </c>
      <c r="B4113" s="63" t="s">
        <v>446</v>
      </c>
      <c r="C4113" s="64" t="s">
        <v>18</v>
      </c>
      <c r="D4113" s="64" t="s">
        <v>37</v>
      </c>
      <c r="E4113" s="64" t="s">
        <v>640</v>
      </c>
      <c r="F4113" s="64" t="str">
        <f t="shared" si="167"/>
        <v>1</v>
      </c>
      <c r="G4113" s="72">
        <v>315296004</v>
      </c>
      <c r="H4113" s="63" t="s">
        <v>7248</v>
      </c>
      <c r="I4113" s="64" t="s">
        <v>494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68"/>
        <v>24</v>
      </c>
      <c r="P4113" s="67">
        <v>0.1</v>
      </c>
      <c r="Q4113" s="68">
        <v>4</v>
      </c>
      <c r="R4113" s="68"/>
      <c r="S4113" s="68">
        <f t="shared" si="169"/>
        <v>0.4</v>
      </c>
      <c r="T4113" s="69" t="s">
        <v>548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customHeight="1" x14ac:dyDescent="0.35">
      <c r="A4114" s="62">
        <v>46230</v>
      </c>
      <c r="B4114" s="63" t="s">
        <v>446</v>
      </c>
      <c r="C4114" s="64" t="s">
        <v>18</v>
      </c>
      <c r="D4114" s="64" t="s">
        <v>37</v>
      </c>
      <c r="E4114" s="64" t="s">
        <v>640</v>
      </c>
      <c r="F4114" s="64" t="str">
        <f t="shared" si="167"/>
        <v>1</v>
      </c>
      <c r="G4114" s="72">
        <v>316292007</v>
      </c>
      <c r="H4114" s="63" t="s">
        <v>7249</v>
      </c>
      <c r="I4114" s="64" t="s">
        <v>494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68"/>
        <v>24</v>
      </c>
      <c r="P4114" s="67">
        <v>0.1</v>
      </c>
      <c r="Q4114" s="68">
        <v>4</v>
      </c>
      <c r="R4114" s="68"/>
      <c r="S4114" s="68">
        <f t="shared" si="169"/>
        <v>0.4</v>
      </c>
      <c r="T4114" s="69" t="s">
        <v>548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customHeight="1" x14ac:dyDescent="0.35">
      <c r="A4115" s="62">
        <v>46230</v>
      </c>
      <c r="B4115" s="63" t="s">
        <v>446</v>
      </c>
      <c r="C4115" s="64" t="s">
        <v>18</v>
      </c>
      <c r="D4115" s="64" t="s">
        <v>37</v>
      </c>
      <c r="E4115" s="64" t="s">
        <v>640</v>
      </c>
      <c r="F4115" s="64" t="str">
        <f t="shared" si="167"/>
        <v>1</v>
      </c>
      <c r="G4115" s="72">
        <v>317279003</v>
      </c>
      <c r="H4115" s="63" t="s">
        <v>7250</v>
      </c>
      <c r="I4115" s="64" t="s">
        <v>494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68"/>
        <v>24</v>
      </c>
      <c r="P4115" s="67">
        <v>0.1</v>
      </c>
      <c r="Q4115" s="68">
        <v>4</v>
      </c>
      <c r="R4115" s="68"/>
      <c r="S4115" s="68">
        <f t="shared" si="169"/>
        <v>0.4</v>
      </c>
      <c r="T4115" s="69" t="s">
        <v>548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customHeight="1" x14ac:dyDescent="0.35">
      <c r="A4116" s="62">
        <v>46230</v>
      </c>
      <c r="B4116" s="63" t="s">
        <v>446</v>
      </c>
      <c r="C4116" s="64" t="s">
        <v>18</v>
      </c>
      <c r="D4116" s="64" t="s">
        <v>37</v>
      </c>
      <c r="E4116" s="64" t="s">
        <v>640</v>
      </c>
      <c r="F4116" s="64" t="str">
        <f t="shared" si="167"/>
        <v>1</v>
      </c>
      <c r="G4116" s="72">
        <v>230075028</v>
      </c>
      <c r="H4116" s="63" t="s">
        <v>7251</v>
      </c>
      <c r="I4116" s="64" t="s">
        <v>494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68"/>
        <v>24</v>
      </c>
      <c r="P4116" s="67">
        <v>0.1</v>
      </c>
      <c r="Q4116" s="68">
        <v>4</v>
      </c>
      <c r="R4116" s="68"/>
      <c r="S4116" s="68">
        <f t="shared" si="169"/>
        <v>0.4</v>
      </c>
      <c r="T4116" s="69" t="s">
        <v>548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customHeight="1" x14ac:dyDescent="0.35">
      <c r="A4117" s="62">
        <v>46230</v>
      </c>
      <c r="B4117" s="63" t="s">
        <v>446</v>
      </c>
      <c r="C4117" s="64" t="s">
        <v>18</v>
      </c>
      <c r="D4117" s="64" t="s">
        <v>37</v>
      </c>
      <c r="E4117" s="64" t="s">
        <v>337</v>
      </c>
      <c r="F4117" s="64" t="str">
        <f t="shared" si="167"/>
        <v>2</v>
      </c>
      <c r="G4117" s="72">
        <v>290011089</v>
      </c>
      <c r="H4117" s="63" t="s">
        <v>7252</v>
      </c>
      <c r="I4117" s="64" t="s">
        <v>494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68"/>
        <v>24</v>
      </c>
      <c r="P4117" s="67">
        <v>0.1</v>
      </c>
      <c r="Q4117" s="68">
        <v>2</v>
      </c>
      <c r="R4117" s="68"/>
      <c r="S4117" s="68">
        <f t="shared" si="169"/>
        <v>0.2</v>
      </c>
      <c r="T4117" s="69" t="s">
        <v>548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customHeight="1" x14ac:dyDescent="0.35">
      <c r="A4118" s="62">
        <v>46230</v>
      </c>
      <c r="B4118" s="63" t="s">
        <v>446</v>
      </c>
      <c r="C4118" s="64" t="s">
        <v>18</v>
      </c>
      <c r="D4118" s="64" t="s">
        <v>37</v>
      </c>
      <c r="E4118" s="64" t="s">
        <v>263</v>
      </c>
      <c r="F4118" s="64" t="str">
        <f t="shared" si="167"/>
        <v>2</v>
      </c>
      <c r="G4118" s="72" t="s">
        <v>1744</v>
      </c>
      <c r="H4118" s="63" t="s">
        <v>7253</v>
      </c>
      <c r="I4118" s="64" t="s">
        <v>494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68"/>
        <v>24</v>
      </c>
      <c r="P4118" s="67">
        <v>0.1</v>
      </c>
      <c r="Q4118" s="68">
        <v>19</v>
      </c>
      <c r="R4118" s="68"/>
      <c r="S4118" s="68">
        <f t="shared" si="169"/>
        <v>1.9000000000000001</v>
      </c>
      <c r="T4118" s="69" t="s">
        <v>548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customHeight="1" x14ac:dyDescent="0.35">
      <c r="A4119" s="62">
        <v>46230</v>
      </c>
      <c r="B4119" s="63" t="s">
        <v>446</v>
      </c>
      <c r="C4119" s="64" t="s">
        <v>18</v>
      </c>
      <c r="D4119" s="64" t="s">
        <v>37</v>
      </c>
      <c r="E4119" s="64" t="s">
        <v>2110</v>
      </c>
      <c r="F4119" s="64" t="str">
        <f t="shared" si="167"/>
        <v>2</v>
      </c>
      <c r="G4119" s="72">
        <v>159254005</v>
      </c>
      <c r="H4119" s="63" t="s">
        <v>7254</v>
      </c>
      <c r="I4119" s="64" t="s">
        <v>494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68"/>
        <v>24</v>
      </c>
      <c r="P4119" s="67">
        <v>0.33</v>
      </c>
      <c r="Q4119" s="68">
        <v>13</v>
      </c>
      <c r="R4119" s="68"/>
      <c r="S4119" s="68">
        <f t="shared" si="169"/>
        <v>4.29</v>
      </c>
      <c r="T4119" s="69" t="s">
        <v>548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customHeight="1" x14ac:dyDescent="0.35">
      <c r="A4120" s="62">
        <v>46230</v>
      </c>
      <c r="B4120" s="63" t="s">
        <v>446</v>
      </c>
      <c r="C4120" s="64" t="s">
        <v>18</v>
      </c>
      <c r="D4120" s="64" t="s">
        <v>37</v>
      </c>
      <c r="E4120" s="64" t="s">
        <v>820</v>
      </c>
      <c r="F4120" s="64" t="str">
        <f t="shared" si="167"/>
        <v>1</v>
      </c>
      <c r="G4120" s="72">
        <v>109627022</v>
      </c>
      <c r="H4120" s="63" t="s">
        <v>7255</v>
      </c>
      <c r="I4120" s="64" t="s">
        <v>494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68"/>
        <v>24</v>
      </c>
      <c r="P4120" s="67">
        <v>0.1</v>
      </c>
      <c r="Q4120" s="68">
        <v>15</v>
      </c>
      <c r="R4120" s="68"/>
      <c r="S4120" s="68">
        <f t="shared" si="169"/>
        <v>1.5</v>
      </c>
      <c r="T4120" s="69" t="s">
        <v>548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customHeight="1" x14ac:dyDescent="0.35">
      <c r="A4121" s="62">
        <v>46230</v>
      </c>
      <c r="B4121" s="63" t="s">
        <v>446</v>
      </c>
      <c r="C4121" s="64" t="s">
        <v>18</v>
      </c>
      <c r="D4121" s="64" t="s">
        <v>37</v>
      </c>
      <c r="E4121" s="64" t="s">
        <v>320</v>
      </c>
      <c r="F4121" s="64" t="str">
        <f t="shared" si="167"/>
        <v>1</v>
      </c>
      <c r="G4121" s="72" t="s">
        <v>4718</v>
      </c>
      <c r="H4121" s="63" t="s">
        <v>7222</v>
      </c>
      <c r="I4121" s="64" t="s">
        <v>494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68"/>
        <v>24</v>
      </c>
      <c r="P4121" s="67">
        <v>0.1</v>
      </c>
      <c r="Q4121" s="68">
        <v>22</v>
      </c>
      <c r="R4121" s="68"/>
      <c r="S4121" s="68">
        <f t="shared" si="169"/>
        <v>2.2000000000000002</v>
      </c>
      <c r="T4121" s="69" t="s">
        <v>548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customHeight="1" x14ac:dyDescent="0.35">
      <c r="A4122" s="62">
        <v>46230</v>
      </c>
      <c r="B4122" s="63" t="s">
        <v>446</v>
      </c>
      <c r="C4122" s="64" t="s">
        <v>18</v>
      </c>
      <c r="D4122" s="64" t="s">
        <v>37</v>
      </c>
      <c r="E4122" s="64" t="s">
        <v>320</v>
      </c>
      <c r="F4122" s="64" t="str">
        <f t="shared" si="167"/>
        <v>1</v>
      </c>
      <c r="G4122" s="72" t="s">
        <v>1472</v>
      </c>
      <c r="H4122" s="63" t="s">
        <v>7256</v>
      </c>
      <c r="I4122" s="64" t="s">
        <v>494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68"/>
        <v>24</v>
      </c>
      <c r="P4122" s="67">
        <v>0.8</v>
      </c>
      <c r="Q4122" s="68">
        <v>22</v>
      </c>
      <c r="R4122" s="68"/>
      <c r="S4122" s="68">
        <f t="shared" si="169"/>
        <v>17.600000000000001</v>
      </c>
      <c r="T4122" s="69" t="s">
        <v>548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customHeight="1" x14ac:dyDescent="0.35">
      <c r="A4123" s="62">
        <v>46230</v>
      </c>
      <c r="B4123" s="63" t="s">
        <v>446</v>
      </c>
      <c r="C4123" s="64" t="s">
        <v>18</v>
      </c>
      <c r="D4123" s="64" t="s">
        <v>37</v>
      </c>
      <c r="E4123" s="64" t="s">
        <v>320</v>
      </c>
      <c r="F4123" s="64" t="str">
        <f t="shared" si="167"/>
        <v>1</v>
      </c>
      <c r="G4123" s="72" t="s">
        <v>1472</v>
      </c>
      <c r="H4123" s="63" t="s">
        <v>7256</v>
      </c>
      <c r="I4123" s="64" t="s">
        <v>494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68"/>
        <v>24</v>
      </c>
      <c r="P4123" s="67">
        <v>0.67</v>
      </c>
      <c r="Q4123" s="68">
        <v>22</v>
      </c>
      <c r="R4123" s="68"/>
      <c r="S4123" s="68">
        <f t="shared" si="169"/>
        <v>14.74</v>
      </c>
      <c r="T4123" s="69" t="s">
        <v>548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customHeight="1" x14ac:dyDescent="0.35">
      <c r="A4124" s="62">
        <v>46230</v>
      </c>
      <c r="B4124" s="63" t="s">
        <v>446</v>
      </c>
      <c r="C4124" s="64" t="s">
        <v>18</v>
      </c>
      <c r="D4124" s="64" t="s">
        <v>37</v>
      </c>
      <c r="E4124" s="64" t="s">
        <v>382</v>
      </c>
      <c r="F4124" s="64" t="str">
        <f t="shared" si="167"/>
        <v>1</v>
      </c>
      <c r="G4124" s="72" t="s">
        <v>5045</v>
      </c>
      <c r="H4124" s="63" t="s">
        <v>7257</v>
      </c>
      <c r="I4124" s="64" t="s">
        <v>494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68"/>
        <v>24</v>
      </c>
      <c r="P4124" s="67">
        <v>0.1</v>
      </c>
      <c r="Q4124" s="68">
        <v>20</v>
      </c>
      <c r="R4124" s="68"/>
      <c r="S4124" s="68">
        <f t="shared" si="169"/>
        <v>2</v>
      </c>
      <c r="T4124" s="69" t="s">
        <v>548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customHeight="1" x14ac:dyDescent="0.35">
      <c r="A4125" s="62">
        <v>46230</v>
      </c>
      <c r="B4125" s="63" t="s">
        <v>446</v>
      </c>
      <c r="C4125" s="64" t="s">
        <v>18</v>
      </c>
      <c r="D4125" s="64" t="s">
        <v>37</v>
      </c>
      <c r="E4125" s="64" t="s">
        <v>416</v>
      </c>
      <c r="F4125" s="64" t="str">
        <f t="shared" si="167"/>
        <v>2</v>
      </c>
      <c r="G4125" s="72" t="s">
        <v>1227</v>
      </c>
      <c r="H4125" s="63" t="s">
        <v>7258</v>
      </c>
      <c r="I4125" s="64" t="s">
        <v>494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68"/>
        <v>24</v>
      </c>
      <c r="P4125" s="67">
        <v>0.1</v>
      </c>
      <c r="Q4125" s="68">
        <v>6</v>
      </c>
      <c r="R4125" s="68"/>
      <c r="S4125" s="68">
        <f t="shared" si="169"/>
        <v>0.60000000000000009</v>
      </c>
      <c r="T4125" s="69" t="s">
        <v>548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customHeight="1" x14ac:dyDescent="0.35">
      <c r="A4126" s="62">
        <v>46230</v>
      </c>
      <c r="B4126" s="63" t="s">
        <v>446</v>
      </c>
      <c r="C4126" s="64" t="s">
        <v>18</v>
      </c>
      <c r="D4126" s="64" t="s">
        <v>37</v>
      </c>
      <c r="E4126" s="64" t="s">
        <v>1348</v>
      </c>
      <c r="F4126" s="64" t="str">
        <f t="shared" si="167"/>
        <v>1</v>
      </c>
      <c r="G4126" s="72" t="s">
        <v>7259</v>
      </c>
      <c r="H4126" s="63" t="s">
        <v>7260</v>
      </c>
      <c r="I4126" s="64" t="s">
        <v>494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68"/>
        <v>24</v>
      </c>
      <c r="P4126" s="67">
        <v>0.1</v>
      </c>
      <c r="Q4126" s="68">
        <v>9</v>
      </c>
      <c r="R4126" s="68"/>
      <c r="S4126" s="68">
        <f t="shared" si="169"/>
        <v>0.9</v>
      </c>
      <c r="T4126" s="69" t="s">
        <v>548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customHeight="1" x14ac:dyDescent="0.35">
      <c r="A4127" s="62">
        <v>46230</v>
      </c>
      <c r="B4127" s="63" t="s">
        <v>446</v>
      </c>
      <c r="C4127" s="64" t="s">
        <v>18</v>
      </c>
      <c r="D4127" s="64" t="s">
        <v>37</v>
      </c>
      <c r="E4127" s="64" t="s">
        <v>844</v>
      </c>
      <c r="F4127" s="64" t="str">
        <f t="shared" si="167"/>
        <v>1</v>
      </c>
      <c r="G4127" s="72" t="s">
        <v>1476</v>
      </c>
      <c r="H4127" s="63" t="s">
        <v>6556</v>
      </c>
      <c r="I4127" s="64" t="s">
        <v>494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68"/>
        <v>24</v>
      </c>
      <c r="P4127" s="67">
        <v>0.33</v>
      </c>
      <c r="Q4127" s="68">
        <v>10</v>
      </c>
      <c r="R4127" s="68"/>
      <c r="S4127" s="68">
        <f t="shared" si="169"/>
        <v>3.3000000000000003</v>
      </c>
      <c r="T4127" s="69" t="s">
        <v>548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customHeight="1" x14ac:dyDescent="0.35">
      <c r="A4128" s="62">
        <v>46230</v>
      </c>
      <c r="B4128" s="63" t="s">
        <v>446</v>
      </c>
      <c r="C4128" s="64" t="s">
        <v>18</v>
      </c>
      <c r="D4128" s="64" t="s">
        <v>37</v>
      </c>
      <c r="E4128" s="64" t="s">
        <v>331</v>
      </c>
      <c r="F4128" s="64" t="str">
        <f t="shared" si="167"/>
        <v>2</v>
      </c>
      <c r="G4128" s="72">
        <v>206866003</v>
      </c>
      <c r="H4128" s="63" t="s">
        <v>7261</v>
      </c>
      <c r="I4128" s="64" t="s">
        <v>494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68"/>
        <v>24</v>
      </c>
      <c r="P4128" s="67">
        <v>0.1</v>
      </c>
      <c r="Q4128" s="68">
        <v>7</v>
      </c>
      <c r="R4128" s="68"/>
      <c r="S4128" s="68">
        <f t="shared" si="169"/>
        <v>0.70000000000000007</v>
      </c>
      <c r="T4128" s="69" t="s">
        <v>548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customHeight="1" x14ac:dyDescent="0.35">
      <c r="A4129" s="62">
        <v>46230</v>
      </c>
      <c r="B4129" s="63" t="s">
        <v>446</v>
      </c>
      <c r="C4129" s="64" t="s">
        <v>18</v>
      </c>
      <c r="D4129" s="64" t="s">
        <v>37</v>
      </c>
      <c r="E4129" s="64" t="s">
        <v>872</v>
      </c>
      <c r="F4129" s="64" t="str">
        <f t="shared" si="167"/>
        <v>1</v>
      </c>
      <c r="G4129" s="72" t="s">
        <v>2820</v>
      </c>
      <c r="H4129" s="63" t="s">
        <v>7262</v>
      </c>
      <c r="I4129" s="64" t="s">
        <v>491</v>
      </c>
      <c r="J4129" s="63" t="s">
        <v>7263</v>
      </c>
      <c r="K4129" s="64" t="s">
        <v>281</v>
      </c>
      <c r="L4129" s="64" t="s">
        <v>268</v>
      </c>
      <c r="M4129" s="100">
        <v>0.6875</v>
      </c>
      <c r="N4129" s="100">
        <v>0.70486111111111116</v>
      </c>
      <c r="O4129" s="66">
        <f t="shared" si="168"/>
        <v>1.736111111111116E-2</v>
      </c>
      <c r="P4129" s="67">
        <v>0.4</v>
      </c>
      <c r="Q4129" s="68">
        <v>19</v>
      </c>
      <c r="R4129" s="68"/>
      <c r="S4129" s="68">
        <f t="shared" si="169"/>
        <v>7.6000000000000005</v>
      </c>
      <c r="T4129" s="69" t="s">
        <v>52</v>
      </c>
      <c r="U4129" s="63" t="s">
        <v>52</v>
      </c>
      <c r="V4129" s="63"/>
      <c r="W4129" s="63"/>
      <c r="X4129" s="63"/>
      <c r="Y4129" s="63"/>
      <c r="Z4129" s="63"/>
      <c r="AA4129" s="63">
        <v>2026070086</v>
      </c>
    </row>
    <row r="4130" spans="1:27" s="71" customFormat="1" ht="23.5" customHeight="1" x14ac:dyDescent="0.35">
      <c r="A4130" s="62">
        <v>46230</v>
      </c>
      <c r="B4130" s="63" t="s">
        <v>446</v>
      </c>
      <c r="C4130" s="64" t="s">
        <v>18</v>
      </c>
      <c r="D4130" s="64" t="s">
        <v>37</v>
      </c>
      <c r="E4130" s="64" t="s">
        <v>872</v>
      </c>
      <c r="F4130" s="64" t="str">
        <f t="shared" si="167"/>
        <v>1</v>
      </c>
      <c r="G4130" s="72" t="s">
        <v>2820</v>
      </c>
      <c r="H4130" s="63" t="s">
        <v>7262</v>
      </c>
      <c r="I4130" s="64" t="s">
        <v>491</v>
      </c>
      <c r="J4130" s="63" t="s">
        <v>7263</v>
      </c>
      <c r="K4130" s="64" t="s">
        <v>281</v>
      </c>
      <c r="L4130" s="64" t="s">
        <v>268</v>
      </c>
      <c r="M4130" s="100">
        <v>0.47222222222222221</v>
      </c>
      <c r="N4130" s="100">
        <v>0.47916666666666669</v>
      </c>
      <c r="O4130" s="66">
        <f t="shared" si="168"/>
        <v>6.9444444444444753E-3</v>
      </c>
      <c r="P4130" s="67">
        <v>0.17</v>
      </c>
      <c r="Q4130" s="68">
        <v>19</v>
      </c>
      <c r="R4130" s="68"/>
      <c r="S4130" s="68">
        <f t="shared" si="169"/>
        <v>3.2300000000000004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2026070087</v>
      </c>
    </row>
    <row r="4131" spans="1:27" s="71" customFormat="1" ht="23.5" customHeight="1" x14ac:dyDescent="0.35">
      <c r="A4131" s="62">
        <v>46230</v>
      </c>
      <c r="B4131" s="63" t="s">
        <v>446</v>
      </c>
      <c r="C4131" s="64" t="s">
        <v>18</v>
      </c>
      <c r="D4131" s="64" t="s">
        <v>37</v>
      </c>
      <c r="E4131" s="64" t="s">
        <v>872</v>
      </c>
      <c r="F4131" s="64" t="str">
        <f t="shared" si="167"/>
        <v>1</v>
      </c>
      <c r="G4131" s="72" t="s">
        <v>2820</v>
      </c>
      <c r="H4131" s="63" t="s">
        <v>7262</v>
      </c>
      <c r="I4131" s="64" t="s">
        <v>491</v>
      </c>
      <c r="J4131" s="63" t="s">
        <v>7263</v>
      </c>
      <c r="K4131" s="64" t="s">
        <v>281</v>
      </c>
      <c r="L4131" s="64" t="s">
        <v>268</v>
      </c>
      <c r="M4131" s="100">
        <v>0.375</v>
      </c>
      <c r="N4131" s="100">
        <v>0.3888888888888889</v>
      </c>
      <c r="O4131" s="66">
        <f t="shared" si="168"/>
        <v>1.3888888888888895E-2</v>
      </c>
      <c r="P4131" s="67">
        <v>0.33</v>
      </c>
      <c r="Q4131" s="68">
        <v>19</v>
      </c>
      <c r="R4131" s="68"/>
      <c r="S4131" s="68">
        <f t="shared" si="169"/>
        <v>6.2700000000000005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2026070088</v>
      </c>
    </row>
    <row r="4132" spans="1:27" s="71" customFormat="1" ht="23.5" customHeight="1" x14ac:dyDescent="0.35">
      <c r="A4132" s="62">
        <v>46230</v>
      </c>
      <c r="B4132" s="63" t="s">
        <v>446</v>
      </c>
      <c r="C4132" s="64" t="s">
        <v>18</v>
      </c>
      <c r="D4132" s="64" t="s">
        <v>37</v>
      </c>
      <c r="E4132" s="64" t="s">
        <v>872</v>
      </c>
      <c r="F4132" s="64" t="str">
        <f t="shared" si="167"/>
        <v>1</v>
      </c>
      <c r="G4132" s="72" t="s">
        <v>2820</v>
      </c>
      <c r="H4132" s="63" t="s">
        <v>7262</v>
      </c>
      <c r="I4132" s="64" t="s">
        <v>491</v>
      </c>
      <c r="J4132" s="63" t="s">
        <v>7263</v>
      </c>
      <c r="K4132" s="64" t="s">
        <v>281</v>
      </c>
      <c r="L4132" s="64" t="s">
        <v>268</v>
      </c>
      <c r="M4132" s="100">
        <v>0.4375</v>
      </c>
      <c r="N4132" s="100">
        <v>0.4513888888888889</v>
      </c>
      <c r="O4132" s="66">
        <f t="shared" si="168"/>
        <v>1.3888888888888895E-2</v>
      </c>
      <c r="P4132" s="67">
        <v>0.33</v>
      </c>
      <c r="Q4132" s="68">
        <v>19</v>
      </c>
      <c r="R4132" s="68"/>
      <c r="S4132" s="68">
        <f t="shared" si="169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2026070089</v>
      </c>
    </row>
    <row r="4133" spans="1:27" s="71" customFormat="1" ht="23.5" customHeight="1" x14ac:dyDescent="0.35">
      <c r="A4133" s="62">
        <v>46230</v>
      </c>
      <c r="B4133" s="63" t="s">
        <v>34</v>
      </c>
      <c r="C4133" s="64" t="s">
        <v>17</v>
      </c>
      <c r="D4133" s="64" t="s">
        <v>19</v>
      </c>
      <c r="E4133" s="64" t="s">
        <v>437</v>
      </c>
      <c r="F4133" s="64" t="str">
        <f t="shared" si="167"/>
        <v>1</v>
      </c>
      <c r="G4133" s="72">
        <v>130597382</v>
      </c>
      <c r="H4133" s="63" t="s">
        <v>7264</v>
      </c>
      <c r="I4133" s="64" t="s">
        <v>491</v>
      </c>
      <c r="J4133" s="63" t="s">
        <v>1183</v>
      </c>
      <c r="K4133" s="64" t="s">
        <v>281</v>
      </c>
      <c r="L4133" s="64" t="s">
        <v>268</v>
      </c>
      <c r="M4133" s="100">
        <v>0.70138888888888884</v>
      </c>
      <c r="N4133" s="100">
        <v>0.72916666666666663</v>
      </c>
      <c r="O4133" s="66">
        <f t="shared" si="168"/>
        <v>2.777777777777779E-2</v>
      </c>
      <c r="P4133" s="67">
        <v>0.67</v>
      </c>
      <c r="Q4133" s="68">
        <v>9</v>
      </c>
      <c r="R4133" s="68"/>
      <c r="S4133" s="68">
        <f t="shared" si="169"/>
        <v>6.03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2026070090</v>
      </c>
    </row>
    <row r="4134" spans="1:27" s="71" customFormat="1" ht="23.5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2027</v>
      </c>
      <c r="F4134" s="64" t="str">
        <f t="shared" si="167"/>
        <v>2</v>
      </c>
      <c r="G4134" s="72">
        <v>130868017</v>
      </c>
      <c r="H4134" s="63" t="s">
        <v>7265</v>
      </c>
      <c r="I4134" s="64" t="s">
        <v>491</v>
      </c>
      <c r="J4134" s="63" t="s">
        <v>7266</v>
      </c>
      <c r="K4134" s="64" t="s">
        <v>281</v>
      </c>
      <c r="L4134" s="64" t="s">
        <v>268</v>
      </c>
      <c r="M4134" s="100">
        <v>0.8618055555555556</v>
      </c>
      <c r="N4134" s="100">
        <v>0.9</v>
      </c>
      <c r="O4134" s="66">
        <f t="shared" si="168"/>
        <v>3.819444444444442E-2</v>
      </c>
      <c r="P4134" s="67">
        <v>0.9</v>
      </c>
      <c r="Q4134" s="68">
        <v>7</v>
      </c>
      <c r="R4134" s="68"/>
      <c r="S4134" s="68">
        <f t="shared" si="169"/>
        <v>6.3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2026070091</v>
      </c>
    </row>
    <row r="4135" spans="1:27" s="71" customFormat="1" ht="23.5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1554</v>
      </c>
      <c r="F4135" s="64" t="str">
        <f t="shared" si="167"/>
        <v>1</v>
      </c>
      <c r="G4135" s="72">
        <v>130868002</v>
      </c>
      <c r="H4135" s="63" t="s">
        <v>7267</v>
      </c>
      <c r="I4135" s="64" t="s">
        <v>491</v>
      </c>
      <c r="J4135" s="63" t="s">
        <v>7268</v>
      </c>
      <c r="K4135" s="64" t="s">
        <v>281</v>
      </c>
      <c r="L4135" s="64" t="s">
        <v>268</v>
      </c>
      <c r="M4135" s="100">
        <v>0.58333333333333337</v>
      </c>
      <c r="N4135" s="100">
        <v>0.59375</v>
      </c>
      <c r="O4135" s="66">
        <f t="shared" si="168"/>
        <v>1.041666666666663E-2</v>
      </c>
      <c r="P4135" s="67">
        <v>0.25</v>
      </c>
      <c r="Q4135" s="68">
        <v>7</v>
      </c>
      <c r="R4135" s="68"/>
      <c r="S4135" s="68">
        <f t="shared" si="169"/>
        <v>1.75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2026070092</v>
      </c>
    </row>
    <row r="4136" spans="1:27" s="71" customFormat="1" ht="23.5" customHeight="1" x14ac:dyDescent="0.35">
      <c r="A4136" s="62">
        <v>46230</v>
      </c>
      <c r="B4136" s="63" t="s">
        <v>446</v>
      </c>
      <c r="C4136" s="64" t="s">
        <v>17</v>
      </c>
      <c r="D4136" s="64" t="s">
        <v>37</v>
      </c>
      <c r="E4136" s="64" t="s">
        <v>5888</v>
      </c>
      <c r="F4136" s="64" t="str">
        <f t="shared" si="167"/>
        <v>2</v>
      </c>
      <c r="G4136" s="72" t="s">
        <v>7269</v>
      </c>
      <c r="H4136" s="63" t="s">
        <v>7270</v>
      </c>
      <c r="I4136" s="64" t="s">
        <v>491</v>
      </c>
      <c r="J4136" s="63" t="s">
        <v>7271</v>
      </c>
      <c r="K4136" s="64" t="s">
        <v>281</v>
      </c>
      <c r="L4136" s="64" t="s">
        <v>268</v>
      </c>
      <c r="M4136" s="100">
        <v>5.5555555555555552E-2</v>
      </c>
      <c r="N4136" s="100">
        <v>0.10347222222222222</v>
      </c>
      <c r="O4136" s="66">
        <f t="shared" si="168"/>
        <v>4.7916666666666663E-2</v>
      </c>
      <c r="P4136" s="67">
        <v>1.1499999999999999</v>
      </c>
      <c r="Q4136" s="68">
        <v>21</v>
      </c>
      <c r="R4136" s="68"/>
      <c r="S4136" s="68">
        <f t="shared" si="169"/>
        <v>24.15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2026070093</v>
      </c>
    </row>
    <row r="4137" spans="1:27" s="71" customFormat="1" ht="23.5" customHeight="1" x14ac:dyDescent="0.35">
      <c r="A4137" s="62">
        <v>46230</v>
      </c>
      <c r="B4137" s="63" t="s">
        <v>446</v>
      </c>
      <c r="C4137" s="64" t="s">
        <v>17</v>
      </c>
      <c r="D4137" s="64" t="s">
        <v>37</v>
      </c>
      <c r="E4137" s="64" t="s">
        <v>6034</v>
      </c>
      <c r="F4137" s="64" t="str">
        <f t="shared" si="167"/>
        <v>1</v>
      </c>
      <c r="G4137" s="72" t="s">
        <v>6092</v>
      </c>
      <c r="H4137" s="63" t="s">
        <v>7191</v>
      </c>
      <c r="I4137" s="64" t="s">
        <v>481</v>
      </c>
      <c r="J4137" s="63" t="s">
        <v>7192</v>
      </c>
      <c r="K4137" s="64" t="s">
        <v>273</v>
      </c>
      <c r="L4137" s="64" t="s">
        <v>268</v>
      </c>
      <c r="M4137" s="100">
        <v>0.3125</v>
      </c>
      <c r="N4137" s="100">
        <v>0.5625</v>
      </c>
      <c r="O4137" s="66">
        <f t="shared" si="168"/>
        <v>0.25</v>
      </c>
      <c r="P4137" s="67">
        <v>6</v>
      </c>
      <c r="Q4137" s="68">
        <v>13</v>
      </c>
      <c r="R4137" s="68"/>
      <c r="S4137" s="68">
        <f t="shared" si="169"/>
        <v>78</v>
      </c>
      <c r="T4137" s="69" t="s">
        <v>30</v>
      </c>
      <c r="U4137" s="63" t="s">
        <v>30</v>
      </c>
      <c r="V4137" s="63"/>
      <c r="W4137" s="63"/>
      <c r="X4137" s="63"/>
      <c r="Y4137" s="63"/>
      <c r="Z4137" s="63"/>
      <c r="AA4137" s="63">
        <v>2026070094</v>
      </c>
    </row>
    <row r="4138" spans="1:27" s="71" customFormat="1" ht="23.5" customHeight="1" x14ac:dyDescent="0.35">
      <c r="A4138" s="62">
        <v>46230</v>
      </c>
      <c r="B4138" s="63" t="s">
        <v>446</v>
      </c>
      <c r="C4138" s="64" t="s">
        <v>17</v>
      </c>
      <c r="D4138" s="64" t="s">
        <v>37</v>
      </c>
      <c r="E4138" s="64" t="s">
        <v>5999</v>
      </c>
      <c r="F4138" s="64" t="str">
        <f t="shared" si="167"/>
        <v>1</v>
      </c>
      <c r="G4138" s="72" t="s">
        <v>2474</v>
      </c>
      <c r="H4138" s="63" t="s">
        <v>7272</v>
      </c>
      <c r="I4138" s="64" t="s">
        <v>481</v>
      </c>
      <c r="J4138" s="63" t="s">
        <v>7192</v>
      </c>
      <c r="K4138" s="64" t="s">
        <v>273</v>
      </c>
      <c r="L4138" s="64" t="s">
        <v>268</v>
      </c>
      <c r="M4138" s="100">
        <v>0.3125</v>
      </c>
      <c r="N4138" s="100">
        <v>0.64583333333333337</v>
      </c>
      <c r="O4138" s="66">
        <f t="shared" si="168"/>
        <v>0.33333333333333337</v>
      </c>
      <c r="P4138" s="67">
        <v>8</v>
      </c>
      <c r="Q4138" s="68">
        <v>15</v>
      </c>
      <c r="R4138" s="68"/>
      <c r="S4138" s="68">
        <f t="shared" si="169"/>
        <v>120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2026070095</v>
      </c>
    </row>
    <row r="4139" spans="1:27" s="71" customFormat="1" ht="23.5" customHeight="1" x14ac:dyDescent="0.35">
      <c r="A4139" s="62">
        <v>46230</v>
      </c>
      <c r="B4139" s="63" t="s">
        <v>446</v>
      </c>
      <c r="C4139" s="64" t="s">
        <v>17</v>
      </c>
      <c r="D4139" s="64" t="s">
        <v>37</v>
      </c>
      <c r="E4139" s="64" t="s">
        <v>7120</v>
      </c>
      <c r="F4139" s="64" t="str">
        <f t="shared" si="167"/>
        <v>1</v>
      </c>
      <c r="G4139" s="72" t="s">
        <v>7234</v>
      </c>
      <c r="H4139" s="63" t="s">
        <v>7235</v>
      </c>
      <c r="I4139" s="64" t="s">
        <v>481</v>
      </c>
      <c r="J4139" s="63" t="s">
        <v>7273</v>
      </c>
      <c r="K4139" s="64" t="s">
        <v>273</v>
      </c>
      <c r="L4139" s="64" t="s">
        <v>268</v>
      </c>
      <c r="M4139" s="100">
        <v>0.45833333333333331</v>
      </c>
      <c r="N4139" s="100">
        <v>0.52083333333333337</v>
      </c>
      <c r="O4139" s="66">
        <f t="shared" si="168"/>
        <v>6.2500000000000056E-2</v>
      </c>
      <c r="P4139" s="67">
        <v>1.5</v>
      </c>
      <c r="Q4139" s="68">
        <v>28</v>
      </c>
      <c r="R4139" s="68"/>
      <c r="S4139" s="68">
        <f t="shared" si="169"/>
        <v>42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2026070096</v>
      </c>
    </row>
    <row r="4140" spans="1:27" s="71" customFormat="1" ht="23.5" customHeight="1" x14ac:dyDescent="0.35">
      <c r="A4140" s="62">
        <v>46231</v>
      </c>
      <c r="B4140" s="63" t="s">
        <v>446</v>
      </c>
      <c r="C4140" s="64" t="s">
        <v>17</v>
      </c>
      <c r="D4140" s="64" t="s">
        <v>37</v>
      </c>
      <c r="E4140" s="64" t="s">
        <v>5826</v>
      </c>
      <c r="F4140" s="64" t="str">
        <f t="shared" si="167"/>
        <v>1</v>
      </c>
      <c r="G4140" s="72" t="s">
        <v>1313</v>
      </c>
      <c r="H4140" s="63" t="s">
        <v>7281</v>
      </c>
      <c r="I4140" s="64" t="s">
        <v>494</v>
      </c>
      <c r="J4140" s="63" t="s">
        <v>66</v>
      </c>
      <c r="K4140" s="64" t="s">
        <v>243</v>
      </c>
      <c r="L4140" s="64" t="s">
        <v>239</v>
      </c>
      <c r="M4140" s="100"/>
      <c r="N4140" s="100"/>
      <c r="O4140" s="66">
        <f t="shared" si="168"/>
        <v>24</v>
      </c>
      <c r="P4140" s="67">
        <v>0.1</v>
      </c>
      <c r="Q4140" s="68">
        <v>31</v>
      </c>
      <c r="R4140" s="68"/>
      <c r="S4140" s="68">
        <f t="shared" si="169"/>
        <v>3.1</v>
      </c>
      <c r="T4140" s="69" t="s">
        <v>548</v>
      </c>
      <c r="U4140" s="63" t="s">
        <v>52</v>
      </c>
      <c r="V4140" s="63"/>
      <c r="W4140" s="63"/>
      <c r="X4140" s="63"/>
      <c r="Y4140" s="63"/>
      <c r="Z4140" s="63"/>
      <c r="AA4140" s="63"/>
    </row>
    <row r="4141" spans="1:27" s="71" customFormat="1" ht="23.5" customHeight="1" x14ac:dyDescent="0.35">
      <c r="A4141" s="62">
        <v>46231</v>
      </c>
      <c r="B4141" s="63" t="s">
        <v>446</v>
      </c>
      <c r="C4141" s="64" t="s">
        <v>17</v>
      </c>
      <c r="D4141" s="64" t="s">
        <v>37</v>
      </c>
      <c r="E4141" s="64" t="s">
        <v>5921</v>
      </c>
      <c r="F4141" s="64" t="str">
        <f t="shared" si="167"/>
        <v>1</v>
      </c>
      <c r="G4141" s="72" t="s">
        <v>888</v>
      </c>
      <c r="H4141" s="63" t="s">
        <v>7282</v>
      </c>
      <c r="I4141" s="64" t="s">
        <v>494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68"/>
        <v>24</v>
      </c>
      <c r="P4141" s="67">
        <v>0.1</v>
      </c>
      <c r="Q4141" s="68">
        <v>27</v>
      </c>
      <c r="R4141" s="68"/>
      <c r="S4141" s="68">
        <f t="shared" si="169"/>
        <v>2.7</v>
      </c>
      <c r="T4141" s="69" t="s">
        <v>548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customHeight="1" x14ac:dyDescent="0.35">
      <c r="A4142" s="62">
        <v>46231</v>
      </c>
      <c r="B4142" s="63" t="s">
        <v>446</v>
      </c>
      <c r="C4142" s="64" t="s">
        <v>17</v>
      </c>
      <c r="D4142" s="64" t="s">
        <v>37</v>
      </c>
      <c r="E4142" s="64" t="s">
        <v>5921</v>
      </c>
      <c r="F4142" s="64" t="str">
        <f t="shared" si="167"/>
        <v>1</v>
      </c>
      <c r="G4142" s="72" t="s">
        <v>7269</v>
      </c>
      <c r="H4142" s="63" t="s">
        <v>7270</v>
      </c>
      <c r="I4142" s="64" t="s">
        <v>494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68"/>
        <v>24</v>
      </c>
      <c r="P4142" s="67">
        <v>0.1</v>
      </c>
      <c r="Q4142" s="68">
        <v>27</v>
      </c>
      <c r="R4142" s="68"/>
      <c r="S4142" s="68">
        <f t="shared" si="169"/>
        <v>2.7</v>
      </c>
      <c r="T4142" s="69" t="s">
        <v>548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customHeight="1" x14ac:dyDescent="0.35">
      <c r="A4143" s="62">
        <v>46231</v>
      </c>
      <c r="B4143" s="63" t="s">
        <v>446</v>
      </c>
      <c r="C4143" s="64" t="s">
        <v>17</v>
      </c>
      <c r="D4143" s="64" t="s">
        <v>37</v>
      </c>
      <c r="E4143" s="64" t="s">
        <v>7033</v>
      </c>
      <c r="F4143" s="64" t="str">
        <f t="shared" si="167"/>
        <v>1</v>
      </c>
      <c r="G4143" s="72" t="s">
        <v>7283</v>
      </c>
      <c r="H4143" s="63" t="s">
        <v>7284</v>
      </c>
      <c r="I4143" s="64" t="s">
        <v>494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68"/>
        <v>24</v>
      </c>
      <c r="P4143" s="67">
        <v>0.33</v>
      </c>
      <c r="Q4143" s="68">
        <v>5</v>
      </c>
      <c r="R4143" s="68"/>
      <c r="S4143" s="68">
        <f t="shared" si="169"/>
        <v>1.6500000000000001</v>
      </c>
      <c r="T4143" s="69" t="s">
        <v>548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customHeight="1" x14ac:dyDescent="0.35">
      <c r="A4144" s="62">
        <v>46231</v>
      </c>
      <c r="B4144" s="63" t="s">
        <v>446</v>
      </c>
      <c r="C4144" s="64" t="s">
        <v>17</v>
      </c>
      <c r="D4144" s="64" t="s">
        <v>37</v>
      </c>
      <c r="E4144" s="64" t="s">
        <v>7035</v>
      </c>
      <c r="F4144" s="64" t="str">
        <f t="shared" si="167"/>
        <v>1</v>
      </c>
      <c r="G4144" s="72" t="s">
        <v>3618</v>
      </c>
      <c r="H4144" s="63" t="s">
        <v>7285</v>
      </c>
      <c r="I4144" s="64" t="s">
        <v>494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68"/>
        <v>24</v>
      </c>
      <c r="P4144" s="67">
        <v>0.33</v>
      </c>
      <c r="Q4144" s="68">
        <v>4</v>
      </c>
      <c r="R4144" s="68"/>
      <c r="S4144" s="68">
        <f t="shared" si="169"/>
        <v>1.32</v>
      </c>
      <c r="T4144" s="69" t="s">
        <v>548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customHeight="1" x14ac:dyDescent="0.35">
      <c r="A4145" s="62">
        <v>46231</v>
      </c>
      <c r="B4145" s="63" t="s">
        <v>446</v>
      </c>
      <c r="C4145" s="64" t="s">
        <v>17</v>
      </c>
      <c r="D4145" s="64" t="s">
        <v>37</v>
      </c>
      <c r="E4145" s="64" t="s">
        <v>7035</v>
      </c>
      <c r="F4145" s="64" t="str">
        <f t="shared" si="167"/>
        <v>1</v>
      </c>
      <c r="G4145" s="72" t="s">
        <v>7286</v>
      </c>
      <c r="H4145" s="63" t="s">
        <v>7287</v>
      </c>
      <c r="I4145" s="64" t="s">
        <v>494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68"/>
        <v>24</v>
      </c>
      <c r="P4145" s="67">
        <v>0.33</v>
      </c>
      <c r="Q4145" s="68">
        <v>4</v>
      </c>
      <c r="R4145" s="68"/>
      <c r="S4145" s="68">
        <f t="shared" si="169"/>
        <v>1.32</v>
      </c>
      <c r="T4145" s="69" t="s">
        <v>548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customHeight="1" x14ac:dyDescent="0.35">
      <c r="A4146" s="62">
        <v>46231</v>
      </c>
      <c r="B4146" s="63" t="s">
        <v>34</v>
      </c>
      <c r="C4146" s="64" t="s">
        <v>17</v>
      </c>
      <c r="D4146" s="64" t="s">
        <v>19</v>
      </c>
      <c r="E4146" s="64" t="s">
        <v>5928</v>
      </c>
      <c r="F4146" s="64" t="str">
        <f t="shared" si="167"/>
        <v>2</v>
      </c>
      <c r="G4146" s="72">
        <v>130649007</v>
      </c>
      <c r="H4146" s="63" t="s">
        <v>7288</v>
      </c>
      <c r="I4146" s="64" t="s">
        <v>494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68"/>
        <v>24</v>
      </c>
      <c r="P4146" s="67">
        <v>0.4</v>
      </c>
      <c r="Q4146" s="68">
        <v>11</v>
      </c>
      <c r="R4146" s="68"/>
      <c r="S4146" s="68">
        <f t="shared" si="169"/>
        <v>4.4000000000000004</v>
      </c>
      <c r="T4146" s="69" t="s">
        <v>548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customHeight="1" x14ac:dyDescent="0.35">
      <c r="A4147" s="62">
        <v>46231</v>
      </c>
      <c r="B4147" s="63" t="s">
        <v>446</v>
      </c>
      <c r="C4147" s="64" t="s">
        <v>17</v>
      </c>
      <c r="D4147" s="64" t="s">
        <v>37</v>
      </c>
      <c r="E4147" s="64" t="s">
        <v>6917</v>
      </c>
      <c r="F4147" s="64" t="str">
        <f t="shared" ref="F4147:F4210" si="170">IF(RIGHT(E4147,1)="D","1","2")</f>
        <v>2</v>
      </c>
      <c r="G4147" s="72" t="s">
        <v>3279</v>
      </c>
      <c r="H4147" s="63" t="s">
        <v>7289</v>
      </c>
      <c r="I4147" s="64" t="s">
        <v>494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ref="O4147:O4210" si="171">IF(N4147-M4147&gt;0,N4147-M4147,N4147-M4147+24)</f>
        <v>24</v>
      </c>
      <c r="P4147" s="67">
        <v>0.33</v>
      </c>
      <c r="Q4147" s="68">
        <v>8</v>
      </c>
      <c r="R4147" s="68"/>
      <c r="S4147" s="68">
        <f t="shared" ref="S4147:S4190" si="172">P4147*Q4147</f>
        <v>2.64</v>
      </c>
      <c r="T4147" s="69" t="s">
        <v>548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customHeight="1" x14ac:dyDescent="0.35">
      <c r="A4148" s="62">
        <v>46231</v>
      </c>
      <c r="B4148" s="63" t="s">
        <v>446</v>
      </c>
      <c r="C4148" s="64" t="s">
        <v>17</v>
      </c>
      <c r="D4148" s="64" t="s">
        <v>37</v>
      </c>
      <c r="E4148" s="64" t="s">
        <v>6917</v>
      </c>
      <c r="F4148" s="64" t="str">
        <f t="shared" si="170"/>
        <v>2</v>
      </c>
      <c r="G4148" s="72" t="s">
        <v>3438</v>
      </c>
      <c r="H4148" s="63" t="s">
        <v>7290</v>
      </c>
      <c r="I4148" s="64" t="s">
        <v>494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si="171"/>
        <v>24</v>
      </c>
      <c r="P4148" s="67">
        <v>0.33</v>
      </c>
      <c r="Q4148" s="68">
        <v>8</v>
      </c>
      <c r="R4148" s="68"/>
      <c r="S4148" s="68">
        <f t="shared" si="172"/>
        <v>2.64</v>
      </c>
      <c r="T4148" s="69" t="s">
        <v>548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customHeight="1" x14ac:dyDescent="0.35">
      <c r="A4149" s="62">
        <v>46231</v>
      </c>
      <c r="B4149" s="63" t="s">
        <v>446</v>
      </c>
      <c r="C4149" s="64" t="s">
        <v>17</v>
      </c>
      <c r="D4149" s="64" t="s">
        <v>37</v>
      </c>
      <c r="E4149" s="64" t="s">
        <v>5770</v>
      </c>
      <c r="F4149" s="64" t="str">
        <f t="shared" si="170"/>
        <v>1</v>
      </c>
      <c r="G4149" s="72" t="s">
        <v>3105</v>
      </c>
      <c r="H4149" s="63" t="s">
        <v>7291</v>
      </c>
      <c r="I4149" s="64" t="s">
        <v>494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1"/>
        <v>24</v>
      </c>
      <c r="P4149" s="67">
        <v>0.33</v>
      </c>
      <c r="Q4149" s="68">
        <v>9</v>
      </c>
      <c r="R4149" s="68"/>
      <c r="S4149" s="68">
        <f t="shared" si="172"/>
        <v>2.97</v>
      </c>
      <c r="T4149" s="69" t="s">
        <v>548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customHeight="1" x14ac:dyDescent="0.35">
      <c r="A4150" s="62">
        <v>46231</v>
      </c>
      <c r="B4150" s="63" t="s">
        <v>446</v>
      </c>
      <c r="C4150" s="64" t="s">
        <v>17</v>
      </c>
      <c r="D4150" s="64" t="s">
        <v>37</v>
      </c>
      <c r="E4150" s="64" t="s">
        <v>5770</v>
      </c>
      <c r="F4150" s="64" t="str">
        <f t="shared" si="170"/>
        <v>1</v>
      </c>
      <c r="G4150" s="72" t="s">
        <v>3249</v>
      </c>
      <c r="H4150" s="63" t="s">
        <v>7292</v>
      </c>
      <c r="I4150" s="64" t="s">
        <v>494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1"/>
        <v>24</v>
      </c>
      <c r="P4150" s="67">
        <v>0.33</v>
      </c>
      <c r="Q4150" s="68">
        <v>9</v>
      </c>
      <c r="R4150" s="68"/>
      <c r="S4150" s="68">
        <f t="shared" si="172"/>
        <v>2.97</v>
      </c>
      <c r="T4150" s="69" t="s">
        <v>548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customHeight="1" x14ac:dyDescent="0.35">
      <c r="A4151" s="62">
        <v>46231</v>
      </c>
      <c r="B4151" s="63" t="s">
        <v>446</v>
      </c>
      <c r="C4151" s="64" t="s">
        <v>18</v>
      </c>
      <c r="D4151" s="64" t="s">
        <v>37</v>
      </c>
      <c r="E4151" s="64" t="s">
        <v>871</v>
      </c>
      <c r="F4151" s="64" t="str">
        <f t="shared" si="170"/>
        <v>1</v>
      </c>
      <c r="G4151" s="72" t="s">
        <v>7293</v>
      </c>
      <c r="H4151" s="63" t="s">
        <v>7294</v>
      </c>
      <c r="I4151" s="64" t="s">
        <v>494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1"/>
        <v>24</v>
      </c>
      <c r="P4151" s="67">
        <v>0.1</v>
      </c>
      <c r="Q4151" s="68">
        <v>25</v>
      </c>
      <c r="R4151" s="68"/>
      <c r="S4151" s="68">
        <f t="shared" si="172"/>
        <v>2.5</v>
      </c>
      <c r="T4151" s="69" t="s">
        <v>548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customHeight="1" x14ac:dyDescent="0.35">
      <c r="A4152" s="62">
        <v>46231</v>
      </c>
      <c r="B4152" s="63" t="s">
        <v>446</v>
      </c>
      <c r="C4152" s="64" t="s">
        <v>18</v>
      </c>
      <c r="D4152" s="64" t="s">
        <v>37</v>
      </c>
      <c r="E4152" s="64" t="s">
        <v>339</v>
      </c>
      <c r="F4152" s="64" t="str">
        <f t="shared" si="170"/>
        <v>1</v>
      </c>
      <c r="G4152" s="72">
        <v>316292007</v>
      </c>
      <c r="H4152" s="63" t="s">
        <v>7295</v>
      </c>
      <c r="I4152" s="64" t="s">
        <v>494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1"/>
        <v>24</v>
      </c>
      <c r="P4152" s="67">
        <v>0.1</v>
      </c>
      <c r="Q4152" s="68">
        <v>9</v>
      </c>
      <c r="R4152" s="68"/>
      <c r="S4152" s="68">
        <f t="shared" si="172"/>
        <v>0.9</v>
      </c>
      <c r="T4152" s="69" t="s">
        <v>548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customHeight="1" x14ac:dyDescent="0.35">
      <c r="A4153" s="62">
        <v>46231</v>
      </c>
      <c r="B4153" s="63" t="s">
        <v>446</v>
      </c>
      <c r="C4153" s="64" t="s">
        <v>18</v>
      </c>
      <c r="D4153" s="64" t="s">
        <v>37</v>
      </c>
      <c r="E4153" s="64" t="s">
        <v>682</v>
      </c>
      <c r="F4153" s="64" t="str">
        <f t="shared" si="170"/>
        <v>2</v>
      </c>
      <c r="G4153" s="72">
        <v>312982004</v>
      </c>
      <c r="H4153" s="63" t="s">
        <v>7296</v>
      </c>
      <c r="I4153" s="64" t="s">
        <v>494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1"/>
        <v>24</v>
      </c>
      <c r="P4153" s="67">
        <v>0.1</v>
      </c>
      <c r="Q4153" s="68">
        <v>12</v>
      </c>
      <c r="R4153" s="68"/>
      <c r="S4153" s="68">
        <f t="shared" si="172"/>
        <v>1.2000000000000002</v>
      </c>
      <c r="T4153" s="69" t="s">
        <v>548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customHeight="1" x14ac:dyDescent="0.35">
      <c r="A4154" s="62">
        <v>46231</v>
      </c>
      <c r="B4154" s="63" t="s">
        <v>446</v>
      </c>
      <c r="C4154" s="64" t="s">
        <v>18</v>
      </c>
      <c r="D4154" s="64" t="s">
        <v>37</v>
      </c>
      <c r="E4154" s="64" t="s">
        <v>820</v>
      </c>
      <c r="F4154" s="64" t="str">
        <f t="shared" si="170"/>
        <v>1</v>
      </c>
      <c r="G4154" s="72" t="s">
        <v>7297</v>
      </c>
      <c r="H4154" s="63" t="s">
        <v>7298</v>
      </c>
      <c r="I4154" s="64" t="s">
        <v>494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1"/>
        <v>24</v>
      </c>
      <c r="P4154" s="67">
        <v>0.1</v>
      </c>
      <c r="Q4154" s="68">
        <v>25</v>
      </c>
      <c r="R4154" s="68"/>
      <c r="S4154" s="68">
        <f t="shared" si="172"/>
        <v>2.5</v>
      </c>
      <c r="T4154" s="69" t="s">
        <v>548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customHeight="1" x14ac:dyDescent="0.35">
      <c r="A4155" s="62">
        <v>46231</v>
      </c>
      <c r="B4155" s="63" t="s">
        <v>446</v>
      </c>
      <c r="C4155" s="64" t="s">
        <v>18</v>
      </c>
      <c r="D4155" s="64" t="s">
        <v>37</v>
      </c>
      <c r="E4155" s="64" t="s">
        <v>1696</v>
      </c>
      <c r="F4155" s="64" t="str">
        <f t="shared" si="170"/>
        <v>2</v>
      </c>
      <c r="G4155" s="72" t="s">
        <v>7259</v>
      </c>
      <c r="H4155" s="63" t="s">
        <v>7299</v>
      </c>
      <c r="I4155" s="64" t="s">
        <v>494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1"/>
        <v>24</v>
      </c>
      <c r="P4155" s="67">
        <v>0.1</v>
      </c>
      <c r="Q4155" s="68">
        <v>11</v>
      </c>
      <c r="R4155" s="68"/>
      <c r="S4155" s="68">
        <f t="shared" si="172"/>
        <v>1.1000000000000001</v>
      </c>
      <c r="T4155" s="69" t="s">
        <v>548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customHeight="1" x14ac:dyDescent="0.35">
      <c r="A4156" s="62">
        <v>46231</v>
      </c>
      <c r="B4156" s="63" t="s">
        <v>446</v>
      </c>
      <c r="C4156" s="64" t="s">
        <v>18</v>
      </c>
      <c r="D4156" s="64" t="s">
        <v>37</v>
      </c>
      <c r="E4156" s="64" t="s">
        <v>317</v>
      </c>
      <c r="F4156" s="64" t="str">
        <f t="shared" si="170"/>
        <v>1</v>
      </c>
      <c r="G4156" s="72" t="s">
        <v>2692</v>
      </c>
      <c r="H4156" s="63" t="s">
        <v>7300</v>
      </c>
      <c r="I4156" s="64" t="s">
        <v>494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1"/>
        <v>24</v>
      </c>
      <c r="P4156" s="67">
        <v>0.1</v>
      </c>
      <c r="Q4156" s="68">
        <v>29</v>
      </c>
      <c r="R4156" s="68"/>
      <c r="S4156" s="68">
        <f t="shared" si="172"/>
        <v>2.9000000000000004</v>
      </c>
      <c r="T4156" s="69" t="s">
        <v>548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customHeight="1" x14ac:dyDescent="0.35">
      <c r="A4157" s="62">
        <v>46231</v>
      </c>
      <c r="B4157" s="63" t="s">
        <v>446</v>
      </c>
      <c r="C4157" s="64" t="s">
        <v>18</v>
      </c>
      <c r="D4157" s="64" t="s">
        <v>37</v>
      </c>
      <c r="E4157" s="64" t="s">
        <v>317</v>
      </c>
      <c r="F4157" s="64" t="str">
        <f t="shared" si="170"/>
        <v>1</v>
      </c>
      <c r="G4157" s="72" t="s">
        <v>469</v>
      </c>
      <c r="H4157" s="63" t="s">
        <v>7301</v>
      </c>
      <c r="I4157" s="64" t="s">
        <v>494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1"/>
        <v>24</v>
      </c>
      <c r="P4157" s="67">
        <v>0.1</v>
      </c>
      <c r="Q4157" s="68">
        <v>29</v>
      </c>
      <c r="R4157" s="68"/>
      <c r="S4157" s="68">
        <f t="shared" si="172"/>
        <v>2.9000000000000004</v>
      </c>
      <c r="T4157" s="69" t="s">
        <v>548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customHeight="1" x14ac:dyDescent="0.35">
      <c r="A4158" s="62">
        <v>46231</v>
      </c>
      <c r="B4158" s="63" t="s">
        <v>446</v>
      </c>
      <c r="C4158" s="64" t="s">
        <v>18</v>
      </c>
      <c r="D4158" s="64" t="s">
        <v>37</v>
      </c>
      <c r="E4158" s="64" t="s">
        <v>328</v>
      </c>
      <c r="F4158" s="64" t="str">
        <f t="shared" si="170"/>
        <v>2</v>
      </c>
      <c r="G4158" s="72" t="s">
        <v>3291</v>
      </c>
      <c r="H4158" s="63" t="s">
        <v>7302</v>
      </c>
      <c r="I4158" s="64" t="s">
        <v>494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1"/>
        <v>24</v>
      </c>
      <c r="P4158" s="67">
        <v>0.1</v>
      </c>
      <c r="Q4158" s="68">
        <v>24</v>
      </c>
      <c r="R4158" s="68"/>
      <c r="S4158" s="68">
        <f t="shared" si="172"/>
        <v>2.4000000000000004</v>
      </c>
      <c r="T4158" s="69" t="s">
        <v>548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customHeight="1" x14ac:dyDescent="0.35">
      <c r="A4159" s="62">
        <v>46231</v>
      </c>
      <c r="B4159" s="63" t="s">
        <v>446</v>
      </c>
      <c r="C4159" s="64" t="s">
        <v>17</v>
      </c>
      <c r="D4159" s="64" t="s">
        <v>37</v>
      </c>
      <c r="E4159" s="64" t="s">
        <v>5886</v>
      </c>
      <c r="F4159" s="64" t="str">
        <f t="shared" si="170"/>
        <v>2</v>
      </c>
      <c r="G4159" s="72" t="s">
        <v>6092</v>
      </c>
      <c r="H4159" s="63" t="s">
        <v>7191</v>
      </c>
      <c r="I4159" s="64" t="s">
        <v>491</v>
      </c>
      <c r="J4159" s="63" t="s">
        <v>4068</v>
      </c>
      <c r="K4159" s="64" t="s">
        <v>281</v>
      </c>
      <c r="L4159" s="64" t="s">
        <v>268</v>
      </c>
      <c r="M4159" s="100">
        <v>0.89583333333333337</v>
      </c>
      <c r="N4159" s="100">
        <v>0.9375</v>
      </c>
      <c r="O4159" s="66">
        <f t="shared" si="171"/>
        <v>4.166666666666663E-2</v>
      </c>
      <c r="P4159" s="67">
        <v>1</v>
      </c>
      <c r="Q4159" s="68">
        <v>22</v>
      </c>
      <c r="R4159" s="68"/>
      <c r="S4159" s="68">
        <f t="shared" si="172"/>
        <v>22</v>
      </c>
      <c r="T4159" s="69" t="s">
        <v>52</v>
      </c>
      <c r="U4159" s="63" t="s">
        <v>52</v>
      </c>
      <c r="V4159" s="63"/>
      <c r="W4159" s="63"/>
      <c r="X4159" s="63"/>
      <c r="Y4159" s="63"/>
      <c r="Z4159" s="63"/>
      <c r="AA4159" s="63">
        <v>2026070097</v>
      </c>
    </row>
    <row r="4160" spans="1:27" s="71" customFormat="1" ht="23.5" customHeight="1" x14ac:dyDescent="0.35">
      <c r="A4160" s="62">
        <v>46231</v>
      </c>
      <c r="B4160" s="63" t="s">
        <v>446</v>
      </c>
      <c r="C4160" s="64" t="s">
        <v>17</v>
      </c>
      <c r="D4160" s="64" t="s">
        <v>37</v>
      </c>
      <c r="E4160" s="64" t="s">
        <v>5827</v>
      </c>
      <c r="F4160" s="64" t="str">
        <f t="shared" si="170"/>
        <v>2</v>
      </c>
      <c r="G4160" s="72" t="s">
        <v>1215</v>
      </c>
      <c r="H4160" s="63" t="s">
        <v>7303</v>
      </c>
      <c r="I4160" s="64" t="s">
        <v>486</v>
      </c>
      <c r="J4160" s="63" t="s">
        <v>7304</v>
      </c>
      <c r="K4160" s="64" t="s">
        <v>267</v>
      </c>
      <c r="L4160" s="64" t="s">
        <v>268</v>
      </c>
      <c r="M4160" s="100">
        <v>0.125</v>
      </c>
      <c r="N4160" s="100">
        <v>0.1875</v>
      </c>
      <c r="O4160" s="66">
        <f t="shared" si="171"/>
        <v>6.25E-2</v>
      </c>
      <c r="P4160" s="67">
        <v>1.5</v>
      </c>
      <c r="Q4160" s="68">
        <v>30</v>
      </c>
      <c r="R4160" s="68"/>
      <c r="S4160" s="68">
        <f t="shared" si="172"/>
        <v>45</v>
      </c>
      <c r="T4160" s="69" t="s">
        <v>27</v>
      </c>
      <c r="U4160" s="63" t="s">
        <v>52</v>
      </c>
      <c r="V4160" s="63" t="s">
        <v>7400</v>
      </c>
      <c r="W4160" s="63"/>
      <c r="X4160" s="63"/>
      <c r="Y4160" s="63"/>
      <c r="Z4160" s="63"/>
      <c r="AA4160" s="63">
        <v>2026070098</v>
      </c>
    </row>
    <row r="4161" spans="1:27" s="71" customFormat="1" ht="23.5" customHeight="1" x14ac:dyDescent="0.35">
      <c r="A4161" s="62">
        <v>46231</v>
      </c>
      <c r="B4161" s="63" t="s">
        <v>446</v>
      </c>
      <c r="C4161" s="64" t="s">
        <v>17</v>
      </c>
      <c r="D4161" s="64" t="s">
        <v>37</v>
      </c>
      <c r="E4161" s="64" t="s">
        <v>6034</v>
      </c>
      <c r="F4161" s="64" t="str">
        <f t="shared" si="170"/>
        <v>1</v>
      </c>
      <c r="G4161" s="72" t="s">
        <v>6092</v>
      </c>
      <c r="H4161" s="63" t="s">
        <v>7191</v>
      </c>
      <c r="I4161" s="64" t="s">
        <v>481</v>
      </c>
      <c r="J4161" s="63" t="s">
        <v>7192</v>
      </c>
      <c r="K4161" s="64" t="s">
        <v>273</v>
      </c>
      <c r="L4161" s="64" t="s">
        <v>268</v>
      </c>
      <c r="M4161" s="100">
        <v>0.3125</v>
      </c>
      <c r="N4161" s="100">
        <v>0.64583333333333337</v>
      </c>
      <c r="O4161" s="66">
        <f t="shared" si="171"/>
        <v>0.33333333333333337</v>
      </c>
      <c r="P4161" s="67">
        <v>8</v>
      </c>
      <c r="Q4161" s="68">
        <v>8</v>
      </c>
      <c r="R4161" s="68"/>
      <c r="S4161" s="68">
        <f t="shared" si="172"/>
        <v>64</v>
      </c>
      <c r="T4161" s="69" t="s">
        <v>30</v>
      </c>
      <c r="U4161" s="63" t="s">
        <v>30</v>
      </c>
      <c r="V4161" s="63"/>
      <c r="W4161" s="63">
        <v>615873002</v>
      </c>
      <c r="X4161" s="63" t="s">
        <v>7194</v>
      </c>
      <c r="Y4161" s="63"/>
      <c r="Z4161" s="63"/>
      <c r="AA4161" s="63">
        <v>2026070099</v>
      </c>
    </row>
    <row r="4162" spans="1:27" s="71" customFormat="1" ht="23.5" customHeight="1" x14ac:dyDescent="0.35">
      <c r="A4162" s="62">
        <v>46231</v>
      </c>
      <c r="B4162" s="63" t="s">
        <v>446</v>
      </c>
      <c r="C4162" s="64" t="s">
        <v>17</v>
      </c>
      <c r="D4162" s="64" t="s">
        <v>37</v>
      </c>
      <c r="E4162" s="64" t="s">
        <v>7120</v>
      </c>
      <c r="F4162" s="64" t="str">
        <f t="shared" si="170"/>
        <v>1</v>
      </c>
      <c r="G4162" s="72" t="s">
        <v>7234</v>
      </c>
      <c r="H4162" s="63" t="s">
        <v>7235</v>
      </c>
      <c r="I4162" s="64" t="s">
        <v>481</v>
      </c>
      <c r="J4162" s="63" t="s">
        <v>7305</v>
      </c>
      <c r="K4162" s="64" t="s">
        <v>273</v>
      </c>
      <c r="L4162" s="64" t="s">
        <v>268</v>
      </c>
      <c r="M4162" s="100">
        <v>0.375</v>
      </c>
      <c r="N4162" s="100">
        <v>0.5</v>
      </c>
      <c r="O4162" s="66">
        <f t="shared" si="171"/>
        <v>0.125</v>
      </c>
      <c r="P4162" s="67">
        <v>3</v>
      </c>
      <c r="Q4162" s="68">
        <v>29</v>
      </c>
      <c r="R4162" s="68"/>
      <c r="S4162" s="68">
        <f t="shared" si="172"/>
        <v>87</v>
      </c>
      <c r="T4162" s="69" t="s">
        <v>30</v>
      </c>
      <c r="U4162" s="63" t="s">
        <v>30</v>
      </c>
      <c r="V4162" s="63"/>
      <c r="W4162" s="63">
        <v>643262001</v>
      </c>
      <c r="X4162" s="63" t="s">
        <v>7320</v>
      </c>
      <c r="Y4162" s="63"/>
      <c r="Z4162" s="63"/>
      <c r="AA4162" s="63">
        <v>2026070100</v>
      </c>
    </row>
    <row r="4163" spans="1:27" s="71" customFormat="1" ht="23.5" customHeight="1" x14ac:dyDescent="0.35">
      <c r="A4163" s="62">
        <v>46231</v>
      </c>
      <c r="B4163" s="63" t="s">
        <v>446</v>
      </c>
      <c r="C4163" s="64" t="s">
        <v>17</v>
      </c>
      <c r="D4163" s="64" t="s">
        <v>37</v>
      </c>
      <c r="E4163" s="64" t="s">
        <v>1308</v>
      </c>
      <c r="F4163" s="64" t="str">
        <f t="shared" si="170"/>
        <v>2</v>
      </c>
      <c r="G4163" s="72" t="s">
        <v>7234</v>
      </c>
      <c r="H4163" s="63" t="s">
        <v>7235</v>
      </c>
      <c r="I4163" s="64" t="s">
        <v>481</v>
      </c>
      <c r="J4163" s="63" t="s">
        <v>7305</v>
      </c>
      <c r="K4163" s="64" t="s">
        <v>273</v>
      </c>
      <c r="L4163" s="64" t="s">
        <v>268</v>
      </c>
      <c r="M4163" s="100">
        <v>7.6388888888888895E-2</v>
      </c>
      <c r="N4163" s="100">
        <v>0.15972222222222221</v>
      </c>
      <c r="O4163" s="66">
        <f t="shared" si="171"/>
        <v>8.3333333333333315E-2</v>
      </c>
      <c r="P4163" s="67">
        <v>2</v>
      </c>
      <c r="Q4163" s="68">
        <v>27</v>
      </c>
      <c r="R4163" s="68"/>
      <c r="S4163" s="68">
        <f t="shared" si="172"/>
        <v>54</v>
      </c>
      <c r="T4163" s="69" t="s">
        <v>30</v>
      </c>
      <c r="U4163" s="63" t="s">
        <v>30</v>
      </c>
      <c r="V4163" s="63"/>
      <c r="W4163" s="63">
        <v>643262001</v>
      </c>
      <c r="X4163" s="63" t="s">
        <v>7320</v>
      </c>
      <c r="Y4163" s="63"/>
      <c r="Z4163" s="63"/>
      <c r="AA4163" s="63">
        <v>2026070101</v>
      </c>
    </row>
    <row r="4164" spans="1:27" s="71" customFormat="1" ht="23.5" customHeight="1" x14ac:dyDescent="0.35">
      <c r="A4164" s="62">
        <v>46232</v>
      </c>
      <c r="B4164" s="63" t="s">
        <v>446</v>
      </c>
      <c r="C4164" s="64" t="s">
        <v>17</v>
      </c>
      <c r="D4164" s="64" t="s">
        <v>37</v>
      </c>
      <c r="E4164" s="64" t="s">
        <v>7080</v>
      </c>
      <c r="F4164" s="64" t="str">
        <f t="shared" si="170"/>
        <v>1</v>
      </c>
      <c r="G4164" s="72" t="s">
        <v>1215</v>
      </c>
      <c r="H4164" s="63" t="s">
        <v>7303</v>
      </c>
      <c r="I4164" s="64" t="s">
        <v>494</v>
      </c>
      <c r="J4164" s="63" t="s">
        <v>66</v>
      </c>
      <c r="K4164" s="64" t="s">
        <v>243</v>
      </c>
      <c r="L4164" s="64" t="s">
        <v>239</v>
      </c>
      <c r="M4164" s="100"/>
      <c r="N4164" s="100"/>
      <c r="O4164" s="66">
        <f t="shared" si="171"/>
        <v>24</v>
      </c>
      <c r="P4164" s="67">
        <v>0.1</v>
      </c>
      <c r="Q4164" s="68">
        <v>32</v>
      </c>
      <c r="R4164" s="68"/>
      <c r="S4164" s="68">
        <f t="shared" si="172"/>
        <v>3.2</v>
      </c>
      <c r="T4164" s="69" t="s">
        <v>548</v>
      </c>
      <c r="U4164" s="63" t="s">
        <v>52</v>
      </c>
      <c r="V4164" s="63"/>
      <c r="W4164" s="63"/>
      <c r="X4164" s="63"/>
      <c r="Y4164" s="63"/>
      <c r="Z4164" s="63"/>
      <c r="AA4164" s="63"/>
    </row>
    <row r="4165" spans="1:27" s="71" customFormat="1" ht="23.5" customHeight="1" x14ac:dyDescent="0.35">
      <c r="A4165" s="62">
        <v>46232</v>
      </c>
      <c r="B4165" s="63" t="s">
        <v>446</v>
      </c>
      <c r="C4165" s="64" t="s">
        <v>17</v>
      </c>
      <c r="D4165" s="64" t="s">
        <v>37</v>
      </c>
      <c r="E4165" s="64" t="s">
        <v>1308</v>
      </c>
      <c r="F4165" s="64" t="str">
        <f t="shared" si="170"/>
        <v>2</v>
      </c>
      <c r="G4165" s="72" t="s">
        <v>1784</v>
      </c>
      <c r="H4165" s="63" t="s">
        <v>7338</v>
      </c>
      <c r="I4165" s="64" t="s">
        <v>494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1"/>
        <v>24</v>
      </c>
      <c r="P4165" s="67">
        <v>0.1</v>
      </c>
      <c r="Q4165" s="68">
        <v>27</v>
      </c>
      <c r="R4165" s="68"/>
      <c r="S4165" s="68">
        <f t="shared" si="172"/>
        <v>2.7</v>
      </c>
      <c r="T4165" s="69" t="s">
        <v>548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customHeight="1" x14ac:dyDescent="0.35">
      <c r="A4166" s="62">
        <v>46232</v>
      </c>
      <c r="B4166" s="63" t="s">
        <v>446</v>
      </c>
      <c r="C4166" s="64" t="s">
        <v>17</v>
      </c>
      <c r="D4166" s="64" t="s">
        <v>37</v>
      </c>
      <c r="E4166" s="64" t="s">
        <v>6917</v>
      </c>
      <c r="F4166" s="64" t="str">
        <f t="shared" si="170"/>
        <v>2</v>
      </c>
      <c r="G4166" s="72" t="s">
        <v>3324</v>
      </c>
      <c r="H4166" s="63" t="s">
        <v>7339</v>
      </c>
      <c r="I4166" s="64" t="s">
        <v>494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1"/>
        <v>24</v>
      </c>
      <c r="P4166" s="67">
        <v>0.33</v>
      </c>
      <c r="Q4166" s="68">
        <v>8</v>
      </c>
      <c r="R4166" s="68"/>
      <c r="S4166" s="68">
        <f t="shared" si="172"/>
        <v>2.64</v>
      </c>
      <c r="T4166" s="69" t="s">
        <v>548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customHeight="1" x14ac:dyDescent="0.35">
      <c r="A4167" s="62">
        <v>46232</v>
      </c>
      <c r="B4167" s="63" t="s">
        <v>34</v>
      </c>
      <c r="C4167" s="64" t="s">
        <v>17</v>
      </c>
      <c r="D4167" s="64" t="s">
        <v>19</v>
      </c>
      <c r="E4167" s="64" t="s">
        <v>6467</v>
      </c>
      <c r="F4167" s="64" t="str">
        <f t="shared" si="170"/>
        <v>1</v>
      </c>
      <c r="G4167" s="72">
        <v>130597184</v>
      </c>
      <c r="H4167" s="63" t="s">
        <v>7340</v>
      </c>
      <c r="I4167" s="64" t="s">
        <v>494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1"/>
        <v>24</v>
      </c>
      <c r="P4167" s="67">
        <v>0.5</v>
      </c>
      <c r="Q4167" s="68">
        <v>12</v>
      </c>
      <c r="R4167" s="68"/>
      <c r="S4167" s="68">
        <f t="shared" si="172"/>
        <v>6</v>
      </c>
      <c r="T4167" s="69" t="s">
        <v>548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6502</v>
      </c>
      <c r="F4168" s="64" t="str">
        <f t="shared" si="170"/>
        <v>2</v>
      </c>
      <c r="G4168" s="72" t="s">
        <v>3624</v>
      </c>
      <c r="H4168" s="63" t="s">
        <v>7341</v>
      </c>
      <c r="I4168" s="64" t="s">
        <v>494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1"/>
        <v>24</v>
      </c>
      <c r="P4168" s="67">
        <v>0.33</v>
      </c>
      <c r="Q4168" s="68">
        <v>12</v>
      </c>
      <c r="R4168" s="68"/>
      <c r="S4168" s="68">
        <f t="shared" si="172"/>
        <v>3.96</v>
      </c>
      <c r="T4168" s="69" t="s">
        <v>548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6918</v>
      </c>
      <c r="F4169" s="64" t="str">
        <f t="shared" si="170"/>
        <v>1</v>
      </c>
      <c r="G4169" s="72" t="s">
        <v>1853</v>
      </c>
      <c r="H4169" s="63" t="s">
        <v>7342</v>
      </c>
      <c r="I4169" s="64" t="s">
        <v>494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1"/>
        <v>24</v>
      </c>
      <c r="P4169" s="67">
        <v>0.75</v>
      </c>
      <c r="Q4169" s="68">
        <v>9</v>
      </c>
      <c r="R4169" s="68"/>
      <c r="S4169" s="68">
        <f t="shared" si="172"/>
        <v>6.75</v>
      </c>
      <c r="T4169" s="69" t="s">
        <v>548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customHeight="1" x14ac:dyDescent="0.35">
      <c r="A4170" s="62">
        <v>46232</v>
      </c>
      <c r="B4170" s="63" t="s">
        <v>446</v>
      </c>
      <c r="C4170" s="64" t="s">
        <v>18</v>
      </c>
      <c r="D4170" s="64" t="s">
        <v>37</v>
      </c>
      <c r="E4170" s="64" t="s">
        <v>386</v>
      </c>
      <c r="F4170" s="64" t="str">
        <f t="shared" si="170"/>
        <v>1</v>
      </c>
      <c r="G4170" s="72" t="s">
        <v>2171</v>
      </c>
      <c r="H4170" s="63" t="s">
        <v>7343</v>
      </c>
      <c r="I4170" s="64" t="s">
        <v>494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1"/>
        <v>24</v>
      </c>
      <c r="P4170" s="67">
        <v>0.8</v>
      </c>
      <c r="Q4170" s="68">
        <v>27</v>
      </c>
      <c r="R4170" s="68"/>
      <c r="S4170" s="68">
        <f t="shared" si="172"/>
        <v>21.6</v>
      </c>
      <c r="T4170" s="69" t="s">
        <v>548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customHeight="1" x14ac:dyDescent="0.35">
      <c r="A4171" s="62">
        <v>46232</v>
      </c>
      <c r="B4171" s="63" t="s">
        <v>446</v>
      </c>
      <c r="C4171" s="64" t="s">
        <v>18</v>
      </c>
      <c r="D4171" s="64" t="s">
        <v>37</v>
      </c>
      <c r="E4171" s="64" t="s">
        <v>639</v>
      </c>
      <c r="F4171" s="64" t="str">
        <f t="shared" si="170"/>
        <v>2</v>
      </c>
      <c r="G4171" s="72">
        <v>159200003</v>
      </c>
      <c r="H4171" s="63" t="s">
        <v>7344</v>
      </c>
      <c r="I4171" s="64" t="s">
        <v>494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1"/>
        <v>24</v>
      </c>
      <c r="P4171" s="67">
        <v>0.1</v>
      </c>
      <c r="Q4171" s="68">
        <v>22</v>
      </c>
      <c r="R4171" s="68"/>
      <c r="S4171" s="68">
        <f t="shared" si="172"/>
        <v>2.2000000000000002</v>
      </c>
      <c r="T4171" s="69" t="s">
        <v>548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customHeight="1" x14ac:dyDescent="0.35">
      <c r="A4172" s="62">
        <v>46232</v>
      </c>
      <c r="B4172" s="63" t="s">
        <v>446</v>
      </c>
      <c r="C4172" s="64" t="s">
        <v>18</v>
      </c>
      <c r="D4172" s="64" t="s">
        <v>37</v>
      </c>
      <c r="E4172" s="64" t="s">
        <v>755</v>
      </c>
      <c r="F4172" s="64" t="str">
        <f t="shared" si="170"/>
        <v>1</v>
      </c>
      <c r="G4172" s="72">
        <v>161021004</v>
      </c>
      <c r="H4172" s="63" t="s">
        <v>7345</v>
      </c>
      <c r="I4172" s="64" t="s">
        <v>494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1"/>
        <v>24</v>
      </c>
      <c r="P4172" s="67">
        <v>0.1</v>
      </c>
      <c r="Q4172" s="68">
        <v>13</v>
      </c>
      <c r="R4172" s="68"/>
      <c r="S4172" s="68">
        <f t="shared" si="172"/>
        <v>1.3</v>
      </c>
      <c r="T4172" s="69" t="s">
        <v>548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customHeight="1" x14ac:dyDescent="0.35">
      <c r="A4173" s="62">
        <v>46232</v>
      </c>
      <c r="B4173" s="63" t="s">
        <v>446</v>
      </c>
      <c r="C4173" s="64" t="s">
        <v>18</v>
      </c>
      <c r="D4173" s="64" t="s">
        <v>37</v>
      </c>
      <c r="E4173" s="64" t="s">
        <v>471</v>
      </c>
      <c r="F4173" s="64" t="str">
        <f t="shared" si="170"/>
        <v>1</v>
      </c>
      <c r="G4173" s="72" t="s">
        <v>6123</v>
      </c>
      <c r="H4173" s="63" t="s">
        <v>7346</v>
      </c>
      <c r="I4173" s="64" t="s">
        <v>494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1"/>
        <v>24</v>
      </c>
      <c r="P4173" s="67">
        <v>0.8</v>
      </c>
      <c r="Q4173" s="68">
        <v>24</v>
      </c>
      <c r="R4173" s="68"/>
      <c r="S4173" s="68">
        <f t="shared" si="172"/>
        <v>19.200000000000003</v>
      </c>
      <c r="T4173" s="69" t="s">
        <v>548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customHeight="1" x14ac:dyDescent="0.35">
      <c r="A4174" s="62">
        <v>46232</v>
      </c>
      <c r="B4174" s="63" t="s">
        <v>446</v>
      </c>
      <c r="C4174" s="64" t="s">
        <v>18</v>
      </c>
      <c r="D4174" s="64" t="s">
        <v>37</v>
      </c>
      <c r="E4174" s="64" t="s">
        <v>258</v>
      </c>
      <c r="F4174" s="64" t="str">
        <f t="shared" si="170"/>
        <v>1</v>
      </c>
      <c r="G4174" s="72" t="s">
        <v>1510</v>
      </c>
      <c r="H4174" s="63" t="s">
        <v>7347</v>
      </c>
      <c r="I4174" s="64" t="s">
        <v>494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1"/>
        <v>24</v>
      </c>
      <c r="P4174" s="67">
        <v>0.1</v>
      </c>
      <c r="Q4174" s="68">
        <v>24</v>
      </c>
      <c r="R4174" s="68"/>
      <c r="S4174" s="68">
        <f t="shared" si="172"/>
        <v>2.4000000000000004</v>
      </c>
      <c r="T4174" s="69" t="s">
        <v>548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customHeight="1" x14ac:dyDescent="0.35">
      <c r="A4175" s="62">
        <v>46232</v>
      </c>
      <c r="B4175" s="63" t="s">
        <v>446</v>
      </c>
      <c r="C4175" s="64" t="s">
        <v>18</v>
      </c>
      <c r="D4175" s="64" t="s">
        <v>37</v>
      </c>
      <c r="E4175" s="64" t="s">
        <v>554</v>
      </c>
      <c r="F4175" s="64" t="str">
        <f t="shared" si="170"/>
        <v>1</v>
      </c>
      <c r="G4175" s="72" t="s">
        <v>7348</v>
      </c>
      <c r="H4175" s="63" t="s">
        <v>7349</v>
      </c>
      <c r="I4175" s="64" t="s">
        <v>494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1"/>
        <v>24</v>
      </c>
      <c r="P4175" s="67">
        <v>0.67</v>
      </c>
      <c r="Q4175" s="68">
        <v>21</v>
      </c>
      <c r="R4175" s="68"/>
      <c r="S4175" s="68">
        <f t="shared" si="172"/>
        <v>14.07</v>
      </c>
      <c r="T4175" s="69" t="s">
        <v>548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customHeight="1" x14ac:dyDescent="0.35">
      <c r="A4176" s="62">
        <v>46232</v>
      </c>
      <c r="B4176" s="63" t="s">
        <v>446</v>
      </c>
      <c r="C4176" s="64" t="s">
        <v>18</v>
      </c>
      <c r="D4176" s="64" t="s">
        <v>37</v>
      </c>
      <c r="E4176" s="64" t="s">
        <v>317</v>
      </c>
      <c r="F4176" s="64" t="str">
        <f t="shared" si="170"/>
        <v>1</v>
      </c>
      <c r="G4176" s="72" t="s">
        <v>7350</v>
      </c>
      <c r="H4176" s="63" t="s">
        <v>7351</v>
      </c>
      <c r="I4176" s="64" t="s">
        <v>494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1"/>
        <v>24</v>
      </c>
      <c r="P4176" s="67">
        <v>0.1</v>
      </c>
      <c r="Q4176" s="68">
        <v>28</v>
      </c>
      <c r="R4176" s="68"/>
      <c r="S4176" s="68">
        <f t="shared" si="172"/>
        <v>2.8000000000000003</v>
      </c>
      <c r="T4176" s="69" t="s">
        <v>548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customHeight="1" x14ac:dyDescent="0.35">
      <c r="A4177" s="62">
        <v>46232</v>
      </c>
      <c r="B4177" s="63" t="s">
        <v>446</v>
      </c>
      <c r="C4177" s="64" t="s">
        <v>18</v>
      </c>
      <c r="D4177" s="64" t="s">
        <v>37</v>
      </c>
      <c r="E4177" s="64" t="s">
        <v>2681</v>
      </c>
      <c r="F4177" s="64" t="str">
        <f t="shared" si="170"/>
        <v>1</v>
      </c>
      <c r="G4177" s="72" t="s">
        <v>7352</v>
      </c>
      <c r="H4177" s="63" t="s">
        <v>7353</v>
      </c>
      <c r="I4177" s="64" t="s">
        <v>494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1"/>
        <v>24</v>
      </c>
      <c r="P4177" s="67">
        <v>0.1</v>
      </c>
      <c r="Q4177" s="68">
        <v>28</v>
      </c>
      <c r="R4177" s="68"/>
      <c r="S4177" s="68">
        <f t="shared" si="172"/>
        <v>2.8000000000000003</v>
      </c>
      <c r="T4177" s="69" t="s">
        <v>548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customHeight="1" x14ac:dyDescent="0.35">
      <c r="A4178" s="62">
        <v>46232</v>
      </c>
      <c r="B4178" s="63" t="s">
        <v>446</v>
      </c>
      <c r="C4178" s="64" t="s">
        <v>18</v>
      </c>
      <c r="D4178" s="64" t="s">
        <v>37</v>
      </c>
      <c r="E4178" s="64" t="s">
        <v>3799</v>
      </c>
      <c r="F4178" s="64" t="str">
        <f t="shared" si="170"/>
        <v>1</v>
      </c>
      <c r="G4178" s="72" t="s">
        <v>5004</v>
      </c>
      <c r="H4178" s="63" t="s">
        <v>7354</v>
      </c>
      <c r="I4178" s="64" t="s">
        <v>494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1"/>
        <v>24</v>
      </c>
      <c r="P4178" s="67">
        <v>0.33</v>
      </c>
      <c r="Q4178" s="68">
        <v>15</v>
      </c>
      <c r="R4178" s="68"/>
      <c r="S4178" s="68">
        <f t="shared" si="172"/>
        <v>4.95</v>
      </c>
      <c r="T4178" s="69" t="s">
        <v>548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customHeight="1" x14ac:dyDescent="0.35">
      <c r="A4179" s="62">
        <v>46232</v>
      </c>
      <c r="B4179" s="63" t="s">
        <v>446</v>
      </c>
      <c r="C4179" s="64" t="s">
        <v>18</v>
      </c>
      <c r="D4179" s="64" t="s">
        <v>37</v>
      </c>
      <c r="E4179" s="64" t="s">
        <v>554</v>
      </c>
      <c r="F4179" s="64" t="str">
        <f t="shared" si="170"/>
        <v>1</v>
      </c>
      <c r="G4179" s="72" t="s">
        <v>7348</v>
      </c>
      <c r="H4179" s="63" t="s">
        <v>7349</v>
      </c>
      <c r="I4179" s="64" t="s">
        <v>491</v>
      </c>
      <c r="J4179" s="63" t="s">
        <v>7355</v>
      </c>
      <c r="K4179" s="64" t="s">
        <v>281</v>
      </c>
      <c r="L4179" s="64" t="s">
        <v>268</v>
      </c>
      <c r="M4179" s="100">
        <v>0.52083333333333337</v>
      </c>
      <c r="N4179" s="100">
        <v>0.57291666666666663</v>
      </c>
      <c r="O4179" s="66">
        <f t="shared" si="171"/>
        <v>5.2083333333333259E-2</v>
      </c>
      <c r="P4179" s="67">
        <v>1.25</v>
      </c>
      <c r="Q4179" s="68">
        <v>21</v>
      </c>
      <c r="R4179" s="68"/>
      <c r="S4179" s="68">
        <f t="shared" si="172"/>
        <v>26.25</v>
      </c>
      <c r="T4179" s="69" t="s">
        <v>52</v>
      </c>
      <c r="U4179" s="63" t="s">
        <v>52</v>
      </c>
      <c r="V4179" s="63"/>
      <c r="W4179" s="63"/>
      <c r="X4179" s="63"/>
      <c r="Y4179" s="63"/>
      <c r="Z4179" s="63"/>
      <c r="AA4179" s="63">
        <v>2026070102</v>
      </c>
    </row>
    <row r="4180" spans="1:27" s="71" customFormat="1" ht="23.5" customHeight="1" x14ac:dyDescent="0.35">
      <c r="A4180" s="62">
        <v>46232</v>
      </c>
      <c r="B4180" s="63" t="s">
        <v>34</v>
      </c>
      <c r="C4180" s="64" t="s">
        <v>18</v>
      </c>
      <c r="D4180" s="64" t="s">
        <v>19</v>
      </c>
      <c r="E4180" s="64" t="s">
        <v>437</v>
      </c>
      <c r="F4180" s="64" t="str">
        <f t="shared" si="170"/>
        <v>1</v>
      </c>
      <c r="G4180" s="72">
        <v>130597382</v>
      </c>
      <c r="H4180" s="63" t="s">
        <v>7356</v>
      </c>
      <c r="I4180" s="64" t="s">
        <v>491</v>
      </c>
      <c r="J4180" s="63" t="s">
        <v>5110</v>
      </c>
      <c r="K4180" s="64" t="s">
        <v>281</v>
      </c>
      <c r="L4180" s="64" t="s">
        <v>268</v>
      </c>
      <c r="M4180" s="100">
        <v>0.625</v>
      </c>
      <c r="N4180" s="100">
        <v>0.63888888888888884</v>
      </c>
      <c r="O4180" s="66">
        <f t="shared" si="171"/>
        <v>1.388888888888884E-2</v>
      </c>
      <c r="P4180" s="67">
        <v>0.33</v>
      </c>
      <c r="Q4180" s="68">
        <v>7</v>
      </c>
      <c r="R4180" s="68"/>
      <c r="S4180" s="68">
        <f t="shared" si="172"/>
        <v>2.31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2026070103</v>
      </c>
    </row>
    <row r="4181" spans="1:27" s="71" customFormat="1" ht="23.5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5772</v>
      </c>
      <c r="F4181" s="64" t="str">
        <f t="shared" si="170"/>
        <v>1</v>
      </c>
      <c r="G4181" s="72">
        <v>130868001</v>
      </c>
      <c r="H4181" s="63" t="s">
        <v>7357</v>
      </c>
      <c r="I4181" s="64" t="s">
        <v>491</v>
      </c>
      <c r="J4181" s="63" t="s">
        <v>5191</v>
      </c>
      <c r="K4181" s="64" t="s">
        <v>281</v>
      </c>
      <c r="L4181" s="64" t="s">
        <v>268</v>
      </c>
      <c r="M4181" s="100">
        <v>0.46875</v>
      </c>
      <c r="N4181" s="100">
        <v>0.5</v>
      </c>
      <c r="O4181" s="66">
        <f t="shared" si="171"/>
        <v>3.125E-2</v>
      </c>
      <c r="P4181" s="67">
        <v>0.75</v>
      </c>
      <c r="Q4181" s="68">
        <v>7</v>
      </c>
      <c r="R4181" s="68"/>
      <c r="S4181" s="68">
        <f t="shared" si="172"/>
        <v>5.25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2026070104</v>
      </c>
    </row>
    <row r="4182" spans="1:27" s="71" customFormat="1" ht="23.5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1550</v>
      </c>
      <c r="F4182" s="64" t="str">
        <f t="shared" si="170"/>
        <v>1</v>
      </c>
      <c r="G4182" s="72">
        <v>130868013</v>
      </c>
      <c r="H4182" s="63" t="s">
        <v>7358</v>
      </c>
      <c r="I4182" s="64" t="s">
        <v>491</v>
      </c>
      <c r="J4182" s="63" t="s">
        <v>4150</v>
      </c>
      <c r="K4182" s="64" t="s">
        <v>281</v>
      </c>
      <c r="L4182" s="64" t="s">
        <v>268</v>
      </c>
      <c r="M4182" s="100">
        <v>0.3611111111111111</v>
      </c>
      <c r="N4182" s="100">
        <v>0.37152777777777779</v>
      </c>
      <c r="O4182" s="66">
        <f t="shared" si="171"/>
        <v>1.0416666666666685E-2</v>
      </c>
      <c r="P4182" s="67">
        <v>0.25</v>
      </c>
      <c r="Q4182" s="68">
        <v>7</v>
      </c>
      <c r="R4182" s="68"/>
      <c r="S4182" s="68">
        <f t="shared" si="172"/>
        <v>1.75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2026070105</v>
      </c>
    </row>
    <row r="4183" spans="1:27" s="71" customFormat="1" ht="23.5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6643</v>
      </c>
      <c r="F4183" s="64" t="str">
        <f t="shared" si="170"/>
        <v>2</v>
      </c>
      <c r="G4183" s="72">
        <v>130868002</v>
      </c>
      <c r="H4183" s="63" t="s">
        <v>7359</v>
      </c>
      <c r="I4183" s="64" t="s">
        <v>491</v>
      </c>
      <c r="J4183" s="63" t="s">
        <v>7360</v>
      </c>
      <c r="K4183" s="64" t="s">
        <v>281</v>
      </c>
      <c r="L4183" s="64" t="s">
        <v>268</v>
      </c>
      <c r="M4183" s="100">
        <v>0.81944444444444442</v>
      </c>
      <c r="N4183" s="100">
        <v>0.85416666666666663</v>
      </c>
      <c r="O4183" s="66">
        <f t="shared" si="171"/>
        <v>3.472222222222221E-2</v>
      </c>
      <c r="P4183" s="67">
        <v>0.83</v>
      </c>
      <c r="Q4183" s="68">
        <v>6</v>
      </c>
      <c r="R4183" s="68"/>
      <c r="S4183" s="68">
        <f t="shared" si="172"/>
        <v>4.9799999999999995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2026070106</v>
      </c>
    </row>
    <row r="4184" spans="1:27" s="71" customFormat="1" ht="23.5" customHeight="1" x14ac:dyDescent="0.35">
      <c r="A4184" s="62">
        <v>46232</v>
      </c>
      <c r="B4184" s="63" t="s">
        <v>446</v>
      </c>
      <c r="C4184" s="64" t="s">
        <v>17</v>
      </c>
      <c r="D4184" s="64" t="s">
        <v>37</v>
      </c>
      <c r="E4184" s="64" t="s">
        <v>7120</v>
      </c>
      <c r="F4184" s="64" t="str">
        <f t="shared" si="170"/>
        <v>1</v>
      </c>
      <c r="G4184" s="72" t="s">
        <v>7234</v>
      </c>
      <c r="H4184" s="63" t="s">
        <v>7235</v>
      </c>
      <c r="I4184" s="64" t="s">
        <v>481</v>
      </c>
      <c r="J4184" s="63" t="s">
        <v>7305</v>
      </c>
      <c r="K4184" s="64" t="s">
        <v>273</v>
      </c>
      <c r="L4184" s="64" t="s">
        <v>268</v>
      </c>
      <c r="M4184" s="100">
        <v>0.5625</v>
      </c>
      <c r="N4184" s="100">
        <v>0.64583333333333337</v>
      </c>
      <c r="O4184" s="66">
        <f t="shared" si="171"/>
        <v>8.333333333333337E-2</v>
      </c>
      <c r="P4184" s="67">
        <v>2</v>
      </c>
      <c r="Q4184" s="68">
        <v>27</v>
      </c>
      <c r="R4184" s="68"/>
      <c r="S4184" s="68">
        <f t="shared" si="172"/>
        <v>54</v>
      </c>
      <c r="T4184" s="69" t="s">
        <v>30</v>
      </c>
      <c r="U4184" s="63" t="s">
        <v>30</v>
      </c>
      <c r="V4184" s="63"/>
      <c r="W4184" s="63">
        <v>643262001</v>
      </c>
      <c r="X4184" s="63" t="s">
        <v>7320</v>
      </c>
      <c r="Y4184" s="63"/>
      <c r="Z4184" s="63"/>
      <c r="AA4184" s="63">
        <v>2026070107</v>
      </c>
    </row>
    <row r="4185" spans="1:27" s="71" customFormat="1" ht="23.5" customHeight="1" x14ac:dyDescent="0.35">
      <c r="A4185" s="62">
        <v>46233</v>
      </c>
      <c r="B4185" s="63" t="s">
        <v>446</v>
      </c>
      <c r="C4185" s="64" t="s">
        <v>17</v>
      </c>
      <c r="D4185" s="64" t="s">
        <v>37</v>
      </c>
      <c r="E4185" s="64" t="s">
        <v>5827</v>
      </c>
      <c r="F4185" s="64" t="str">
        <f t="shared" si="170"/>
        <v>2</v>
      </c>
      <c r="G4185" s="85" t="s">
        <v>686</v>
      </c>
      <c r="H4185" s="63" t="s">
        <v>7366</v>
      </c>
      <c r="I4185" s="64" t="s">
        <v>494</v>
      </c>
      <c r="J4185" s="63" t="s">
        <v>66</v>
      </c>
      <c r="K4185" s="64" t="s">
        <v>243</v>
      </c>
      <c r="L4185" s="64" t="s">
        <v>239</v>
      </c>
      <c r="M4185" s="100"/>
      <c r="N4185" s="100"/>
      <c r="O4185" s="66">
        <f t="shared" si="171"/>
        <v>24</v>
      </c>
      <c r="P4185" s="67">
        <v>0.1</v>
      </c>
      <c r="Q4185" s="68">
        <v>37</v>
      </c>
      <c r="R4185" s="68"/>
      <c r="S4185" s="68">
        <f t="shared" si="172"/>
        <v>3.7</v>
      </c>
      <c r="T4185" s="69" t="s">
        <v>548</v>
      </c>
      <c r="U4185" s="63" t="s">
        <v>52</v>
      </c>
      <c r="V4185" s="63"/>
      <c r="W4185" s="63"/>
      <c r="X4185" s="63"/>
      <c r="Y4185" s="63"/>
      <c r="Z4185" s="63"/>
      <c r="AA4185" s="63"/>
    </row>
    <row r="4186" spans="1:27" s="71" customFormat="1" ht="23.5" customHeight="1" x14ac:dyDescent="0.35">
      <c r="A4186" s="62">
        <v>46233</v>
      </c>
      <c r="B4186" s="63" t="s">
        <v>446</v>
      </c>
      <c r="C4186" s="64" t="s">
        <v>17</v>
      </c>
      <c r="D4186" s="64" t="s">
        <v>37</v>
      </c>
      <c r="E4186" s="64" t="s">
        <v>5921</v>
      </c>
      <c r="F4186" s="64" t="str">
        <f t="shared" si="170"/>
        <v>1</v>
      </c>
      <c r="G4186" s="85" t="s">
        <v>875</v>
      </c>
      <c r="H4186" s="63" t="s">
        <v>7367</v>
      </c>
      <c r="I4186" s="64" t="s">
        <v>494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1"/>
        <v>24</v>
      </c>
      <c r="P4186" s="67">
        <v>0.67</v>
      </c>
      <c r="Q4186" s="68">
        <v>26</v>
      </c>
      <c r="R4186" s="68"/>
      <c r="S4186" s="68">
        <f t="shared" si="172"/>
        <v>17.420000000000002</v>
      </c>
      <c r="T4186" s="69" t="s">
        <v>548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customHeight="1" x14ac:dyDescent="0.35">
      <c r="A4187" s="62">
        <v>46233</v>
      </c>
      <c r="B4187" s="63" t="s">
        <v>446</v>
      </c>
      <c r="C4187" s="64" t="s">
        <v>17</v>
      </c>
      <c r="D4187" s="64" t="s">
        <v>37</v>
      </c>
      <c r="E4187" s="64" t="s">
        <v>7120</v>
      </c>
      <c r="F4187" s="64" t="str">
        <f t="shared" si="170"/>
        <v>1</v>
      </c>
      <c r="G4187" s="85" t="s">
        <v>5245</v>
      </c>
      <c r="H4187" s="63" t="s">
        <v>7368</v>
      </c>
      <c r="I4187" s="64" t="s">
        <v>494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1"/>
        <v>24</v>
      </c>
      <c r="P4187" s="67">
        <v>0.1</v>
      </c>
      <c r="Q4187" s="68">
        <v>25</v>
      </c>
      <c r="R4187" s="68"/>
      <c r="S4187" s="68">
        <f t="shared" si="172"/>
        <v>2.5</v>
      </c>
      <c r="T4187" s="69" t="s">
        <v>548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customHeight="1" x14ac:dyDescent="0.35">
      <c r="A4188" s="62">
        <v>46233</v>
      </c>
      <c r="B4188" s="63" t="s">
        <v>446</v>
      </c>
      <c r="C4188" s="64" t="s">
        <v>17</v>
      </c>
      <c r="D4188" s="64" t="s">
        <v>37</v>
      </c>
      <c r="E4188" s="64" t="s">
        <v>7080</v>
      </c>
      <c r="F4188" s="64" t="str">
        <f t="shared" si="170"/>
        <v>1</v>
      </c>
      <c r="G4188" s="85" t="s">
        <v>2453</v>
      </c>
      <c r="H4188" s="63" t="s">
        <v>7369</v>
      </c>
      <c r="I4188" s="64" t="s">
        <v>494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1"/>
        <v>24</v>
      </c>
      <c r="P4188" s="67">
        <v>0.1</v>
      </c>
      <c r="Q4188" s="68">
        <v>23</v>
      </c>
      <c r="R4188" s="68"/>
      <c r="S4188" s="68">
        <f t="shared" si="172"/>
        <v>2.3000000000000003</v>
      </c>
      <c r="T4188" s="69" t="s">
        <v>548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customHeight="1" x14ac:dyDescent="0.35">
      <c r="A4189" s="62">
        <v>46233</v>
      </c>
      <c r="B4189" s="63" t="s">
        <v>446</v>
      </c>
      <c r="C4189" s="64" t="s">
        <v>17</v>
      </c>
      <c r="D4189" s="64" t="s">
        <v>37</v>
      </c>
      <c r="E4189" s="64" t="s">
        <v>6917</v>
      </c>
      <c r="F4189" s="64" t="str">
        <f t="shared" si="170"/>
        <v>2</v>
      </c>
      <c r="G4189" s="85" t="s">
        <v>3201</v>
      </c>
      <c r="H4189" s="63" t="s">
        <v>7370</v>
      </c>
      <c r="I4189" s="64" t="s">
        <v>494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1"/>
        <v>24</v>
      </c>
      <c r="P4189" s="67">
        <v>0.1</v>
      </c>
      <c r="Q4189" s="68">
        <v>8</v>
      </c>
      <c r="R4189" s="68"/>
      <c r="S4189" s="68">
        <f t="shared" si="172"/>
        <v>0.8</v>
      </c>
      <c r="T4189" s="69" t="s">
        <v>548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customHeight="1" x14ac:dyDescent="0.35">
      <c r="A4190" s="62">
        <v>46233</v>
      </c>
      <c r="B4190" s="63" t="s">
        <v>34</v>
      </c>
      <c r="C4190" s="64" t="s">
        <v>17</v>
      </c>
      <c r="D4190" s="64" t="s">
        <v>19</v>
      </c>
      <c r="E4190" s="64" t="s">
        <v>6346</v>
      </c>
      <c r="F4190" s="64" t="str">
        <f t="shared" si="170"/>
        <v>1</v>
      </c>
      <c r="G4190" s="72" t="s">
        <v>2959</v>
      </c>
      <c r="H4190" s="63" t="s">
        <v>7371</v>
      </c>
      <c r="I4190" s="64" t="s">
        <v>494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1"/>
        <v>24</v>
      </c>
      <c r="P4190" s="67">
        <v>0.5</v>
      </c>
      <c r="Q4190" s="68">
        <v>11</v>
      </c>
      <c r="R4190" s="68"/>
      <c r="S4190" s="68">
        <f t="shared" si="172"/>
        <v>5.5</v>
      </c>
      <c r="T4190" s="69" t="s">
        <v>548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customHeight="1" x14ac:dyDescent="0.35">
      <c r="A4191" s="62">
        <v>46233</v>
      </c>
      <c r="B4191" s="63" t="s">
        <v>446</v>
      </c>
      <c r="C4191" s="64" t="s">
        <v>18</v>
      </c>
      <c r="D4191" s="64" t="s">
        <v>37</v>
      </c>
      <c r="E4191" s="64" t="s">
        <v>820</v>
      </c>
      <c r="F4191" s="64" t="str">
        <f t="shared" si="170"/>
        <v>1</v>
      </c>
      <c r="G4191" s="72">
        <v>11229008</v>
      </c>
      <c r="H4191" s="63" t="s">
        <v>7372</v>
      </c>
      <c r="I4191" s="64" t="s">
        <v>494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1"/>
        <v>24</v>
      </c>
      <c r="P4191" s="67">
        <v>0.33</v>
      </c>
      <c r="Q4191" s="68">
        <v>14</v>
      </c>
      <c r="R4191" s="68"/>
      <c r="S4191" s="68">
        <f t="shared" ref="S4191:S4223" si="173">P4191*Q4191</f>
        <v>4.62</v>
      </c>
      <c r="T4191" s="69" t="s">
        <v>548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customHeight="1" x14ac:dyDescent="0.35">
      <c r="A4192" s="62">
        <v>46233</v>
      </c>
      <c r="B4192" s="63" t="s">
        <v>446</v>
      </c>
      <c r="C4192" s="64" t="s">
        <v>18</v>
      </c>
      <c r="D4192" s="64" t="s">
        <v>37</v>
      </c>
      <c r="E4192" s="64" t="s">
        <v>1058</v>
      </c>
      <c r="F4192" s="64" t="str">
        <f t="shared" si="170"/>
        <v>2</v>
      </c>
      <c r="G4192" s="72">
        <v>159304006</v>
      </c>
      <c r="H4192" s="63" t="s">
        <v>7373</v>
      </c>
      <c r="I4192" s="64" t="s">
        <v>494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1"/>
        <v>24</v>
      </c>
      <c r="P4192" s="67">
        <v>0.1</v>
      </c>
      <c r="Q4192" s="68">
        <v>19</v>
      </c>
      <c r="R4192" s="68"/>
      <c r="S4192" s="68">
        <f t="shared" si="173"/>
        <v>1.9000000000000001</v>
      </c>
      <c r="T4192" s="69" t="s">
        <v>548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customHeight="1" x14ac:dyDescent="0.35">
      <c r="A4193" s="62">
        <v>46233</v>
      </c>
      <c r="B4193" s="63" t="s">
        <v>446</v>
      </c>
      <c r="C4193" s="64" t="s">
        <v>18</v>
      </c>
      <c r="D4193" s="64" t="s">
        <v>37</v>
      </c>
      <c r="E4193" s="64" t="s">
        <v>2072</v>
      </c>
      <c r="F4193" s="64" t="str">
        <f t="shared" si="170"/>
        <v>2</v>
      </c>
      <c r="G4193" s="72">
        <v>109476012</v>
      </c>
      <c r="H4193" s="63" t="s">
        <v>7374</v>
      </c>
      <c r="I4193" s="64" t="s">
        <v>494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1"/>
        <v>24</v>
      </c>
      <c r="P4193" s="67">
        <v>0.1</v>
      </c>
      <c r="Q4193" s="68">
        <v>19</v>
      </c>
      <c r="R4193" s="68"/>
      <c r="S4193" s="68">
        <f t="shared" si="173"/>
        <v>1.9000000000000001</v>
      </c>
      <c r="T4193" s="69" t="s">
        <v>548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customHeight="1" x14ac:dyDescent="0.35">
      <c r="A4194" s="62">
        <v>46233</v>
      </c>
      <c r="B4194" s="63" t="s">
        <v>446</v>
      </c>
      <c r="C4194" s="64" t="s">
        <v>18</v>
      </c>
      <c r="D4194" s="64" t="s">
        <v>37</v>
      </c>
      <c r="E4194" s="64" t="s">
        <v>1431</v>
      </c>
      <c r="F4194" s="64" t="str">
        <f t="shared" si="170"/>
        <v>2</v>
      </c>
      <c r="G4194" s="72">
        <v>10919011</v>
      </c>
      <c r="H4194" s="63" t="s">
        <v>7375</v>
      </c>
      <c r="I4194" s="64" t="s">
        <v>494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1"/>
        <v>24</v>
      </c>
      <c r="P4194" s="67">
        <v>0.8</v>
      </c>
      <c r="Q4194" s="68">
        <v>27</v>
      </c>
      <c r="R4194" s="68"/>
      <c r="S4194" s="68">
        <f t="shared" si="173"/>
        <v>21.6</v>
      </c>
      <c r="T4194" s="69" t="s">
        <v>548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customHeight="1" x14ac:dyDescent="0.35">
      <c r="A4195" s="62">
        <v>46233</v>
      </c>
      <c r="B4195" s="63" t="s">
        <v>446</v>
      </c>
      <c r="C4195" s="64" t="s">
        <v>18</v>
      </c>
      <c r="D4195" s="64" t="s">
        <v>37</v>
      </c>
      <c r="E4195" s="64" t="s">
        <v>555</v>
      </c>
      <c r="F4195" s="64" t="str">
        <f t="shared" si="170"/>
        <v>1</v>
      </c>
      <c r="G4195" s="72">
        <v>10964264</v>
      </c>
      <c r="H4195" s="63" t="s">
        <v>7376</v>
      </c>
      <c r="I4195" s="64" t="s">
        <v>494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1"/>
        <v>24</v>
      </c>
      <c r="P4195" s="67">
        <v>0.1</v>
      </c>
      <c r="Q4195" s="68">
        <v>9</v>
      </c>
      <c r="R4195" s="68"/>
      <c r="S4195" s="68">
        <f t="shared" si="173"/>
        <v>0.9</v>
      </c>
      <c r="T4195" s="69" t="s">
        <v>548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customHeight="1" x14ac:dyDescent="0.35">
      <c r="A4196" s="62">
        <v>46233</v>
      </c>
      <c r="B4196" s="63" t="s">
        <v>446</v>
      </c>
      <c r="C4196" s="64" t="s">
        <v>18</v>
      </c>
      <c r="D4196" s="64" t="s">
        <v>37</v>
      </c>
      <c r="E4196" s="64" t="s">
        <v>317</v>
      </c>
      <c r="F4196" s="64" t="str">
        <f t="shared" si="170"/>
        <v>1</v>
      </c>
      <c r="G4196" s="72">
        <v>11093026</v>
      </c>
      <c r="H4196" s="63" t="s">
        <v>7377</v>
      </c>
      <c r="I4196" s="64" t="s">
        <v>494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1"/>
        <v>24</v>
      </c>
      <c r="P4196" s="67">
        <v>0.8</v>
      </c>
      <c r="Q4196" s="68">
        <v>28</v>
      </c>
      <c r="R4196" s="68"/>
      <c r="S4196" s="68">
        <f t="shared" si="173"/>
        <v>22.400000000000002</v>
      </c>
      <c r="T4196" s="69" t="s">
        <v>548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customHeight="1" x14ac:dyDescent="0.35">
      <c r="A4197" s="62">
        <v>46233</v>
      </c>
      <c r="B4197" s="63" t="s">
        <v>446</v>
      </c>
      <c r="C4197" s="64" t="s">
        <v>18</v>
      </c>
      <c r="D4197" s="64" t="s">
        <v>37</v>
      </c>
      <c r="E4197" s="64" t="s">
        <v>2681</v>
      </c>
      <c r="F4197" s="64" t="str">
        <f t="shared" si="170"/>
        <v>1</v>
      </c>
      <c r="G4197" s="72">
        <v>159208008</v>
      </c>
      <c r="H4197" s="63" t="s">
        <v>7378</v>
      </c>
      <c r="I4197" s="64" t="s">
        <v>494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1"/>
        <v>24</v>
      </c>
      <c r="P4197" s="67">
        <v>0.1</v>
      </c>
      <c r="Q4197" s="68">
        <v>22</v>
      </c>
      <c r="R4197" s="68"/>
      <c r="S4197" s="68">
        <f t="shared" si="173"/>
        <v>2.2000000000000002</v>
      </c>
      <c r="T4197" s="69" t="s">
        <v>548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customHeight="1" x14ac:dyDescent="0.35">
      <c r="A4198" s="62">
        <v>46233</v>
      </c>
      <c r="B4198" s="63" t="s">
        <v>446</v>
      </c>
      <c r="C4198" s="64" t="s">
        <v>18</v>
      </c>
      <c r="D4198" s="64" t="s">
        <v>37</v>
      </c>
      <c r="E4198" s="64" t="s">
        <v>3473</v>
      </c>
      <c r="F4198" s="64" t="str">
        <f t="shared" si="170"/>
        <v>2</v>
      </c>
      <c r="G4198" s="72">
        <v>11362017</v>
      </c>
      <c r="H4198" s="63" t="s">
        <v>7379</v>
      </c>
      <c r="I4198" s="64" t="s">
        <v>494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1"/>
        <v>24</v>
      </c>
      <c r="P4198" s="67">
        <v>0.1</v>
      </c>
      <c r="Q4198" s="68">
        <v>23</v>
      </c>
      <c r="R4198" s="68"/>
      <c r="S4198" s="68">
        <f t="shared" si="173"/>
        <v>2.3000000000000003</v>
      </c>
      <c r="T4198" s="69" t="s">
        <v>548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customHeight="1" x14ac:dyDescent="0.35">
      <c r="A4199" s="62">
        <v>46233</v>
      </c>
      <c r="B4199" s="63" t="s">
        <v>446</v>
      </c>
      <c r="C4199" s="64" t="s">
        <v>18</v>
      </c>
      <c r="D4199" s="64" t="s">
        <v>37</v>
      </c>
      <c r="E4199" s="64" t="s">
        <v>246</v>
      </c>
      <c r="F4199" s="64" t="str">
        <f t="shared" si="170"/>
        <v>2</v>
      </c>
      <c r="G4199" s="72">
        <v>11485002</v>
      </c>
      <c r="H4199" s="63" t="s">
        <v>7380</v>
      </c>
      <c r="I4199" s="64" t="s">
        <v>494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1"/>
        <v>24</v>
      </c>
      <c r="P4199" s="67">
        <v>0.1</v>
      </c>
      <c r="Q4199" s="68">
        <v>22</v>
      </c>
      <c r="R4199" s="68"/>
      <c r="S4199" s="68">
        <f t="shared" si="173"/>
        <v>2.2000000000000002</v>
      </c>
      <c r="T4199" s="69" t="s">
        <v>548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customHeight="1" x14ac:dyDescent="0.35">
      <c r="A4200" s="62">
        <v>46233</v>
      </c>
      <c r="B4200" s="63" t="s">
        <v>446</v>
      </c>
      <c r="C4200" s="64" t="s">
        <v>18</v>
      </c>
      <c r="D4200" s="64" t="s">
        <v>37</v>
      </c>
      <c r="E4200" s="64" t="s">
        <v>2111</v>
      </c>
      <c r="F4200" s="64" t="str">
        <f t="shared" si="170"/>
        <v>1</v>
      </c>
      <c r="G4200" s="72">
        <v>30403003</v>
      </c>
      <c r="H4200" s="63" t="s">
        <v>7381</v>
      </c>
      <c r="I4200" s="64" t="s">
        <v>494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1"/>
        <v>24</v>
      </c>
      <c r="P4200" s="67">
        <v>0.67</v>
      </c>
      <c r="Q4200" s="68">
        <v>24</v>
      </c>
      <c r="R4200" s="68"/>
      <c r="S4200" s="68">
        <f t="shared" si="173"/>
        <v>16.080000000000002</v>
      </c>
      <c r="T4200" s="69" t="s">
        <v>548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customHeight="1" x14ac:dyDescent="0.35">
      <c r="A4201" s="62">
        <v>46233</v>
      </c>
      <c r="B4201" s="63" t="s">
        <v>446</v>
      </c>
      <c r="C4201" s="64" t="s">
        <v>18</v>
      </c>
      <c r="D4201" s="64" t="s">
        <v>37</v>
      </c>
      <c r="E4201" s="64" t="s">
        <v>326</v>
      </c>
      <c r="F4201" s="64" t="str">
        <f t="shared" si="170"/>
        <v>2</v>
      </c>
      <c r="G4201" s="72">
        <v>11493003</v>
      </c>
      <c r="H4201" s="63" t="s">
        <v>7382</v>
      </c>
      <c r="I4201" s="64" t="s">
        <v>494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1"/>
        <v>24</v>
      </c>
      <c r="P4201" s="67">
        <v>0.1</v>
      </c>
      <c r="Q4201" s="68">
        <v>24</v>
      </c>
      <c r="R4201" s="68"/>
      <c r="S4201" s="68">
        <f t="shared" si="173"/>
        <v>2.4000000000000004</v>
      </c>
      <c r="T4201" s="69" t="s">
        <v>548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customHeight="1" x14ac:dyDescent="0.35">
      <c r="A4202" s="62">
        <v>46233</v>
      </c>
      <c r="B4202" s="63" t="s">
        <v>34</v>
      </c>
      <c r="C4202" s="64" t="s">
        <v>18</v>
      </c>
      <c r="D4202" s="64" t="s">
        <v>19</v>
      </c>
      <c r="E4202" s="64" t="s">
        <v>1546</v>
      </c>
      <c r="F4202" s="64" t="str">
        <f t="shared" si="170"/>
        <v>1</v>
      </c>
      <c r="G4202" s="72">
        <v>130597197</v>
      </c>
      <c r="H4202" s="63" t="s">
        <v>7383</v>
      </c>
      <c r="I4202" s="64" t="s">
        <v>494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1"/>
        <v>24</v>
      </c>
      <c r="P4202" s="67">
        <v>0.5</v>
      </c>
      <c r="Q4202" s="68">
        <v>8</v>
      </c>
      <c r="R4202" s="68"/>
      <c r="S4202" s="68">
        <f t="shared" si="173"/>
        <v>4</v>
      </c>
      <c r="T4202" s="69" t="s">
        <v>548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437</v>
      </c>
      <c r="F4203" s="64" t="str">
        <f t="shared" si="170"/>
        <v>1</v>
      </c>
      <c r="G4203" s="72">
        <v>130597394</v>
      </c>
      <c r="H4203" s="63" t="s">
        <v>7384</v>
      </c>
      <c r="I4203" s="64" t="s">
        <v>494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1"/>
        <v>24</v>
      </c>
      <c r="P4203" s="67">
        <v>0.67</v>
      </c>
      <c r="Q4203" s="68">
        <v>9</v>
      </c>
      <c r="R4203" s="68"/>
      <c r="S4203" s="68">
        <f t="shared" si="173"/>
        <v>6.03</v>
      </c>
      <c r="T4203" s="69" t="s">
        <v>548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356</v>
      </c>
      <c r="F4204" s="64" t="str">
        <f t="shared" si="170"/>
        <v>1</v>
      </c>
      <c r="G4204" s="72">
        <v>130868018</v>
      </c>
      <c r="H4204" s="63" t="s">
        <v>7385</v>
      </c>
      <c r="I4204" s="64" t="s">
        <v>494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1"/>
        <v>24</v>
      </c>
      <c r="P4204" s="67">
        <v>1.33</v>
      </c>
      <c r="Q4204" s="68">
        <v>7</v>
      </c>
      <c r="R4204" s="68"/>
      <c r="S4204" s="68">
        <f t="shared" si="173"/>
        <v>9.31</v>
      </c>
      <c r="T4204" s="69" t="s">
        <v>548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0"/>
        <v>1</v>
      </c>
      <c r="G4205" s="72">
        <v>130868022</v>
      </c>
      <c r="H4205" s="63" t="s">
        <v>7386</v>
      </c>
      <c r="I4205" s="64" t="s">
        <v>494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1"/>
        <v>24</v>
      </c>
      <c r="P4205" s="67">
        <v>0.92</v>
      </c>
      <c r="Q4205" s="68">
        <v>7</v>
      </c>
      <c r="R4205" s="68"/>
      <c r="S4205" s="68">
        <f t="shared" si="173"/>
        <v>6.44</v>
      </c>
      <c r="T4205" s="69" t="s">
        <v>548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0"/>
        <v>1</v>
      </c>
      <c r="G4206" s="72">
        <v>130868017</v>
      </c>
      <c r="H4206" s="63" t="s">
        <v>7387</v>
      </c>
      <c r="I4206" s="64" t="s">
        <v>494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1"/>
        <v>24</v>
      </c>
      <c r="P4206" s="67">
        <v>0.33</v>
      </c>
      <c r="Q4206" s="68">
        <v>7</v>
      </c>
      <c r="R4206" s="68"/>
      <c r="S4206" s="68">
        <f t="shared" si="173"/>
        <v>2.31</v>
      </c>
      <c r="T4206" s="69" t="s">
        <v>548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customHeight="1" x14ac:dyDescent="0.35">
      <c r="A4207" s="62">
        <v>46233</v>
      </c>
      <c r="B4207" s="63" t="s">
        <v>446</v>
      </c>
      <c r="C4207" s="64" t="s">
        <v>18</v>
      </c>
      <c r="D4207" s="64" t="s">
        <v>37</v>
      </c>
      <c r="E4207" s="64" t="s">
        <v>1538</v>
      </c>
      <c r="F4207" s="64" t="str">
        <f t="shared" si="170"/>
        <v>2</v>
      </c>
      <c r="G4207" s="72">
        <v>62113022</v>
      </c>
      <c r="H4207" s="63" t="s">
        <v>7388</v>
      </c>
      <c r="I4207" s="64" t="s">
        <v>494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1"/>
        <v>24</v>
      </c>
      <c r="P4207" s="67">
        <v>0.1</v>
      </c>
      <c r="Q4207" s="68">
        <v>11</v>
      </c>
      <c r="R4207" s="68"/>
      <c r="S4207" s="68">
        <f t="shared" si="173"/>
        <v>1.1000000000000001</v>
      </c>
      <c r="T4207" s="69" t="s">
        <v>548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customHeight="1" x14ac:dyDescent="0.35">
      <c r="A4208" s="62">
        <v>46233</v>
      </c>
      <c r="B4208" s="63" t="s">
        <v>446</v>
      </c>
      <c r="C4208" s="64" t="s">
        <v>17</v>
      </c>
      <c r="D4208" s="64" t="s">
        <v>37</v>
      </c>
      <c r="E4208" s="64" t="s">
        <v>5921</v>
      </c>
      <c r="F4208" s="64" t="str">
        <f t="shared" si="170"/>
        <v>1</v>
      </c>
      <c r="G4208" s="85" t="s">
        <v>875</v>
      </c>
      <c r="H4208" s="63" t="s">
        <v>7367</v>
      </c>
      <c r="I4208" s="64" t="s">
        <v>481</v>
      </c>
      <c r="J4208" s="63" t="s">
        <v>7389</v>
      </c>
      <c r="K4208" s="64" t="s">
        <v>273</v>
      </c>
      <c r="L4208" s="64" t="s">
        <v>268</v>
      </c>
      <c r="M4208" s="100">
        <v>0.64583333333333337</v>
      </c>
      <c r="N4208" s="100">
        <v>0.66666666666666663</v>
      </c>
      <c r="O4208" s="66">
        <f t="shared" si="171"/>
        <v>2.0833333333333259E-2</v>
      </c>
      <c r="P4208" s="67">
        <v>0.5</v>
      </c>
      <c r="Q4208" s="68">
        <v>26</v>
      </c>
      <c r="R4208" s="68"/>
      <c r="S4208" s="68">
        <f t="shared" si="173"/>
        <v>13</v>
      </c>
      <c r="T4208" s="69" t="s">
        <v>30</v>
      </c>
      <c r="U4208" s="69" t="s">
        <v>30</v>
      </c>
      <c r="V4208" s="63"/>
      <c r="W4208" s="63">
        <v>316622006</v>
      </c>
      <c r="X4208" s="63" t="s">
        <v>7390</v>
      </c>
      <c r="Y4208" s="63"/>
      <c r="Z4208" s="63"/>
      <c r="AA4208" s="63">
        <v>2026070108</v>
      </c>
    </row>
    <row r="4209" spans="1:27" s="71" customFormat="1" ht="23.5" customHeight="1" x14ac:dyDescent="0.35">
      <c r="A4209" s="62">
        <v>46233</v>
      </c>
      <c r="B4209" s="63" t="s">
        <v>446</v>
      </c>
      <c r="C4209" s="64" t="s">
        <v>17</v>
      </c>
      <c r="D4209" s="64" t="s">
        <v>37</v>
      </c>
      <c r="E4209" s="64" t="s">
        <v>7120</v>
      </c>
      <c r="F4209" s="64" t="str">
        <f t="shared" si="170"/>
        <v>1</v>
      </c>
      <c r="G4209" s="85" t="s">
        <v>7234</v>
      </c>
      <c r="H4209" s="63" t="s">
        <v>7235</v>
      </c>
      <c r="I4209" s="64" t="s">
        <v>481</v>
      </c>
      <c r="J4209" s="63" t="s">
        <v>7305</v>
      </c>
      <c r="K4209" s="64" t="s">
        <v>273</v>
      </c>
      <c r="L4209" s="64" t="s">
        <v>268</v>
      </c>
      <c r="M4209" s="100">
        <v>0.29166666666666669</v>
      </c>
      <c r="N4209" s="100">
        <v>0.375</v>
      </c>
      <c r="O4209" s="66">
        <f t="shared" si="171"/>
        <v>8.3333333333333315E-2</v>
      </c>
      <c r="P4209" s="67">
        <v>2</v>
      </c>
      <c r="Q4209" s="68">
        <v>25</v>
      </c>
      <c r="R4209" s="68"/>
      <c r="S4209" s="68">
        <f t="shared" si="173"/>
        <v>50</v>
      </c>
      <c r="T4209" s="69" t="s">
        <v>30</v>
      </c>
      <c r="U4209" s="69" t="s">
        <v>30</v>
      </c>
      <c r="V4209" s="63"/>
      <c r="W4209" s="63">
        <v>643262001</v>
      </c>
      <c r="X4209" s="63" t="s">
        <v>7320</v>
      </c>
      <c r="Y4209" s="63"/>
      <c r="Z4209" s="63"/>
      <c r="AA4209" s="63">
        <v>2026070109</v>
      </c>
    </row>
    <row r="4210" spans="1:27" s="71" customFormat="1" ht="23.5" customHeight="1" x14ac:dyDescent="0.35">
      <c r="A4210" s="62">
        <v>46233</v>
      </c>
      <c r="B4210" s="63" t="s">
        <v>446</v>
      </c>
      <c r="C4210" s="64" t="s">
        <v>18</v>
      </c>
      <c r="D4210" s="64" t="s">
        <v>37</v>
      </c>
      <c r="E4210" s="64" t="s">
        <v>317</v>
      </c>
      <c r="F4210" s="64" t="str">
        <f t="shared" si="170"/>
        <v>1</v>
      </c>
      <c r="G4210" s="85" t="s">
        <v>7395</v>
      </c>
      <c r="H4210" s="63" t="s">
        <v>7377</v>
      </c>
      <c r="I4210" s="64" t="s">
        <v>481</v>
      </c>
      <c r="J4210" s="63" t="s">
        <v>7396</v>
      </c>
      <c r="K4210" s="64" t="s">
        <v>273</v>
      </c>
      <c r="L4210" s="64" t="s">
        <v>268</v>
      </c>
      <c r="M4210" s="100">
        <v>0.60416666666666663</v>
      </c>
      <c r="N4210" s="100">
        <v>0.8125</v>
      </c>
      <c r="O4210" s="66">
        <f t="shared" si="171"/>
        <v>0.20833333333333337</v>
      </c>
      <c r="P4210" s="67">
        <v>5</v>
      </c>
      <c r="Q4210" s="68">
        <v>28</v>
      </c>
      <c r="R4210" s="68"/>
      <c r="S4210" s="68">
        <f t="shared" si="173"/>
        <v>140</v>
      </c>
      <c r="T4210" s="69" t="s">
        <v>30</v>
      </c>
      <c r="U4210" s="69" t="s">
        <v>30</v>
      </c>
      <c r="V4210" s="63"/>
      <c r="W4210" s="63">
        <v>644187002</v>
      </c>
      <c r="X4210" s="63" t="s">
        <v>7397</v>
      </c>
      <c r="Y4210" s="63"/>
      <c r="Z4210" s="63"/>
      <c r="AA4210" s="63">
        <v>2026070110</v>
      </c>
    </row>
    <row r="4211" spans="1:27" s="71" customFormat="1" ht="23.5" customHeight="1" x14ac:dyDescent="0.35">
      <c r="A4211" s="62">
        <v>46233</v>
      </c>
      <c r="B4211" s="63" t="s">
        <v>34</v>
      </c>
      <c r="C4211" s="64" t="s">
        <v>18</v>
      </c>
      <c r="D4211" s="64" t="s">
        <v>19</v>
      </c>
      <c r="E4211" s="64" t="s">
        <v>5772</v>
      </c>
      <c r="F4211" s="64" t="str">
        <f t="shared" ref="F4211:F4233" si="174">IF(RIGHT(E4211,1)="D","1","2")</f>
        <v>1</v>
      </c>
      <c r="G4211" s="72">
        <v>130868014</v>
      </c>
      <c r="H4211" s="63" t="s">
        <v>7391</v>
      </c>
      <c r="I4211" s="64" t="s">
        <v>491</v>
      </c>
      <c r="J4211" s="63" t="s">
        <v>7399</v>
      </c>
      <c r="K4211" s="64" t="s">
        <v>281</v>
      </c>
      <c r="L4211" s="64" t="s">
        <v>268</v>
      </c>
      <c r="M4211" s="100">
        <v>0.3263888888888889</v>
      </c>
      <c r="N4211" s="100">
        <v>0.36805555555555558</v>
      </c>
      <c r="O4211" s="66">
        <f t="shared" ref="O4211:O4233" si="175">IF(N4211-M4211&gt;0,N4211-M4211,N4211-M4211+24)</f>
        <v>4.1666666666666685E-2</v>
      </c>
      <c r="P4211" s="67">
        <v>1</v>
      </c>
      <c r="Q4211" s="68">
        <v>7</v>
      </c>
      <c r="R4211" s="68"/>
      <c r="S4211" s="68">
        <f t="shared" si="173"/>
        <v>7</v>
      </c>
      <c r="T4211" s="69" t="s">
        <v>52</v>
      </c>
      <c r="U4211" s="63" t="s">
        <v>52</v>
      </c>
      <c r="V4211" s="63"/>
      <c r="W4211" s="63"/>
      <c r="X4211" s="63"/>
      <c r="Y4211" s="63"/>
      <c r="Z4211" s="63"/>
      <c r="AA4211" s="63">
        <v>2026070111</v>
      </c>
    </row>
    <row r="4212" spans="1:27" s="71" customFormat="1" ht="23.5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1550</v>
      </c>
      <c r="F4212" s="64" t="str">
        <f t="shared" si="174"/>
        <v>1</v>
      </c>
      <c r="G4212" s="72">
        <v>130868013</v>
      </c>
      <c r="H4212" s="63" t="s">
        <v>7392</v>
      </c>
      <c r="I4212" s="64" t="s">
        <v>491</v>
      </c>
      <c r="J4212" s="63" t="s">
        <v>7398</v>
      </c>
      <c r="K4212" s="64" t="s">
        <v>281</v>
      </c>
      <c r="L4212" s="64" t="s">
        <v>268</v>
      </c>
      <c r="M4212" s="100">
        <v>0.41666666666666669</v>
      </c>
      <c r="N4212" s="100">
        <v>0.4513888888888889</v>
      </c>
      <c r="O4212" s="66">
        <f t="shared" si="175"/>
        <v>3.472222222222221E-2</v>
      </c>
      <c r="P4212" s="67">
        <v>0.92</v>
      </c>
      <c r="Q4212" s="68">
        <v>7</v>
      </c>
      <c r="R4212" s="68"/>
      <c r="S4212" s="68">
        <f t="shared" si="173"/>
        <v>6.44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2026070112</v>
      </c>
    </row>
    <row r="4213" spans="1:27" s="71" customFormat="1" ht="23.5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6469</v>
      </c>
      <c r="F4213" s="64" t="str">
        <f t="shared" si="174"/>
        <v>2</v>
      </c>
      <c r="G4213" s="72">
        <v>130868002</v>
      </c>
      <c r="H4213" s="63" t="s">
        <v>7393</v>
      </c>
      <c r="I4213" s="64" t="s">
        <v>491</v>
      </c>
      <c r="J4213" s="63" t="s">
        <v>4857</v>
      </c>
      <c r="K4213" s="64" t="s">
        <v>281</v>
      </c>
      <c r="L4213" s="64" t="s">
        <v>268</v>
      </c>
      <c r="M4213" s="100">
        <v>0.8125</v>
      </c>
      <c r="N4213" s="100">
        <v>0.83333333333333337</v>
      </c>
      <c r="O4213" s="66">
        <f t="shared" si="175"/>
        <v>2.083333333333337E-2</v>
      </c>
      <c r="P4213" s="67">
        <v>0.5</v>
      </c>
      <c r="Q4213" s="68">
        <v>7</v>
      </c>
      <c r="R4213" s="68"/>
      <c r="S4213" s="68">
        <f t="shared" si="173"/>
        <v>3.5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2026070113</v>
      </c>
    </row>
    <row r="4214" spans="1:27" s="71" customFormat="1" ht="23.5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1559</v>
      </c>
      <c r="F4214" s="64" t="str">
        <f t="shared" si="174"/>
        <v>1</v>
      </c>
      <c r="G4214" s="72">
        <v>130597390</v>
      </c>
      <c r="H4214" s="63" t="s">
        <v>7394</v>
      </c>
      <c r="I4214" s="64" t="s">
        <v>491</v>
      </c>
      <c r="J4214" s="63" t="s">
        <v>5110</v>
      </c>
      <c r="K4214" s="64" t="s">
        <v>281</v>
      </c>
      <c r="L4214" s="64" t="s">
        <v>268</v>
      </c>
      <c r="M4214" s="100">
        <v>0.33333333333333331</v>
      </c>
      <c r="N4214" s="100">
        <v>0.35416666666666669</v>
      </c>
      <c r="O4214" s="66">
        <f t="shared" si="175"/>
        <v>2.083333333333337E-2</v>
      </c>
      <c r="P4214" s="67">
        <v>0.5</v>
      </c>
      <c r="Q4214" s="68">
        <v>9</v>
      </c>
      <c r="R4214" s="68"/>
      <c r="S4214" s="68">
        <f t="shared" si="173"/>
        <v>4.5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2026070114</v>
      </c>
    </row>
    <row r="4215" spans="1:27" s="71" customFormat="1" ht="23.5" customHeight="1" x14ac:dyDescent="0.35">
      <c r="A4215" s="62">
        <v>46234</v>
      </c>
      <c r="B4215" s="63" t="s">
        <v>446</v>
      </c>
      <c r="C4215" s="64" t="s">
        <v>17</v>
      </c>
      <c r="D4215" s="64" t="s">
        <v>37</v>
      </c>
      <c r="E4215" s="64" t="s">
        <v>5826</v>
      </c>
      <c r="F4215" s="64" t="str">
        <f t="shared" si="174"/>
        <v>1</v>
      </c>
      <c r="G4215" s="85" t="s">
        <v>514</v>
      </c>
      <c r="H4215" s="63" t="s">
        <v>7409</v>
      </c>
      <c r="I4215" s="64" t="s">
        <v>494</v>
      </c>
      <c r="J4215" s="63" t="s">
        <v>66</v>
      </c>
      <c r="K4215" s="64" t="s">
        <v>243</v>
      </c>
      <c r="L4215" s="64" t="s">
        <v>239</v>
      </c>
      <c r="M4215" s="100"/>
      <c r="N4215" s="100"/>
      <c r="O4215" s="66">
        <f t="shared" si="175"/>
        <v>24</v>
      </c>
      <c r="P4215" s="67">
        <v>0.1</v>
      </c>
      <c r="Q4215" s="68">
        <v>22</v>
      </c>
      <c r="R4215" s="68"/>
      <c r="S4215" s="68">
        <f t="shared" si="173"/>
        <v>2.2000000000000002</v>
      </c>
      <c r="T4215" s="69" t="s">
        <v>548</v>
      </c>
      <c r="U4215" s="63" t="s">
        <v>52</v>
      </c>
      <c r="V4215" s="63"/>
      <c r="W4215" s="63"/>
      <c r="X4215" s="63"/>
      <c r="Y4215" s="63"/>
      <c r="Z4215" s="63"/>
      <c r="AA4215" s="63"/>
    </row>
    <row r="4216" spans="1:27" s="71" customFormat="1" ht="23.5" customHeight="1" x14ac:dyDescent="0.35">
      <c r="A4216" s="62">
        <v>46234</v>
      </c>
      <c r="B4216" s="63" t="s">
        <v>446</v>
      </c>
      <c r="C4216" s="64" t="s">
        <v>17</v>
      </c>
      <c r="D4216" s="64" t="s">
        <v>37</v>
      </c>
      <c r="E4216" s="64" t="s">
        <v>715</v>
      </c>
      <c r="F4216" s="64" t="str">
        <f t="shared" si="174"/>
        <v>2</v>
      </c>
      <c r="G4216" s="85" t="s">
        <v>940</v>
      </c>
      <c r="H4216" s="63" t="s">
        <v>7410</v>
      </c>
      <c r="I4216" s="64" t="s">
        <v>494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5"/>
        <v>24</v>
      </c>
      <c r="P4216" s="67">
        <v>0.1</v>
      </c>
      <c r="Q4216" s="68">
        <v>20</v>
      </c>
      <c r="R4216" s="68"/>
      <c r="S4216" s="68">
        <f t="shared" si="173"/>
        <v>2</v>
      </c>
      <c r="T4216" s="69" t="s">
        <v>548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customHeight="1" x14ac:dyDescent="0.35">
      <c r="A4217" s="62">
        <v>46234</v>
      </c>
      <c r="B4217" s="63" t="s">
        <v>446</v>
      </c>
      <c r="C4217" s="64" t="s">
        <v>17</v>
      </c>
      <c r="D4217" s="64" t="s">
        <v>37</v>
      </c>
      <c r="E4217" s="64" t="s">
        <v>5827</v>
      </c>
      <c r="F4217" s="64" t="str">
        <f t="shared" si="174"/>
        <v>2</v>
      </c>
      <c r="G4217" s="85" t="s">
        <v>1019</v>
      </c>
      <c r="H4217" s="63" t="s">
        <v>7411</v>
      </c>
      <c r="I4217" s="64" t="s">
        <v>494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5"/>
        <v>24</v>
      </c>
      <c r="P4217" s="67">
        <v>0.1</v>
      </c>
      <c r="Q4217" s="68">
        <v>27</v>
      </c>
      <c r="R4217" s="68"/>
      <c r="S4217" s="68">
        <f t="shared" si="173"/>
        <v>2.7</v>
      </c>
      <c r="T4217" s="69" t="s">
        <v>548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customHeight="1" x14ac:dyDescent="0.35">
      <c r="A4218" s="62">
        <v>46234</v>
      </c>
      <c r="B4218" s="63" t="s">
        <v>446</v>
      </c>
      <c r="C4218" s="64" t="s">
        <v>17</v>
      </c>
      <c r="D4218" s="64" t="s">
        <v>37</v>
      </c>
      <c r="E4218" s="64" t="s">
        <v>7080</v>
      </c>
      <c r="F4218" s="64" t="str">
        <f t="shared" si="174"/>
        <v>1</v>
      </c>
      <c r="G4218" s="85" t="s">
        <v>287</v>
      </c>
      <c r="H4218" s="63" t="s">
        <v>7412</v>
      </c>
      <c r="I4218" s="64" t="s">
        <v>494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5"/>
        <v>24</v>
      </c>
      <c r="P4218" s="67">
        <v>0.1</v>
      </c>
      <c r="Q4218" s="68">
        <v>23</v>
      </c>
      <c r="R4218" s="68"/>
      <c r="S4218" s="68">
        <f t="shared" si="173"/>
        <v>2.3000000000000003</v>
      </c>
      <c r="T4218" s="69" t="s">
        <v>548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customHeight="1" x14ac:dyDescent="0.35">
      <c r="A4219" s="62">
        <v>46234</v>
      </c>
      <c r="B4219" s="63" t="s">
        <v>446</v>
      </c>
      <c r="C4219" s="64" t="s">
        <v>17</v>
      </c>
      <c r="D4219" s="64" t="s">
        <v>37</v>
      </c>
      <c r="E4219" s="64" t="s">
        <v>7035</v>
      </c>
      <c r="F4219" s="64" t="str">
        <f t="shared" si="174"/>
        <v>1</v>
      </c>
      <c r="G4219" s="85" t="s">
        <v>3066</v>
      </c>
      <c r="H4219" s="63" t="s">
        <v>7413</v>
      </c>
      <c r="I4219" s="64" t="s">
        <v>494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5"/>
        <v>24</v>
      </c>
      <c r="P4219" s="67">
        <v>0.33</v>
      </c>
      <c r="Q4219" s="68">
        <v>8</v>
      </c>
      <c r="R4219" s="68"/>
      <c r="S4219" s="68">
        <f t="shared" si="173"/>
        <v>2.64</v>
      </c>
      <c r="T4219" s="69" t="s">
        <v>548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customHeight="1" x14ac:dyDescent="0.35">
      <c r="A4220" s="62">
        <v>46234</v>
      </c>
      <c r="B4220" s="63" t="s">
        <v>446</v>
      </c>
      <c r="C4220" s="64" t="s">
        <v>17</v>
      </c>
      <c r="D4220" s="64" t="s">
        <v>37</v>
      </c>
      <c r="E4220" s="64" t="s">
        <v>7119</v>
      </c>
      <c r="F4220" s="64" t="str">
        <f t="shared" si="174"/>
        <v>2</v>
      </c>
      <c r="G4220" s="85" t="s">
        <v>3618</v>
      </c>
      <c r="H4220" s="63" t="s">
        <v>7414</v>
      </c>
      <c r="I4220" s="64" t="s">
        <v>494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5"/>
        <v>24</v>
      </c>
      <c r="P4220" s="67">
        <v>0.33</v>
      </c>
      <c r="Q4220" s="68">
        <v>8</v>
      </c>
      <c r="R4220" s="68"/>
      <c r="S4220" s="68">
        <f t="shared" si="173"/>
        <v>2.64</v>
      </c>
      <c r="T4220" s="69" t="s">
        <v>548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customHeight="1" x14ac:dyDescent="0.35">
      <c r="A4221" s="62">
        <v>46234</v>
      </c>
      <c r="B4221" s="63" t="s">
        <v>446</v>
      </c>
      <c r="C4221" s="64" t="s">
        <v>17</v>
      </c>
      <c r="D4221" s="64" t="s">
        <v>37</v>
      </c>
      <c r="E4221" s="64" t="s">
        <v>6917</v>
      </c>
      <c r="F4221" s="64" t="str">
        <f t="shared" si="174"/>
        <v>2</v>
      </c>
      <c r="G4221" s="85" t="s">
        <v>3221</v>
      </c>
      <c r="H4221" s="63" t="s">
        <v>7415</v>
      </c>
      <c r="I4221" s="64" t="s">
        <v>494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5"/>
        <v>24</v>
      </c>
      <c r="P4221" s="67">
        <v>0.5</v>
      </c>
      <c r="Q4221" s="68">
        <v>8</v>
      </c>
      <c r="R4221" s="68"/>
      <c r="S4221" s="68">
        <f t="shared" si="173"/>
        <v>4</v>
      </c>
      <c r="T4221" s="69" t="s">
        <v>548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customHeight="1" x14ac:dyDescent="0.35">
      <c r="A4222" s="62">
        <v>46234</v>
      </c>
      <c r="B4222" s="63" t="s">
        <v>34</v>
      </c>
      <c r="C4222" s="64" t="s">
        <v>17</v>
      </c>
      <c r="D4222" s="64" t="s">
        <v>19</v>
      </c>
      <c r="E4222" s="64" t="s">
        <v>6502</v>
      </c>
      <c r="F4222" s="64" t="str">
        <f t="shared" si="174"/>
        <v>2</v>
      </c>
      <c r="G4222" s="72" t="s">
        <v>4221</v>
      </c>
      <c r="H4222" s="63" t="s">
        <v>7416</v>
      </c>
      <c r="I4222" s="64" t="s">
        <v>494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5"/>
        <v>24</v>
      </c>
      <c r="P4222" s="67">
        <v>0.33</v>
      </c>
      <c r="Q4222" s="68">
        <v>13</v>
      </c>
      <c r="R4222" s="68"/>
      <c r="S4222" s="68">
        <f t="shared" si="173"/>
        <v>4.29</v>
      </c>
      <c r="T4222" s="69" t="s">
        <v>548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7408</v>
      </c>
      <c r="F4223" s="64" t="str">
        <f t="shared" si="174"/>
        <v>2</v>
      </c>
      <c r="G4223" s="72">
        <v>130597181</v>
      </c>
      <c r="H4223" s="63" t="s">
        <v>7417</v>
      </c>
      <c r="I4223" s="64" t="s">
        <v>494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5"/>
        <v>24</v>
      </c>
      <c r="P4223" s="67">
        <v>0.33</v>
      </c>
      <c r="Q4223" s="68">
        <v>12</v>
      </c>
      <c r="R4223" s="68"/>
      <c r="S4223" s="68">
        <f t="shared" si="173"/>
        <v>3.96</v>
      </c>
      <c r="T4223" s="69" t="s">
        <v>548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customHeight="1" x14ac:dyDescent="0.35">
      <c r="A4224" s="62">
        <v>46234</v>
      </c>
      <c r="B4224" s="63" t="s">
        <v>446</v>
      </c>
      <c r="C4224" s="64" t="s">
        <v>18</v>
      </c>
      <c r="D4224" s="64" t="s">
        <v>37</v>
      </c>
      <c r="E4224" s="64" t="s">
        <v>395</v>
      </c>
      <c r="F4224" s="64" t="str">
        <f t="shared" si="174"/>
        <v>2</v>
      </c>
      <c r="G4224" s="72">
        <v>10928009</v>
      </c>
      <c r="H4224" s="63" t="s">
        <v>7418</v>
      </c>
      <c r="I4224" s="64" t="s">
        <v>494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5"/>
        <v>24</v>
      </c>
      <c r="P4224" s="67">
        <v>0.1</v>
      </c>
      <c r="Q4224" s="68">
        <v>26</v>
      </c>
      <c r="R4224" s="68"/>
      <c r="S4224" s="68">
        <f t="shared" ref="S4224:S4233" si="176">P4224*Q4224</f>
        <v>2.6</v>
      </c>
      <c r="T4224" s="69" t="s">
        <v>548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customHeight="1" x14ac:dyDescent="0.35">
      <c r="A4225" s="62">
        <v>46234</v>
      </c>
      <c r="B4225" s="63" t="s">
        <v>446</v>
      </c>
      <c r="C4225" s="64" t="s">
        <v>18</v>
      </c>
      <c r="D4225" s="64" t="s">
        <v>37</v>
      </c>
      <c r="E4225" s="64" t="s">
        <v>1542</v>
      </c>
      <c r="F4225" s="64" t="str">
        <f t="shared" si="174"/>
        <v>1</v>
      </c>
      <c r="G4225" s="72">
        <v>11292032</v>
      </c>
      <c r="H4225" s="63" t="s">
        <v>7419</v>
      </c>
      <c r="I4225" s="64" t="s">
        <v>494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5"/>
        <v>24</v>
      </c>
      <c r="P4225" s="67">
        <v>0.1</v>
      </c>
      <c r="Q4225" s="68">
        <v>25</v>
      </c>
      <c r="R4225" s="68"/>
      <c r="S4225" s="68">
        <f t="shared" si="176"/>
        <v>2.5</v>
      </c>
      <c r="T4225" s="69" t="s">
        <v>548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customHeight="1" x14ac:dyDescent="0.35">
      <c r="A4226" s="62">
        <v>46234</v>
      </c>
      <c r="B4226" s="63" t="s">
        <v>446</v>
      </c>
      <c r="C4226" s="64" t="s">
        <v>18</v>
      </c>
      <c r="D4226" s="64" t="s">
        <v>37</v>
      </c>
      <c r="E4226" s="64" t="s">
        <v>240</v>
      </c>
      <c r="F4226" s="64" t="str">
        <f t="shared" si="174"/>
        <v>2</v>
      </c>
      <c r="G4226" s="72">
        <v>11479001</v>
      </c>
      <c r="H4226" s="63" t="s">
        <v>7420</v>
      </c>
      <c r="I4226" s="64" t="s">
        <v>494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5"/>
        <v>24</v>
      </c>
      <c r="P4226" s="67">
        <v>0.1</v>
      </c>
      <c r="Q4226" s="68">
        <v>23</v>
      </c>
      <c r="R4226" s="68"/>
      <c r="S4226" s="68">
        <f t="shared" si="176"/>
        <v>2.3000000000000003</v>
      </c>
      <c r="T4226" s="69" t="s">
        <v>548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customHeight="1" x14ac:dyDescent="0.35">
      <c r="A4227" s="62">
        <v>46234</v>
      </c>
      <c r="B4227" s="63" t="s">
        <v>446</v>
      </c>
      <c r="C4227" s="64" t="s">
        <v>18</v>
      </c>
      <c r="D4227" s="64" t="s">
        <v>37</v>
      </c>
      <c r="E4227" s="64" t="s">
        <v>430</v>
      </c>
      <c r="F4227" s="64" t="str">
        <f t="shared" si="174"/>
        <v>2</v>
      </c>
      <c r="G4227" s="72">
        <v>30221018</v>
      </c>
      <c r="H4227" s="63" t="s">
        <v>7421</v>
      </c>
      <c r="I4227" s="64" t="s">
        <v>494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5"/>
        <v>24</v>
      </c>
      <c r="P4227" s="67">
        <v>0.1</v>
      </c>
      <c r="Q4227" s="68">
        <v>22</v>
      </c>
      <c r="R4227" s="68"/>
      <c r="S4227" s="68">
        <f t="shared" si="176"/>
        <v>2.2000000000000002</v>
      </c>
      <c r="T4227" s="69" t="s">
        <v>548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customHeight="1" x14ac:dyDescent="0.35">
      <c r="A4228" s="62">
        <v>46234</v>
      </c>
      <c r="B4228" s="63" t="s">
        <v>446</v>
      </c>
      <c r="C4228" s="64" t="s">
        <v>18</v>
      </c>
      <c r="D4228" s="64" t="s">
        <v>37</v>
      </c>
      <c r="E4228" s="64" t="s">
        <v>255</v>
      </c>
      <c r="F4228" s="64" t="str">
        <f t="shared" si="174"/>
        <v>2</v>
      </c>
      <c r="G4228" s="72">
        <v>30248025</v>
      </c>
      <c r="H4228" s="63" t="s">
        <v>7422</v>
      </c>
      <c r="I4228" s="64" t="s">
        <v>494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5"/>
        <v>24</v>
      </c>
      <c r="P4228" s="67">
        <v>0.1</v>
      </c>
      <c r="Q4228" s="68">
        <v>20</v>
      </c>
      <c r="R4228" s="68"/>
      <c r="S4228" s="68">
        <f t="shared" si="176"/>
        <v>2</v>
      </c>
      <c r="T4228" s="69" t="s">
        <v>548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customHeight="1" x14ac:dyDescent="0.35">
      <c r="A4229" s="62">
        <v>46234</v>
      </c>
      <c r="B4229" s="63" t="s">
        <v>446</v>
      </c>
      <c r="C4229" s="64" t="s">
        <v>18</v>
      </c>
      <c r="D4229" s="64" t="s">
        <v>37</v>
      </c>
      <c r="E4229" s="64" t="s">
        <v>261</v>
      </c>
      <c r="F4229" s="64" t="str">
        <f t="shared" si="174"/>
        <v>2</v>
      </c>
      <c r="G4229" s="72">
        <v>159283005</v>
      </c>
      <c r="H4229" s="63" t="s">
        <v>7423</v>
      </c>
      <c r="I4229" s="64" t="s">
        <v>494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5"/>
        <v>24</v>
      </c>
      <c r="P4229" s="67">
        <v>0.8</v>
      </c>
      <c r="Q4229" s="68">
        <v>25</v>
      </c>
      <c r="R4229" s="68"/>
      <c r="S4229" s="68">
        <f t="shared" si="176"/>
        <v>20</v>
      </c>
      <c r="T4229" s="69" t="s">
        <v>548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customHeight="1" x14ac:dyDescent="0.35">
      <c r="A4230" s="62">
        <v>46234</v>
      </c>
      <c r="B4230" s="63" t="s">
        <v>446</v>
      </c>
      <c r="C4230" s="64" t="s">
        <v>18</v>
      </c>
      <c r="D4230" s="64" t="s">
        <v>37</v>
      </c>
      <c r="E4230" s="64" t="s">
        <v>328</v>
      </c>
      <c r="F4230" s="64" t="str">
        <f t="shared" si="174"/>
        <v>2</v>
      </c>
      <c r="G4230" s="72">
        <v>11325011</v>
      </c>
      <c r="H4230" s="63" t="s">
        <v>7424</v>
      </c>
      <c r="I4230" s="64" t="s">
        <v>494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5"/>
        <v>24</v>
      </c>
      <c r="P4230" s="67">
        <v>0.1</v>
      </c>
      <c r="Q4230" s="68">
        <v>16</v>
      </c>
      <c r="R4230" s="68"/>
      <c r="S4230" s="68">
        <f t="shared" si="176"/>
        <v>1.6</v>
      </c>
      <c r="T4230" s="69" t="s">
        <v>548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customHeight="1" x14ac:dyDescent="0.35">
      <c r="A4231" s="62">
        <v>46234</v>
      </c>
      <c r="B4231" s="63" t="s">
        <v>446</v>
      </c>
      <c r="C4231" s="64" t="s">
        <v>18</v>
      </c>
      <c r="D4231" s="64" t="s">
        <v>37</v>
      </c>
      <c r="E4231" s="64" t="s">
        <v>2634</v>
      </c>
      <c r="F4231" s="64" t="str">
        <f t="shared" si="174"/>
        <v>2</v>
      </c>
      <c r="G4231" s="72">
        <v>11271002</v>
      </c>
      <c r="H4231" s="63" t="s">
        <v>7425</v>
      </c>
      <c r="I4231" s="64" t="s">
        <v>494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5"/>
        <v>24</v>
      </c>
      <c r="P4231" s="67">
        <v>0.1</v>
      </c>
      <c r="Q4231" s="68">
        <v>19</v>
      </c>
      <c r="R4231" s="68"/>
      <c r="S4231" s="68">
        <f t="shared" si="176"/>
        <v>1.9000000000000001</v>
      </c>
      <c r="T4231" s="69" t="s">
        <v>548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customHeight="1" x14ac:dyDescent="0.35">
      <c r="A4232" s="62">
        <v>46234</v>
      </c>
      <c r="B4232" s="63" t="s">
        <v>446</v>
      </c>
      <c r="C4232" s="64" t="s">
        <v>18</v>
      </c>
      <c r="D4232" s="64" t="s">
        <v>37</v>
      </c>
      <c r="E4232" s="64" t="s">
        <v>323</v>
      </c>
      <c r="F4232" s="64" t="str">
        <f t="shared" si="174"/>
        <v>1</v>
      </c>
      <c r="G4232" s="72">
        <v>53799102</v>
      </c>
      <c r="H4232" s="63" t="s">
        <v>7426</v>
      </c>
      <c r="I4232" s="64" t="s">
        <v>494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5"/>
        <v>24</v>
      </c>
      <c r="P4232" s="67">
        <v>0.33</v>
      </c>
      <c r="Q4232" s="68">
        <v>22</v>
      </c>
      <c r="R4232" s="68"/>
      <c r="S4232" s="68">
        <f t="shared" si="176"/>
        <v>7.2600000000000007</v>
      </c>
      <c r="T4232" s="69" t="s">
        <v>548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customHeight="1" x14ac:dyDescent="0.35">
      <c r="A4233" s="62">
        <v>46234</v>
      </c>
      <c r="B4233" s="63" t="s">
        <v>34</v>
      </c>
      <c r="C4233" s="64" t="s">
        <v>18</v>
      </c>
      <c r="D4233" s="64" t="s">
        <v>19</v>
      </c>
      <c r="E4233" s="64" t="s">
        <v>351</v>
      </c>
      <c r="F4233" s="64" t="str">
        <f t="shared" si="174"/>
        <v>1</v>
      </c>
      <c r="G4233" s="72">
        <v>130868001</v>
      </c>
      <c r="H4233" s="63" t="s">
        <v>7427</v>
      </c>
      <c r="I4233" s="64" t="s">
        <v>491</v>
      </c>
      <c r="J4233" s="63" t="s">
        <v>7428</v>
      </c>
      <c r="K4233" s="64" t="s">
        <v>281</v>
      </c>
      <c r="L4233" s="64" t="s">
        <v>268</v>
      </c>
      <c r="M4233" s="100">
        <v>0.40972222222222221</v>
      </c>
      <c r="N4233" s="100">
        <v>0.4236111111111111</v>
      </c>
      <c r="O4233" s="66">
        <f t="shared" si="175"/>
        <v>1.3888888888888895E-2</v>
      </c>
      <c r="P4233" s="67">
        <v>0.34</v>
      </c>
      <c r="Q4233" s="68">
        <v>7</v>
      </c>
      <c r="R4233" s="68"/>
      <c r="S4233" s="68">
        <f t="shared" si="176"/>
        <v>2.3800000000000003</v>
      </c>
      <c r="T4233" s="69" t="s">
        <v>52</v>
      </c>
      <c r="U4233" s="63" t="s">
        <v>52</v>
      </c>
      <c r="V4233" s="63"/>
      <c r="W4233" s="63"/>
      <c r="X4233" s="63"/>
      <c r="Y4233" s="63"/>
      <c r="Z4233" s="63"/>
      <c r="AA4233" s="63">
        <v>2026070115</v>
      </c>
    </row>
    <row r="4234" spans="1:27" s="71" customFormat="1" ht="23.5" customHeight="1" x14ac:dyDescent="0.35">
      <c r="A4234" s="62"/>
      <c r="B4234" s="63"/>
      <c r="C4234" s="64"/>
      <c r="D4234" s="64"/>
      <c r="E4234" s="64"/>
      <c r="F4234" s="64"/>
      <c r="G4234" s="72"/>
      <c r="H4234" s="63"/>
      <c r="I4234" s="64"/>
      <c r="J4234" s="63"/>
      <c r="K4234" s="64"/>
      <c r="L4234" s="64"/>
      <c r="M4234" s="100"/>
      <c r="N4234" s="100"/>
      <c r="O4234" s="66"/>
      <c r="P4234" s="67"/>
      <c r="Q4234" s="68"/>
      <c r="R4234" s="68"/>
      <c r="S4234" s="68"/>
      <c r="T4234" s="69"/>
      <c r="U4234" s="63"/>
      <c r="V4234" s="63"/>
      <c r="W4234" s="63"/>
      <c r="X4234" s="63"/>
      <c r="Y4234" s="63"/>
      <c r="Z4234" s="63"/>
      <c r="AA4234" s="63"/>
    </row>
    <row r="4235" spans="1:27" s="71" customFormat="1" ht="23.5" customHeight="1" x14ac:dyDescent="0.35">
      <c r="A4235" s="62"/>
      <c r="B4235" s="63"/>
      <c r="C4235" s="64"/>
      <c r="D4235" s="64"/>
      <c r="E4235" s="64"/>
      <c r="F4235" s="64"/>
      <c r="G4235" s="72"/>
      <c r="H4235" s="63"/>
      <c r="I4235" s="64"/>
      <c r="J4235" s="63"/>
      <c r="K4235" s="64"/>
      <c r="L4235" s="64"/>
      <c r="M4235" s="100"/>
      <c r="N4235" s="100"/>
      <c r="O4235" s="66"/>
      <c r="P4235" s="67"/>
      <c r="Q4235" s="68"/>
      <c r="R4235" s="68"/>
      <c r="S4235" s="68"/>
      <c r="T4235" s="69"/>
      <c r="U4235" s="63"/>
      <c r="V4235" s="63"/>
      <c r="W4235" s="63"/>
      <c r="X4235" s="63"/>
      <c r="Y4235" s="63"/>
      <c r="Z4235" s="63"/>
      <c r="AA4235" s="63"/>
    </row>
    <row r="4236" spans="1:27" s="71" customFormat="1" ht="23.5" customHeight="1" x14ac:dyDescent="0.35">
      <c r="A4236" s="62"/>
      <c r="B4236" s="63"/>
      <c r="C4236" s="64"/>
      <c r="D4236" s="64"/>
      <c r="E4236" s="64"/>
      <c r="F4236" s="64"/>
      <c r="G4236" s="72"/>
      <c r="H4236" s="63"/>
      <c r="I4236" s="64"/>
      <c r="J4236" s="63"/>
      <c r="K4236" s="64"/>
      <c r="L4236" s="64"/>
      <c r="M4236" s="100"/>
      <c r="N4236" s="100"/>
      <c r="O4236" s="66"/>
      <c r="P4236" s="67"/>
      <c r="Q4236" s="68"/>
      <c r="R4236" s="68"/>
      <c r="S4236" s="68"/>
      <c r="T4236" s="69"/>
      <c r="U4236" s="63"/>
      <c r="V4236" s="63"/>
      <c r="W4236" s="63"/>
      <c r="X4236" s="63"/>
      <c r="Y4236" s="63"/>
      <c r="Z4236" s="63"/>
      <c r="AA4236" s="63"/>
    </row>
    <row r="4237" spans="1:27" s="71" customFormat="1" ht="23.5" customHeight="1" x14ac:dyDescent="0.35">
      <c r="A4237" s="62"/>
      <c r="B4237" s="63"/>
      <c r="C4237" s="64"/>
      <c r="D4237" s="64"/>
      <c r="E4237" s="64"/>
      <c r="F4237" s="64"/>
      <c r="G4237" s="72"/>
      <c r="H4237" s="63"/>
      <c r="I4237" s="64"/>
      <c r="J4237" s="63"/>
      <c r="K4237" s="64"/>
      <c r="L4237" s="64"/>
      <c r="M4237" s="100"/>
      <c r="N4237" s="100"/>
      <c r="O4237" s="66"/>
      <c r="P4237" s="67"/>
      <c r="Q4237" s="68"/>
      <c r="R4237" s="68"/>
      <c r="S4237" s="68"/>
      <c r="T4237" s="69"/>
      <c r="U4237" s="63"/>
      <c r="V4237" s="63"/>
      <c r="W4237" s="63"/>
      <c r="X4237" s="63"/>
      <c r="Y4237" s="63"/>
      <c r="Z4237" s="63"/>
      <c r="AA4237" s="63"/>
    </row>
    <row r="4238" spans="1:27" s="71" customFormat="1" ht="23.5" customHeight="1" x14ac:dyDescent="0.35">
      <c r="A4238" s="62"/>
      <c r="B4238" s="63"/>
      <c r="C4238" s="64"/>
      <c r="D4238" s="64"/>
      <c r="E4238" s="64"/>
      <c r="F4238" s="64"/>
      <c r="G4238" s="72"/>
      <c r="H4238" s="63"/>
      <c r="I4238" s="64"/>
      <c r="J4238" s="63"/>
      <c r="K4238" s="64"/>
      <c r="L4238" s="64"/>
      <c r="M4238" s="100"/>
      <c r="N4238" s="100"/>
      <c r="O4238" s="66"/>
      <c r="P4238" s="67"/>
      <c r="Q4238" s="68"/>
      <c r="R4238" s="68"/>
      <c r="S4238" s="68"/>
      <c r="T4238" s="69"/>
      <c r="U4238" s="63"/>
      <c r="V4238" s="63"/>
      <c r="W4238" s="63"/>
      <c r="X4238" s="63"/>
      <c r="Y4238" s="63"/>
      <c r="Z4238" s="63"/>
      <c r="AA4238" s="63"/>
    </row>
    <row r="4239" spans="1:27" s="71" customFormat="1" ht="23.5" customHeight="1" x14ac:dyDescent="0.35">
      <c r="A4239" s="62"/>
      <c r="B4239" s="63"/>
      <c r="C4239" s="64"/>
      <c r="D4239" s="64"/>
      <c r="E4239" s="64"/>
      <c r="F4239" s="64"/>
      <c r="G4239" s="72"/>
      <c r="H4239" s="63"/>
      <c r="I4239" s="64"/>
      <c r="J4239" s="63"/>
      <c r="K4239" s="64"/>
      <c r="L4239" s="64"/>
      <c r="M4239" s="100"/>
      <c r="N4239" s="100"/>
      <c r="O4239" s="66"/>
      <c r="P4239" s="67"/>
      <c r="Q4239" s="68"/>
      <c r="R4239" s="68"/>
      <c r="S4239" s="68"/>
      <c r="T4239" s="69"/>
      <c r="U4239" s="63"/>
      <c r="V4239" s="63"/>
      <c r="W4239" s="63"/>
      <c r="X4239" s="63"/>
      <c r="Y4239" s="63"/>
      <c r="Z4239" s="63"/>
      <c r="AA4239" s="63"/>
    </row>
    <row r="4240" spans="1:27" s="71" customFormat="1" ht="23.5" customHeight="1" x14ac:dyDescent="0.35">
      <c r="A4240" s="62"/>
      <c r="B4240" s="63"/>
      <c r="C4240" s="64"/>
      <c r="D4240" s="64"/>
      <c r="E4240" s="64"/>
      <c r="F4240" s="64"/>
      <c r="G4240" s="72"/>
      <c r="H4240" s="63"/>
      <c r="I4240" s="64"/>
      <c r="J4240" s="63"/>
      <c r="K4240" s="64"/>
      <c r="L4240" s="64"/>
      <c r="M4240" s="100"/>
      <c r="N4240" s="100"/>
      <c r="O4240" s="66"/>
      <c r="P4240" s="67"/>
      <c r="Q4240" s="68"/>
      <c r="R4240" s="68"/>
      <c r="S4240" s="68"/>
      <c r="T4240" s="69"/>
      <c r="U4240" s="63"/>
      <c r="V4240" s="63"/>
      <c r="W4240" s="63"/>
      <c r="X4240" s="63"/>
      <c r="Y4240" s="63"/>
      <c r="Z4240" s="63"/>
      <c r="AA4240" s="63"/>
    </row>
    <row r="4241" spans="1:27" s="71" customFormat="1" ht="23.5" customHeight="1" x14ac:dyDescent="0.35">
      <c r="A4241" s="62"/>
      <c r="B4241" s="63"/>
      <c r="C4241" s="64"/>
      <c r="D4241" s="64"/>
      <c r="E4241" s="64"/>
      <c r="F4241" s="64"/>
      <c r="G4241" s="72"/>
      <c r="H4241" s="63"/>
      <c r="I4241" s="64"/>
      <c r="J4241" s="63"/>
      <c r="K4241" s="64"/>
      <c r="L4241" s="64"/>
      <c r="M4241" s="100"/>
      <c r="N4241" s="100"/>
      <c r="O4241" s="66"/>
      <c r="P4241" s="67"/>
      <c r="Q4241" s="68"/>
      <c r="R4241" s="68"/>
      <c r="S4241" s="68"/>
      <c r="T4241" s="69"/>
      <c r="U4241" s="63"/>
      <c r="V4241" s="63"/>
      <c r="W4241" s="63"/>
      <c r="X4241" s="63"/>
      <c r="Y4241" s="63"/>
      <c r="Z4241" s="63"/>
      <c r="AA4241" s="63"/>
    </row>
    <row r="4242" spans="1:27" s="71" customFormat="1" ht="23.5" customHeight="1" x14ac:dyDescent="0.35">
      <c r="A4242" s="62"/>
      <c r="B4242" s="63"/>
      <c r="C4242" s="64"/>
      <c r="D4242" s="64"/>
      <c r="E4242" s="64"/>
      <c r="F4242" s="64"/>
      <c r="G4242" s="72"/>
      <c r="H4242" s="63"/>
      <c r="I4242" s="64"/>
      <c r="J4242" s="63"/>
      <c r="K4242" s="64"/>
      <c r="L4242" s="64"/>
      <c r="M4242" s="100"/>
      <c r="N4242" s="100"/>
      <c r="O4242" s="66"/>
      <c r="P4242" s="67"/>
      <c r="Q4242" s="68"/>
      <c r="R4242" s="68"/>
      <c r="S4242" s="68"/>
      <c r="T4242" s="69"/>
      <c r="U4242" s="63"/>
      <c r="V4242" s="63"/>
      <c r="W4242" s="63"/>
      <c r="X4242" s="63"/>
      <c r="Y4242" s="63"/>
      <c r="Z4242" s="63"/>
      <c r="AA4242" s="63"/>
    </row>
    <row r="4243" spans="1:27" s="71" customFormat="1" ht="23.5" customHeight="1" x14ac:dyDescent="0.35">
      <c r="A4243" s="62"/>
      <c r="B4243" s="63"/>
      <c r="C4243" s="64"/>
      <c r="D4243" s="64"/>
      <c r="E4243" s="64"/>
      <c r="F4243" s="64"/>
      <c r="G4243" s="72"/>
      <c r="H4243" s="63"/>
      <c r="I4243" s="64"/>
      <c r="J4243" s="63"/>
      <c r="K4243" s="64"/>
      <c r="L4243" s="64"/>
      <c r="M4243" s="100"/>
      <c r="N4243" s="100"/>
      <c r="O4243" s="66"/>
      <c r="P4243" s="67"/>
      <c r="Q4243" s="68"/>
      <c r="R4243" s="68"/>
      <c r="S4243" s="68"/>
      <c r="T4243" s="69"/>
      <c r="U4243" s="63"/>
      <c r="V4243" s="63"/>
      <c r="W4243" s="63"/>
      <c r="X4243" s="63"/>
      <c r="Y4243" s="63"/>
      <c r="Z4243" s="63"/>
      <c r="AA4243" s="63"/>
    </row>
    <row r="4244" spans="1:27" s="71" customFormat="1" ht="23.5" customHeight="1" x14ac:dyDescent="0.35">
      <c r="A4244" s="62"/>
      <c r="B4244" s="63"/>
      <c r="C4244" s="64"/>
      <c r="D4244" s="64"/>
      <c r="E4244" s="64"/>
      <c r="F4244" s="64"/>
      <c r="G4244" s="72"/>
      <c r="H4244" s="63"/>
      <c r="I4244" s="64"/>
      <c r="J4244" s="63"/>
      <c r="K4244" s="64"/>
      <c r="L4244" s="64"/>
      <c r="M4244" s="100"/>
      <c r="N4244" s="100"/>
      <c r="O4244" s="66"/>
      <c r="P4244" s="67"/>
      <c r="Q4244" s="68"/>
      <c r="R4244" s="68"/>
      <c r="S4244" s="68"/>
      <c r="T4244" s="69"/>
      <c r="U4244" s="63"/>
      <c r="V4244" s="63"/>
      <c r="W4244" s="63"/>
      <c r="X4244" s="63"/>
      <c r="Y4244" s="63"/>
      <c r="Z4244" s="63"/>
      <c r="AA4244" s="63"/>
    </row>
    <row r="4245" spans="1:27" s="71" customFormat="1" ht="23.5" customHeight="1" x14ac:dyDescent="0.35">
      <c r="A4245" s="62"/>
      <c r="B4245" s="63"/>
      <c r="C4245" s="64"/>
      <c r="D4245" s="64"/>
      <c r="E4245" s="64"/>
      <c r="F4245" s="64"/>
      <c r="G4245" s="72"/>
      <c r="H4245" s="63"/>
      <c r="I4245" s="64"/>
      <c r="J4245" s="63"/>
      <c r="K4245" s="64"/>
      <c r="L4245" s="64"/>
      <c r="M4245" s="100"/>
      <c r="N4245" s="100"/>
      <c r="O4245" s="66"/>
      <c r="P4245" s="67"/>
      <c r="Q4245" s="68"/>
      <c r="R4245" s="68"/>
      <c r="S4245" s="68"/>
      <c r="T4245" s="69"/>
      <c r="U4245" s="63"/>
      <c r="V4245" s="63"/>
      <c r="W4245" s="63"/>
      <c r="X4245" s="63"/>
      <c r="Y4245" s="63"/>
      <c r="Z4245" s="63"/>
      <c r="AA4245" s="63"/>
    </row>
    <row r="4246" spans="1:27" s="71" customFormat="1" ht="23.5" customHeight="1" x14ac:dyDescent="0.35">
      <c r="A4246" s="62"/>
      <c r="B4246" s="63"/>
      <c r="C4246" s="64"/>
      <c r="D4246" s="64"/>
      <c r="E4246" s="64"/>
      <c r="F4246" s="64"/>
      <c r="G4246" s="72"/>
      <c r="H4246" s="63"/>
      <c r="I4246" s="64"/>
      <c r="J4246" s="63"/>
      <c r="K4246" s="64"/>
      <c r="L4246" s="64"/>
      <c r="M4246" s="100"/>
      <c r="N4246" s="100"/>
      <c r="O4246" s="66"/>
      <c r="P4246" s="67"/>
      <c r="Q4246" s="68"/>
      <c r="R4246" s="68"/>
      <c r="S4246" s="68"/>
      <c r="T4246" s="69"/>
      <c r="U4246" s="63"/>
      <c r="V4246" s="63"/>
      <c r="W4246" s="63"/>
      <c r="X4246" s="63"/>
      <c r="Y4246" s="63"/>
      <c r="Z4246" s="63"/>
      <c r="AA4246" s="63"/>
    </row>
    <row r="4247" spans="1:27" s="71" customFormat="1" ht="23.5" customHeight="1" x14ac:dyDescent="0.35">
      <c r="A4247" s="62"/>
      <c r="B4247" s="63"/>
      <c r="C4247" s="64"/>
      <c r="D4247" s="64"/>
      <c r="E4247" s="64"/>
      <c r="F4247" s="64"/>
      <c r="G4247" s="72"/>
      <c r="H4247" s="63"/>
      <c r="I4247" s="64"/>
      <c r="J4247" s="63"/>
      <c r="K4247" s="64"/>
      <c r="L4247" s="64"/>
      <c r="M4247" s="100"/>
      <c r="N4247" s="100"/>
      <c r="O4247" s="66"/>
      <c r="P4247" s="67"/>
      <c r="Q4247" s="68"/>
      <c r="R4247" s="68"/>
      <c r="S4247" s="68"/>
      <c r="T4247" s="69"/>
      <c r="U4247" s="63"/>
      <c r="V4247" s="63"/>
      <c r="W4247" s="63"/>
      <c r="X4247" s="63"/>
      <c r="Y4247" s="63"/>
      <c r="Z4247" s="63"/>
      <c r="AA4247" s="63"/>
    </row>
    <row r="4248" spans="1:27" s="71" customFormat="1" ht="23.5" customHeight="1" x14ac:dyDescent="0.35">
      <c r="A4248" s="62"/>
      <c r="B4248" s="63"/>
      <c r="C4248" s="64"/>
      <c r="D4248" s="64"/>
      <c r="E4248" s="64"/>
      <c r="F4248" s="64"/>
      <c r="G4248" s="72"/>
      <c r="H4248" s="63"/>
      <c r="I4248" s="64"/>
      <c r="J4248" s="63"/>
      <c r="K4248" s="64"/>
      <c r="L4248" s="64"/>
      <c r="M4248" s="100"/>
      <c r="N4248" s="100"/>
      <c r="O4248" s="66"/>
      <c r="P4248" s="67"/>
      <c r="Q4248" s="68"/>
      <c r="R4248" s="68"/>
      <c r="S4248" s="68"/>
      <c r="T4248" s="69"/>
      <c r="U4248" s="63"/>
      <c r="V4248" s="63"/>
      <c r="W4248" s="63"/>
      <c r="X4248" s="63"/>
      <c r="Y4248" s="63"/>
      <c r="Z4248" s="63"/>
      <c r="AA4248" s="63"/>
    </row>
    <row r="4249" spans="1:27" s="71" customFormat="1" ht="23.5" customHeight="1" x14ac:dyDescent="0.35">
      <c r="A4249" s="62"/>
      <c r="B4249" s="63"/>
      <c r="C4249" s="64"/>
      <c r="D4249" s="64"/>
      <c r="E4249" s="64"/>
      <c r="F4249" s="64"/>
      <c r="G4249" s="72"/>
      <c r="H4249" s="63"/>
      <c r="I4249" s="64"/>
      <c r="J4249" s="63"/>
      <c r="K4249" s="64"/>
      <c r="L4249" s="64"/>
      <c r="M4249" s="100"/>
      <c r="N4249" s="100"/>
      <c r="O4249" s="66"/>
      <c r="P4249" s="67"/>
      <c r="Q4249" s="68"/>
      <c r="R4249" s="68"/>
      <c r="S4249" s="68"/>
      <c r="T4249" s="69"/>
      <c r="U4249" s="63"/>
      <c r="V4249" s="63"/>
      <c r="W4249" s="63"/>
      <c r="X4249" s="63"/>
      <c r="Y4249" s="63"/>
      <c r="Z4249" s="63"/>
      <c r="AA4249" s="63"/>
    </row>
    <row r="4250" spans="1:27" s="71" customFormat="1" ht="23.5" customHeight="1" x14ac:dyDescent="0.35">
      <c r="A4250" s="62"/>
      <c r="B4250" s="63"/>
      <c r="C4250" s="64"/>
      <c r="D4250" s="64"/>
      <c r="E4250" s="64"/>
      <c r="F4250" s="64"/>
      <c r="G4250" s="72"/>
      <c r="H4250" s="63"/>
      <c r="I4250" s="64"/>
      <c r="J4250" s="63"/>
      <c r="K4250" s="64"/>
      <c r="L4250" s="64"/>
      <c r="M4250" s="100"/>
      <c r="N4250" s="100"/>
      <c r="O4250" s="66"/>
      <c r="P4250" s="67"/>
      <c r="Q4250" s="68"/>
      <c r="R4250" s="68"/>
      <c r="S4250" s="68"/>
      <c r="T4250" s="69"/>
      <c r="U4250" s="63"/>
      <c r="V4250" s="63"/>
      <c r="W4250" s="63"/>
      <c r="X4250" s="63"/>
      <c r="Y4250" s="63"/>
      <c r="Z4250" s="63"/>
      <c r="AA4250" s="63"/>
    </row>
    <row r="4251" spans="1:27" s="71" customFormat="1" ht="23.5" customHeight="1" x14ac:dyDescent="0.35">
      <c r="A4251" s="62"/>
      <c r="B4251" s="63"/>
      <c r="C4251" s="64"/>
      <c r="D4251" s="64"/>
      <c r="E4251" s="64"/>
      <c r="F4251" s="64"/>
      <c r="G4251" s="72"/>
      <c r="H4251" s="63"/>
      <c r="I4251" s="64"/>
      <c r="J4251" s="63"/>
      <c r="K4251" s="64"/>
      <c r="L4251" s="64"/>
      <c r="M4251" s="100"/>
      <c r="N4251" s="100"/>
      <c r="O4251" s="66"/>
      <c r="P4251" s="67"/>
      <c r="Q4251" s="68"/>
      <c r="R4251" s="68"/>
      <c r="S4251" s="68"/>
      <c r="T4251" s="69"/>
      <c r="U4251" s="63"/>
      <c r="V4251" s="63"/>
      <c r="W4251" s="63"/>
      <c r="X4251" s="63"/>
      <c r="Y4251" s="63"/>
      <c r="Z4251" s="63"/>
      <c r="AA4251" s="63"/>
    </row>
    <row r="4252" spans="1:27" s="71" customFormat="1" ht="23.5" customHeight="1" x14ac:dyDescent="0.35">
      <c r="A4252" s="62"/>
      <c r="B4252" s="63"/>
      <c r="C4252" s="64"/>
      <c r="D4252" s="64"/>
      <c r="E4252" s="64"/>
      <c r="F4252" s="64"/>
      <c r="G4252" s="72"/>
      <c r="H4252" s="63"/>
      <c r="I4252" s="64"/>
      <c r="J4252" s="63"/>
      <c r="K4252" s="64"/>
      <c r="L4252" s="64"/>
      <c r="M4252" s="100"/>
      <c r="N4252" s="100"/>
      <c r="O4252" s="66"/>
      <c r="P4252" s="67"/>
      <c r="Q4252" s="68"/>
      <c r="R4252" s="68"/>
      <c r="S4252" s="68"/>
      <c r="T4252" s="69"/>
      <c r="U4252" s="63"/>
      <c r="V4252" s="63"/>
      <c r="W4252" s="63"/>
      <c r="X4252" s="63"/>
      <c r="Y4252" s="63"/>
      <c r="Z4252" s="63"/>
      <c r="AA4252" s="63"/>
    </row>
    <row r="4253" spans="1:27" s="71" customFormat="1" ht="23.5" customHeight="1" x14ac:dyDescent="0.35">
      <c r="A4253" s="62"/>
      <c r="B4253" s="63"/>
      <c r="C4253" s="64"/>
      <c r="D4253" s="64"/>
      <c r="E4253" s="64"/>
      <c r="F4253" s="64"/>
      <c r="G4253" s="72"/>
      <c r="H4253" s="63"/>
      <c r="I4253" s="64"/>
      <c r="J4253" s="63"/>
      <c r="K4253" s="64"/>
      <c r="L4253" s="64"/>
      <c r="M4253" s="100"/>
      <c r="N4253" s="100"/>
      <c r="O4253" s="66"/>
      <c r="P4253" s="67"/>
      <c r="Q4253" s="68"/>
      <c r="R4253" s="68"/>
      <c r="S4253" s="68"/>
      <c r="T4253" s="69"/>
      <c r="U4253" s="63"/>
      <c r="V4253" s="63"/>
      <c r="W4253" s="63"/>
      <c r="X4253" s="63"/>
      <c r="Y4253" s="63"/>
      <c r="Z4253" s="63"/>
      <c r="AA4253" s="63"/>
    </row>
    <row r="4254" spans="1:27" s="71" customFormat="1" ht="23.5" customHeight="1" x14ac:dyDescent="0.35">
      <c r="A4254" s="62"/>
      <c r="B4254" s="63"/>
      <c r="C4254" s="64"/>
      <c r="D4254" s="64"/>
      <c r="E4254" s="64"/>
      <c r="F4254" s="64"/>
      <c r="G4254" s="72"/>
      <c r="H4254" s="63"/>
      <c r="I4254" s="64"/>
      <c r="J4254" s="63"/>
      <c r="K4254" s="64"/>
      <c r="L4254" s="64"/>
      <c r="M4254" s="100"/>
      <c r="N4254" s="100"/>
      <c r="O4254" s="66"/>
      <c r="P4254" s="67"/>
      <c r="Q4254" s="68"/>
      <c r="R4254" s="68"/>
      <c r="S4254" s="68"/>
      <c r="T4254" s="69"/>
      <c r="U4254" s="63"/>
      <c r="V4254" s="63"/>
      <c r="W4254" s="63"/>
      <c r="X4254" s="63"/>
      <c r="Y4254" s="63"/>
      <c r="Z4254" s="63"/>
      <c r="AA4254" s="63"/>
    </row>
    <row r="4255" spans="1:27" s="71" customFormat="1" ht="23.5" customHeight="1" x14ac:dyDescent="0.35">
      <c r="A4255" s="62"/>
      <c r="B4255" s="63"/>
      <c r="C4255" s="64"/>
      <c r="D4255" s="64"/>
      <c r="E4255" s="64"/>
      <c r="F4255" s="64"/>
      <c r="G4255" s="72"/>
      <c r="H4255" s="63"/>
      <c r="I4255" s="64"/>
      <c r="J4255" s="63"/>
      <c r="K4255" s="64"/>
      <c r="L4255" s="64"/>
      <c r="M4255" s="100"/>
      <c r="N4255" s="100"/>
      <c r="O4255" s="66"/>
      <c r="P4255" s="67"/>
      <c r="Q4255" s="68"/>
      <c r="R4255" s="68"/>
      <c r="S4255" s="68"/>
      <c r="T4255" s="69"/>
      <c r="U4255" s="63"/>
      <c r="V4255" s="63"/>
      <c r="W4255" s="63"/>
      <c r="X4255" s="63"/>
      <c r="Y4255" s="63"/>
      <c r="Z4255" s="63"/>
      <c r="AA4255" s="63"/>
    </row>
    <row r="4256" spans="1:27" s="71" customFormat="1" ht="23.5" customHeight="1" x14ac:dyDescent="0.35">
      <c r="A4256" s="62"/>
      <c r="B4256" s="63"/>
      <c r="C4256" s="64"/>
      <c r="D4256" s="64"/>
      <c r="E4256" s="64"/>
      <c r="F4256" s="64"/>
      <c r="G4256" s="72"/>
      <c r="H4256" s="63"/>
      <c r="I4256" s="64"/>
      <c r="J4256" s="63"/>
      <c r="K4256" s="64"/>
      <c r="L4256" s="64"/>
      <c r="M4256" s="100"/>
      <c r="N4256" s="100"/>
      <c r="O4256" s="66"/>
      <c r="P4256" s="67"/>
      <c r="Q4256" s="68"/>
      <c r="R4256" s="68"/>
      <c r="S4256" s="68"/>
      <c r="T4256" s="69"/>
      <c r="U4256" s="63"/>
      <c r="V4256" s="63"/>
      <c r="W4256" s="63"/>
      <c r="X4256" s="63"/>
      <c r="Y4256" s="63"/>
      <c r="Z4256" s="63"/>
      <c r="AA4256" s="63"/>
    </row>
    <row r="4257" spans="1:27" s="71" customFormat="1" ht="23.5" customHeight="1" x14ac:dyDescent="0.35">
      <c r="A4257" s="62"/>
      <c r="B4257" s="63"/>
      <c r="C4257" s="64"/>
      <c r="D4257" s="64"/>
      <c r="E4257" s="64"/>
      <c r="F4257" s="64"/>
      <c r="G4257" s="72"/>
      <c r="H4257" s="63"/>
      <c r="I4257" s="64"/>
      <c r="J4257" s="63"/>
      <c r="K4257" s="64"/>
      <c r="L4257" s="64"/>
      <c r="M4257" s="100"/>
      <c r="N4257" s="100"/>
      <c r="O4257" s="66"/>
      <c r="P4257" s="67"/>
      <c r="Q4257" s="68"/>
      <c r="R4257" s="68"/>
      <c r="S4257" s="68"/>
      <c r="T4257" s="69"/>
      <c r="U4257" s="63"/>
      <c r="V4257" s="63"/>
      <c r="W4257" s="63"/>
      <c r="X4257" s="63"/>
      <c r="Y4257" s="63"/>
      <c r="Z4257" s="63"/>
      <c r="AA4257" s="63"/>
    </row>
    <row r="4258" spans="1:27" s="71" customFormat="1" ht="23.5" customHeight="1" x14ac:dyDescent="0.35">
      <c r="A4258" s="62"/>
      <c r="B4258" s="63"/>
      <c r="C4258" s="64"/>
      <c r="D4258" s="64"/>
      <c r="E4258" s="64"/>
      <c r="F4258" s="64"/>
      <c r="G4258" s="72"/>
      <c r="H4258" s="63"/>
      <c r="I4258" s="64"/>
      <c r="J4258" s="63"/>
      <c r="K4258" s="64"/>
      <c r="L4258" s="64"/>
      <c r="M4258" s="100"/>
      <c r="N4258" s="100"/>
      <c r="O4258" s="66"/>
      <c r="P4258" s="67"/>
      <c r="Q4258" s="68"/>
      <c r="R4258" s="68"/>
      <c r="S4258" s="68"/>
      <c r="T4258" s="69"/>
      <c r="U4258" s="63"/>
      <c r="V4258" s="63"/>
      <c r="W4258" s="63"/>
      <c r="X4258" s="63"/>
      <c r="Y4258" s="63"/>
      <c r="Z4258" s="63"/>
      <c r="AA4258" s="63"/>
    </row>
    <row r="4259" spans="1:27" s="71" customFormat="1" ht="23.5" customHeight="1" x14ac:dyDescent="0.35">
      <c r="A4259" s="62"/>
      <c r="B4259" s="63"/>
      <c r="C4259" s="64"/>
      <c r="D4259" s="64"/>
      <c r="E4259" s="64"/>
      <c r="F4259" s="64"/>
      <c r="G4259" s="72"/>
      <c r="H4259" s="63"/>
      <c r="I4259" s="64"/>
      <c r="J4259" s="63"/>
      <c r="K4259" s="64"/>
      <c r="L4259" s="64"/>
      <c r="M4259" s="100"/>
      <c r="N4259" s="100"/>
      <c r="O4259" s="66"/>
      <c r="P4259" s="67"/>
      <c r="Q4259" s="68"/>
      <c r="R4259" s="68"/>
      <c r="S4259" s="68"/>
      <c r="T4259" s="69"/>
      <c r="U4259" s="63"/>
      <c r="V4259" s="63"/>
      <c r="W4259" s="63"/>
      <c r="X4259" s="63"/>
      <c r="Y4259" s="63"/>
      <c r="Z4259" s="63"/>
      <c r="AA4259" s="63"/>
    </row>
    <row r="4260" spans="1:27" s="71" customFormat="1" ht="23.5" customHeight="1" x14ac:dyDescent="0.35">
      <c r="A4260" s="62"/>
      <c r="B4260" s="63"/>
      <c r="C4260" s="64"/>
      <c r="D4260" s="64"/>
      <c r="E4260" s="64"/>
      <c r="F4260" s="64"/>
      <c r="G4260" s="72"/>
      <c r="H4260" s="63"/>
      <c r="I4260" s="64"/>
      <c r="J4260" s="63"/>
      <c r="K4260" s="64"/>
      <c r="L4260" s="64"/>
      <c r="M4260" s="100"/>
      <c r="N4260" s="100"/>
      <c r="O4260" s="66"/>
      <c r="P4260" s="67"/>
      <c r="Q4260" s="68"/>
      <c r="R4260" s="68"/>
      <c r="S4260" s="68"/>
      <c r="T4260" s="69"/>
      <c r="U4260" s="63"/>
      <c r="V4260" s="63"/>
      <c r="W4260" s="63"/>
      <c r="X4260" s="63"/>
      <c r="Y4260" s="63"/>
      <c r="Z4260" s="63"/>
      <c r="AA4260" s="63"/>
    </row>
    <row r="4261" spans="1:27" s="71" customFormat="1" ht="23.5" customHeight="1" x14ac:dyDescent="0.35">
      <c r="A4261" s="62"/>
      <c r="B4261" s="63"/>
      <c r="C4261" s="64"/>
      <c r="D4261" s="64"/>
      <c r="E4261" s="64"/>
      <c r="F4261" s="64"/>
      <c r="G4261" s="72"/>
      <c r="H4261" s="63"/>
      <c r="I4261" s="64"/>
      <c r="J4261" s="63"/>
      <c r="K4261" s="64"/>
      <c r="L4261" s="64"/>
      <c r="M4261" s="100"/>
      <c r="N4261" s="100"/>
      <c r="O4261" s="66"/>
      <c r="P4261" s="67"/>
      <c r="Q4261" s="68"/>
      <c r="R4261" s="68"/>
      <c r="S4261" s="68"/>
      <c r="T4261" s="69"/>
      <c r="U4261" s="63"/>
      <c r="V4261" s="63"/>
      <c r="W4261" s="63"/>
      <c r="X4261" s="63"/>
      <c r="Y4261" s="63"/>
      <c r="Z4261" s="63"/>
      <c r="AA4261" s="63"/>
    </row>
    <row r="4262" spans="1:27" s="71" customFormat="1" ht="23.5" customHeight="1" x14ac:dyDescent="0.35">
      <c r="A4262" s="62"/>
      <c r="B4262" s="63"/>
      <c r="C4262" s="64"/>
      <c r="D4262" s="64"/>
      <c r="E4262" s="64"/>
      <c r="F4262" s="64"/>
      <c r="G4262" s="72"/>
      <c r="H4262" s="63"/>
      <c r="I4262" s="64"/>
      <c r="J4262" s="63"/>
      <c r="K4262" s="64"/>
      <c r="L4262" s="64"/>
      <c r="M4262" s="100"/>
      <c r="N4262" s="100"/>
      <c r="O4262" s="66"/>
      <c r="P4262" s="67"/>
      <c r="Q4262" s="68"/>
      <c r="R4262" s="68"/>
      <c r="S4262" s="68"/>
      <c r="T4262" s="69"/>
      <c r="U4262" s="63"/>
      <c r="V4262" s="63"/>
      <c r="W4262" s="63"/>
      <c r="X4262" s="63"/>
      <c r="Y4262" s="63"/>
      <c r="Z4262" s="63"/>
      <c r="AA4262" s="63"/>
    </row>
    <row r="4263" spans="1:27" s="71" customFormat="1" ht="23.5" customHeight="1" x14ac:dyDescent="0.35">
      <c r="A4263" s="62"/>
      <c r="B4263" s="63"/>
      <c r="C4263" s="64"/>
      <c r="D4263" s="64"/>
      <c r="E4263" s="64"/>
      <c r="F4263" s="64"/>
      <c r="G4263" s="72"/>
      <c r="H4263" s="63"/>
      <c r="I4263" s="64"/>
      <c r="J4263" s="63"/>
      <c r="K4263" s="64"/>
      <c r="L4263" s="64"/>
      <c r="M4263" s="100"/>
      <c r="N4263" s="100"/>
      <c r="O4263" s="66"/>
      <c r="P4263" s="67"/>
      <c r="Q4263" s="68"/>
      <c r="R4263" s="68"/>
      <c r="S4263" s="68"/>
      <c r="T4263" s="69"/>
      <c r="U4263" s="63"/>
      <c r="V4263" s="63"/>
      <c r="W4263" s="63"/>
      <c r="X4263" s="63"/>
      <c r="Y4263" s="63"/>
      <c r="Z4263" s="63"/>
      <c r="AA4263" s="63"/>
    </row>
    <row r="4264" spans="1:27" s="71" customFormat="1" ht="23.5" customHeight="1" x14ac:dyDescent="0.35">
      <c r="A4264" s="62"/>
      <c r="B4264" s="63"/>
      <c r="C4264" s="64"/>
      <c r="D4264" s="64"/>
      <c r="E4264" s="64"/>
      <c r="F4264" s="64"/>
      <c r="G4264" s="72"/>
      <c r="H4264" s="63"/>
      <c r="I4264" s="64"/>
      <c r="J4264" s="63"/>
      <c r="K4264" s="64"/>
      <c r="L4264" s="64"/>
      <c r="M4264" s="100"/>
      <c r="N4264" s="100"/>
      <c r="O4264" s="66"/>
      <c r="P4264" s="67"/>
      <c r="Q4264" s="68"/>
      <c r="R4264" s="68"/>
      <c r="S4264" s="68"/>
      <c r="T4264" s="69"/>
      <c r="U4264" s="63"/>
      <c r="V4264" s="63"/>
      <c r="W4264" s="63"/>
      <c r="X4264" s="63"/>
      <c r="Y4264" s="63"/>
      <c r="Z4264" s="63"/>
      <c r="AA4264" s="63"/>
    </row>
    <row r="4265" spans="1:27" s="71" customFormat="1" ht="23.5" customHeight="1" x14ac:dyDescent="0.35">
      <c r="A4265" s="62"/>
      <c r="B4265" s="63"/>
      <c r="C4265" s="64"/>
      <c r="D4265" s="64"/>
      <c r="E4265" s="64"/>
      <c r="F4265" s="64"/>
      <c r="G4265" s="72"/>
      <c r="H4265" s="63"/>
      <c r="I4265" s="64"/>
      <c r="J4265" s="63"/>
      <c r="K4265" s="64"/>
      <c r="L4265" s="64"/>
      <c r="M4265" s="100"/>
      <c r="N4265" s="100"/>
      <c r="O4265" s="66"/>
      <c r="P4265" s="67"/>
      <c r="Q4265" s="68"/>
      <c r="R4265" s="68"/>
      <c r="S4265" s="68"/>
      <c r="T4265" s="69"/>
      <c r="U4265" s="63"/>
      <c r="V4265" s="63"/>
      <c r="W4265" s="63"/>
      <c r="X4265" s="63"/>
      <c r="Y4265" s="63"/>
      <c r="Z4265" s="63"/>
      <c r="AA4265" s="63"/>
    </row>
    <row r="4266" spans="1:27" s="71" customFormat="1" ht="23.5" customHeight="1" x14ac:dyDescent="0.35">
      <c r="A4266" s="62"/>
      <c r="B4266" s="63"/>
      <c r="C4266" s="64"/>
      <c r="D4266" s="64"/>
      <c r="E4266" s="64"/>
      <c r="F4266" s="64"/>
      <c r="G4266" s="72"/>
      <c r="H4266" s="63"/>
      <c r="I4266" s="64"/>
      <c r="J4266" s="63"/>
      <c r="K4266" s="64"/>
      <c r="L4266" s="64"/>
      <c r="M4266" s="100"/>
      <c r="N4266" s="100"/>
      <c r="O4266" s="66"/>
      <c r="P4266" s="67"/>
      <c r="Q4266" s="68"/>
      <c r="R4266" s="68"/>
      <c r="S4266" s="68"/>
      <c r="T4266" s="69"/>
      <c r="U4266" s="63"/>
      <c r="V4266" s="63"/>
      <c r="W4266" s="63"/>
      <c r="X4266" s="63"/>
      <c r="Y4266" s="63"/>
      <c r="Z4266" s="63"/>
      <c r="AA4266" s="63"/>
    </row>
    <row r="4267" spans="1:27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</row>
    <row r="4292" spans="1:27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</row>
    <row r="4293" spans="1:27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</row>
    <row r="4294" spans="1:27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</row>
    <row r="4316" spans="1:27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</row>
    <row r="4317" spans="1:27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</row>
    <row r="4318" spans="1:27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</row>
    <row r="4319" spans="1:27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</row>
    <row r="4320" spans="1:27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</row>
    <row r="4321" spans="1:27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</row>
    <row r="4322" spans="1:27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</row>
    <row r="4323" spans="1:27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</row>
    <row r="4324" spans="1:27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</row>
    <row r="4325" spans="1:27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</row>
    <row r="4326" spans="1:27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</row>
    <row r="4327" spans="1:27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</row>
    <row r="4328" spans="1:27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</row>
    <row r="4329" spans="1:27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</row>
    <row r="4330" spans="1:27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</row>
    <row r="4331" spans="1:27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</row>
    <row r="4332" spans="1:27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</row>
    <row r="4333" spans="1:27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</row>
    <row r="4334" spans="1:27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</row>
    <row r="4335" spans="1:27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</row>
    <row r="4336" spans="1:27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</row>
    <row r="4337" spans="1:27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</row>
    <row r="4338" spans="1:27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</row>
    <row r="4339" spans="1:27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</row>
    <row r="4340" spans="1:27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</row>
    <row r="4341" spans="1:27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</row>
    <row r="4342" spans="1:27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</row>
    <row r="4343" spans="1:27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</row>
    <row r="4344" spans="1:27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</row>
    <row r="4345" spans="1:27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</row>
    <row r="4346" spans="1:27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</row>
    <row r="4347" spans="1:27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</row>
    <row r="4348" spans="1:27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</row>
    <row r="4349" spans="1:27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</row>
    <row r="4350" spans="1:27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</row>
    <row r="4351" spans="1:27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</row>
    <row r="4371" spans="1:27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</row>
    <row r="4372" spans="1:27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</row>
    <row r="4373" spans="1:27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</row>
    <row r="4374" spans="1:27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</row>
    <row r="4375" spans="1:27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</row>
    <row r="4376" spans="1:27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</row>
    <row r="4377" spans="1:27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</row>
    <row r="4378" spans="1:27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</row>
    <row r="4379" spans="1:27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</row>
    <row r="4380" spans="1:27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</row>
    <row r="4381" spans="1:27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</row>
    <row r="4382" spans="1:27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</row>
    <row r="4383" spans="1:27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</row>
    <row r="4400" spans="1:27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</row>
    <row r="4401" spans="1:27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</row>
    <row r="4402" spans="1:27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</row>
    <row r="4403" spans="1:27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</row>
    <row r="4404" spans="1:27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</row>
    <row r="4405" spans="1:27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</row>
    <row r="4406" spans="1:27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</row>
    <row r="4407" spans="1:27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</row>
    <row r="4408" spans="1:27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</row>
    <row r="4409" spans="1:27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</row>
    <row r="4410" spans="1:27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</row>
    <row r="4421" spans="1:27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</row>
    <row r="4422" spans="1:27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</row>
    <row r="4423" spans="1:27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</row>
    <row r="4424" spans="1:27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</row>
    <row r="4425" spans="1:27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</row>
    <row r="4426" spans="1:27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</row>
    <row r="4444" spans="1:27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</row>
    <row r="4445" spans="1:27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</row>
    <row r="4446" spans="1:27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</row>
    <row r="4447" spans="1:27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</row>
    <row r="4448" spans="1:27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</row>
    <row r="4449" spans="1:27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</row>
    <row r="4450" spans="1:27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</row>
    <row r="4451" spans="1:27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</row>
    <row r="4452" spans="1:27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</row>
    <row r="4453" spans="1:27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</row>
    <row r="4454" spans="1:27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</row>
    <row r="4455" spans="1:27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</row>
    <row r="4456" spans="1:27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</row>
    <row r="4457" spans="1:27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</row>
    <row r="4458" spans="1:27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</row>
    <row r="4459" spans="1:27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</row>
    <row r="4460" spans="1:27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</row>
    <row r="4474" spans="1:27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</row>
    <row r="4475" spans="1:27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</row>
    <row r="4476" spans="1:27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</row>
    <row r="4477" spans="1:27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</row>
    <row r="4478" spans="1:27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</row>
    <row r="4479" spans="1:27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</row>
    <row r="4480" spans="1:27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</row>
    <row r="4481" spans="1:27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</row>
    <row r="4482" spans="1:27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</row>
    <row r="4483" spans="1:27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</row>
    <row r="4500" spans="1:27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</row>
    <row r="4501" spans="1:27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</row>
    <row r="4502" spans="1:27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</row>
    <row r="4503" spans="1:27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</row>
    <row r="4504" spans="1:27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</row>
    <row r="4505" spans="1:27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</sheetData>
  <autoFilter ref="A2:AA4233" xr:uid="{9AECCF16-380A-4DE8-B85F-BFD8043EBF12}"/>
  <conditionalFormatting sqref="AA1:AA1048576">
    <cfRule type="duplicateValues" dxfId="9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1496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1207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1106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1203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1278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1281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1288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1335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1532</v>
      </c>
    </row>
    <row r="14" spans="1:10" x14ac:dyDescent="0.35">
      <c r="A14" s="89" t="s">
        <v>1433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1441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1442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1443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1202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1762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1956</v>
      </c>
    </row>
    <row r="20" spans="1:10" x14ac:dyDescent="0.35">
      <c r="A20" s="89" t="s">
        <v>1761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1957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1997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2252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2317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2389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3034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3674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4030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3746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5059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7073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8" priority="7"/>
    <cfRule type="duplicateValues" dxfId="7" priority="8"/>
    <cfRule type="duplicateValues" dxfId="6" priority="9"/>
  </conditionalFormatting>
  <conditionalFormatting sqref="A1:A1048576">
    <cfRule type="duplicateValues" dxfId="5" priority="1"/>
  </conditionalFormatting>
  <conditionalFormatting sqref="H1:I109">
    <cfRule type="cellIs" dxfId="4" priority="4" operator="equal">
      <formula>"No"</formula>
    </cfRule>
    <cfRule type="cellIs" dxfId="3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5"/>
  <sheetViews>
    <sheetView showGridLines="0" zoomScale="70" zoomScaleNormal="70" workbookViewId="0">
      <pane xSplit="10" ySplit="2" topLeftCell="K761" activePane="bottomRight" state="frozen"/>
      <selection activeCell="L265" sqref="L265"/>
      <selection pane="topRight" activeCell="L265" sqref="L265"/>
      <selection pane="bottomLeft" activeCell="L265" sqref="L265"/>
      <selection pane="bottomRight" activeCell="A705" sqref="A705:N836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4" t="s">
        <v>3469</v>
      </c>
      <c r="B1" s="124"/>
      <c r="C1" s="124"/>
      <c r="D1" s="124"/>
      <c r="E1" s="124"/>
      <c r="F1" s="124"/>
      <c r="G1" s="124"/>
      <c r="I1" s="92">
        <f>SUBTOTAL(9,I3:I1048576)</f>
        <v>60523.754000000001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3425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2529</v>
      </c>
      <c r="K6" s="57" t="s">
        <v>570</v>
      </c>
      <c r="L6" s="4" t="s">
        <v>571</v>
      </c>
      <c r="M6" s="4" t="s">
        <v>572</v>
      </c>
      <c r="N6" s="4" t="s">
        <v>3425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2529</v>
      </c>
      <c r="K7" s="57" t="s">
        <v>570</v>
      </c>
      <c r="L7" s="4" t="s">
        <v>571</v>
      </c>
      <c r="M7" s="4" t="s">
        <v>572</v>
      </c>
      <c r="N7" s="4" t="s">
        <v>3425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3425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1689</v>
      </c>
      <c r="L10" s="4" t="s">
        <v>583</v>
      </c>
      <c r="M10" s="4" t="s">
        <v>584</v>
      </c>
      <c r="N10" s="4" t="s">
        <v>2497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1689</v>
      </c>
      <c r="L13" s="4" t="s">
        <v>583</v>
      </c>
      <c r="M13" s="4" t="s">
        <v>584</v>
      </c>
      <c r="N13" s="4" t="s">
        <v>2497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6560</v>
      </c>
      <c r="L14" s="4" t="s">
        <v>587</v>
      </c>
      <c r="M14" s="4" t="s">
        <v>588</v>
      </c>
      <c r="N14" s="4" t="s">
        <v>2498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6560</v>
      </c>
      <c r="L15" s="4" t="s">
        <v>587</v>
      </c>
      <c r="M15" s="4" t="s">
        <v>588</v>
      </c>
      <c r="N15" s="4" t="s">
        <v>2498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1691</v>
      </c>
      <c r="K17" s="57">
        <v>9330</v>
      </c>
      <c r="L17" s="4" t="s">
        <v>1692</v>
      </c>
      <c r="M17" s="4" t="s">
        <v>1693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1691</v>
      </c>
      <c r="K18" s="57">
        <v>9330</v>
      </c>
      <c r="L18" s="4" t="s">
        <v>1692</v>
      </c>
      <c r="M18" s="4" t="s">
        <v>1693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9813</v>
      </c>
      <c r="L20" s="4" t="s">
        <v>596</v>
      </c>
      <c r="M20" s="4" t="s">
        <v>597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9811</v>
      </c>
      <c r="L21" s="4" t="s">
        <v>1690</v>
      </c>
      <c r="M21" s="4" t="s">
        <v>577</v>
      </c>
      <c r="N21" s="4" t="s">
        <v>1428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1430</v>
      </c>
      <c r="K22" s="57" t="s">
        <v>6561</v>
      </c>
      <c r="L22" s="4" t="s">
        <v>420</v>
      </c>
      <c r="M22" s="4" t="s">
        <v>421</v>
      </c>
      <c r="N22" s="4" t="s">
        <v>2499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9811</v>
      </c>
      <c r="L23" s="4" t="s">
        <v>423</v>
      </c>
      <c r="M23" s="4" t="s">
        <v>424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9811</v>
      </c>
      <c r="L26" s="4" t="s">
        <v>1428</v>
      </c>
      <c r="M26" s="4" t="s">
        <v>577</v>
      </c>
      <c r="N26" s="4" t="s">
        <v>1428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9811</v>
      </c>
      <c r="L28" s="4" t="s">
        <v>1428</v>
      </c>
      <c r="M28" s="4" t="s">
        <v>577</v>
      </c>
      <c r="N28" s="4" t="s">
        <v>1428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9811</v>
      </c>
      <c r="L29" s="4" t="s">
        <v>1113</v>
      </c>
      <c r="M29" s="4" t="s">
        <v>1112</v>
      </c>
      <c r="N29" s="4" t="s">
        <v>1428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9813</v>
      </c>
      <c r="L31" s="4" t="s">
        <v>670</v>
      </c>
      <c r="M31" s="4" t="s">
        <v>669</v>
      </c>
      <c r="N31" s="4" t="s">
        <v>1428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1113</v>
      </c>
      <c r="M32" s="4" t="s">
        <v>1112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9813</v>
      </c>
      <c r="L33" s="4" t="s">
        <v>681</v>
      </c>
      <c r="M33" s="4" t="s">
        <v>680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1113</v>
      </c>
      <c r="M34" s="4" t="s">
        <v>1112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9811</v>
      </c>
      <c r="L35" s="4" t="s">
        <v>714</v>
      </c>
      <c r="M35" s="4" t="s">
        <v>713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9811</v>
      </c>
      <c r="L36" s="4" t="s">
        <v>714</v>
      </c>
      <c r="M36" s="4" t="s">
        <v>717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84</v>
      </c>
      <c r="K37" s="57">
        <v>2731</v>
      </c>
      <c r="L37" s="4" t="s">
        <v>721</v>
      </c>
      <c r="M37" s="4" t="s">
        <v>720</v>
      </c>
      <c r="N37" s="4" t="s">
        <v>3425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9811</v>
      </c>
      <c r="L38" s="4" t="s">
        <v>1113</v>
      </c>
      <c r="M38" s="4" t="s">
        <v>1112</v>
      </c>
      <c r="N38" s="4" t="s">
        <v>1428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84</v>
      </c>
      <c r="K39" s="57">
        <v>2731</v>
      </c>
      <c r="L39" s="4" t="s">
        <v>721</v>
      </c>
      <c r="M39" s="4" t="s">
        <v>720</v>
      </c>
      <c r="N39" s="4" t="s">
        <v>3425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84</v>
      </c>
      <c r="K40" s="57">
        <v>2731</v>
      </c>
      <c r="L40" s="4" t="s">
        <v>721</v>
      </c>
      <c r="M40" s="4" t="s">
        <v>720</v>
      </c>
      <c r="N40" s="4" t="s">
        <v>3425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84</v>
      </c>
      <c r="K41" s="57">
        <v>2731</v>
      </c>
      <c r="L41" s="4" t="s">
        <v>721</v>
      </c>
      <c r="M41" s="4" t="s">
        <v>720</v>
      </c>
      <c r="N41" s="4" t="s">
        <v>3425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84</v>
      </c>
      <c r="K42" s="57">
        <v>2731</v>
      </c>
      <c r="L42" s="4" t="s">
        <v>721</v>
      </c>
      <c r="M42" s="4" t="s">
        <v>720</v>
      </c>
      <c r="N42" s="4" t="s">
        <v>3425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84</v>
      </c>
      <c r="K43" s="57">
        <v>2731</v>
      </c>
      <c r="L43" s="4" t="s">
        <v>721</v>
      </c>
      <c r="M43" s="4" t="s">
        <v>720</v>
      </c>
      <c r="N43" s="4" t="s">
        <v>3425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84</v>
      </c>
      <c r="K44" s="57">
        <v>2731</v>
      </c>
      <c r="L44" s="4" t="s">
        <v>721</v>
      </c>
      <c r="M44" s="4" t="s">
        <v>720</v>
      </c>
      <c r="N44" s="4" t="s">
        <v>3425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84</v>
      </c>
      <c r="K45" s="57">
        <v>2731</v>
      </c>
      <c r="L45" s="4" t="s">
        <v>721</v>
      </c>
      <c r="M45" s="4" t="s">
        <v>720</v>
      </c>
      <c r="N45" s="4" t="s">
        <v>3425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84</v>
      </c>
      <c r="K46" s="57">
        <v>2731</v>
      </c>
      <c r="L46" s="4" t="s">
        <v>721</v>
      </c>
      <c r="M46" s="4" t="s">
        <v>720</v>
      </c>
      <c r="N46" s="4" t="s">
        <v>3425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9811</v>
      </c>
      <c r="L47" s="4" t="s">
        <v>802</v>
      </c>
      <c r="M47" s="4" t="s">
        <v>801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9811</v>
      </c>
      <c r="L48" s="4" t="s">
        <v>802</v>
      </c>
      <c r="M48" s="4" t="s">
        <v>801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9811</v>
      </c>
      <c r="L49" s="4" t="s">
        <v>802</v>
      </c>
      <c r="M49" s="4" t="s">
        <v>801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9811</v>
      </c>
      <c r="L50" s="4" t="s">
        <v>802</v>
      </c>
      <c r="M50" s="4" t="s">
        <v>801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84</v>
      </c>
      <c r="K51" s="57">
        <v>2731</v>
      </c>
      <c r="L51" s="4" t="s">
        <v>721</v>
      </c>
      <c r="M51" s="4" t="s">
        <v>720</v>
      </c>
      <c r="N51" s="4" t="s">
        <v>3425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84</v>
      </c>
      <c r="K52" s="57">
        <v>2731</v>
      </c>
      <c r="L52" s="4" t="s">
        <v>721</v>
      </c>
      <c r="M52" s="4" t="s">
        <v>720</v>
      </c>
      <c r="N52" s="4" t="s">
        <v>3425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84</v>
      </c>
      <c r="K53" s="57">
        <v>2731</v>
      </c>
      <c r="L53" s="4" t="s">
        <v>721</v>
      </c>
      <c r="M53" s="4" t="s">
        <v>720</v>
      </c>
      <c r="N53" s="4" t="s">
        <v>3425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84</v>
      </c>
      <c r="K54" s="57">
        <v>2731</v>
      </c>
      <c r="L54" s="4" t="s">
        <v>721</v>
      </c>
      <c r="M54" s="4" t="s">
        <v>720</v>
      </c>
      <c r="N54" s="4" t="s">
        <v>3425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84</v>
      </c>
      <c r="K55" s="57">
        <v>2731</v>
      </c>
      <c r="L55" s="4" t="s">
        <v>721</v>
      </c>
      <c r="M55" s="4" t="s">
        <v>720</v>
      </c>
      <c r="N55" s="4" t="s">
        <v>3425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84</v>
      </c>
      <c r="K56" s="57">
        <v>2731</v>
      </c>
      <c r="L56" s="4" t="s">
        <v>721</v>
      </c>
      <c r="M56" s="4" t="s">
        <v>720</v>
      </c>
      <c r="N56" s="4" t="s">
        <v>3425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84</v>
      </c>
      <c r="K57" s="57">
        <v>2731</v>
      </c>
      <c r="L57" s="4" t="s">
        <v>721</v>
      </c>
      <c r="M57" s="4" t="s">
        <v>720</v>
      </c>
      <c r="N57" s="4" t="s">
        <v>3425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84</v>
      </c>
      <c r="K58" s="57">
        <v>2731</v>
      </c>
      <c r="L58" s="4" t="s">
        <v>721</v>
      </c>
      <c r="M58" s="4" t="s">
        <v>720</v>
      </c>
      <c r="N58" s="4" t="s">
        <v>3425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84</v>
      </c>
      <c r="K59" s="57">
        <v>2731</v>
      </c>
      <c r="L59" s="4" t="s">
        <v>721</v>
      </c>
      <c r="M59" s="4" t="s">
        <v>720</v>
      </c>
      <c r="N59" s="4" t="s">
        <v>3425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84</v>
      </c>
      <c r="K60" s="57">
        <v>2731</v>
      </c>
      <c r="L60" s="4" t="s">
        <v>721</v>
      </c>
      <c r="M60" s="4" t="s">
        <v>720</v>
      </c>
      <c r="N60" s="4" t="s">
        <v>3425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84</v>
      </c>
      <c r="K61" s="57">
        <v>2731</v>
      </c>
      <c r="L61" s="4" t="s">
        <v>721</v>
      </c>
      <c r="M61" s="4" t="s">
        <v>720</v>
      </c>
      <c r="N61" s="4" t="s">
        <v>3425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84</v>
      </c>
      <c r="K62" s="57">
        <v>2731</v>
      </c>
      <c r="L62" s="4" t="s">
        <v>721</v>
      </c>
      <c r="M62" s="4" t="s">
        <v>720</v>
      </c>
      <c r="N62" s="4" t="s">
        <v>3425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84</v>
      </c>
      <c r="K63" s="57">
        <v>2731</v>
      </c>
      <c r="L63" s="4" t="s">
        <v>721</v>
      </c>
      <c r="M63" s="4" t="s">
        <v>720</v>
      </c>
      <c r="N63" s="4" t="s">
        <v>3425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84</v>
      </c>
      <c r="K64" s="57">
        <v>2731</v>
      </c>
      <c r="L64" s="4" t="s">
        <v>721</v>
      </c>
      <c r="M64" s="4" t="s">
        <v>720</v>
      </c>
      <c r="N64" s="4" t="s">
        <v>3425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84</v>
      </c>
      <c r="K65" s="57">
        <v>2731</v>
      </c>
      <c r="L65" s="4" t="s">
        <v>721</v>
      </c>
      <c r="M65" s="4" t="s">
        <v>720</v>
      </c>
      <c r="N65" s="4" t="s">
        <v>3425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84</v>
      </c>
      <c r="K66" s="57">
        <v>2731</v>
      </c>
      <c r="L66" s="4" t="s">
        <v>721</v>
      </c>
      <c r="M66" s="4" t="s">
        <v>720</v>
      </c>
      <c r="N66" s="4" t="s">
        <v>3425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9811</v>
      </c>
      <c r="L68" s="4" t="s">
        <v>986</v>
      </c>
      <c r="M68" s="4" t="s">
        <v>989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9811</v>
      </c>
      <c r="L69" s="4" t="s">
        <v>986</v>
      </c>
      <c r="M69" s="4" t="s">
        <v>989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84</v>
      </c>
      <c r="K71" s="57">
        <v>2731</v>
      </c>
      <c r="L71" s="4" t="s">
        <v>721</v>
      </c>
      <c r="M71" s="4" t="s">
        <v>720</v>
      </c>
      <c r="N71" s="4" t="s">
        <v>3425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84</v>
      </c>
      <c r="K72" s="57">
        <v>2731</v>
      </c>
      <c r="L72" s="4" t="s">
        <v>721</v>
      </c>
      <c r="M72" s="4" t="s">
        <v>720</v>
      </c>
      <c r="N72" s="4" t="s">
        <v>3425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84</v>
      </c>
      <c r="K73" s="57">
        <v>2731</v>
      </c>
      <c r="L73" s="4" t="s">
        <v>721</v>
      </c>
      <c r="M73" s="4" t="s">
        <v>720</v>
      </c>
      <c r="N73" s="4" t="s">
        <v>3425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84</v>
      </c>
      <c r="K74" s="57">
        <v>2731</v>
      </c>
      <c r="L74" s="4" t="s">
        <v>721</v>
      </c>
      <c r="M74" s="4" t="s">
        <v>720</v>
      </c>
      <c r="N74" s="4" t="s">
        <v>3425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84</v>
      </c>
      <c r="K75" s="57">
        <v>2731</v>
      </c>
      <c r="L75" s="4" t="s">
        <v>721</v>
      </c>
      <c r="M75" s="4" t="s">
        <v>720</v>
      </c>
      <c r="N75" s="4" t="s">
        <v>3425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9811</v>
      </c>
      <c r="L78" s="4" t="s">
        <v>995</v>
      </c>
      <c r="M78" s="4" t="s">
        <v>994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84</v>
      </c>
      <c r="K79" s="57">
        <v>2731</v>
      </c>
      <c r="L79" s="4" t="s">
        <v>721</v>
      </c>
      <c r="M79" s="4" t="s">
        <v>720</v>
      </c>
      <c r="N79" s="4" t="s">
        <v>3425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84</v>
      </c>
      <c r="K80" s="57">
        <v>2731</v>
      </c>
      <c r="L80" s="4" t="s">
        <v>721</v>
      </c>
      <c r="M80" s="4" t="s">
        <v>720</v>
      </c>
      <c r="N80" s="4" t="s">
        <v>3425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84</v>
      </c>
      <c r="K81" s="57">
        <v>2731</v>
      </c>
      <c r="L81" s="4" t="s">
        <v>721</v>
      </c>
      <c r="M81" s="4" t="s">
        <v>720</v>
      </c>
      <c r="N81" s="4" t="s">
        <v>3425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84</v>
      </c>
      <c r="K82" s="57">
        <v>2731</v>
      </c>
      <c r="L82" s="4" t="s">
        <v>721</v>
      </c>
      <c r="M82" s="4" t="s">
        <v>720</v>
      </c>
      <c r="N82" s="4" t="s">
        <v>3425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84</v>
      </c>
      <c r="K83" s="57">
        <v>2731</v>
      </c>
      <c r="L83" s="4" t="s">
        <v>721</v>
      </c>
      <c r="M83" s="4" t="s">
        <v>720</v>
      </c>
      <c r="N83" s="4" t="s">
        <v>3425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84</v>
      </c>
      <c r="K84" s="57">
        <v>2731</v>
      </c>
      <c r="L84" s="4" t="s">
        <v>721</v>
      </c>
      <c r="M84" s="4" t="s">
        <v>720</v>
      </c>
      <c r="N84" s="4" t="s">
        <v>3425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84</v>
      </c>
      <c r="K85" s="57">
        <v>2731</v>
      </c>
      <c r="L85" s="4" t="s">
        <v>721</v>
      </c>
      <c r="M85" s="4" t="s">
        <v>720</v>
      </c>
      <c r="N85" s="4" t="s">
        <v>3425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1057</v>
      </c>
      <c r="I86" s="94">
        <v>21</v>
      </c>
      <c r="J86" s="4" t="s">
        <v>84</v>
      </c>
      <c r="K86" s="57">
        <v>2731</v>
      </c>
      <c r="L86" s="4" t="s">
        <v>721</v>
      </c>
      <c r="M86" s="4" t="s">
        <v>720</v>
      </c>
      <c r="N86" s="4" t="s">
        <v>3425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1057</v>
      </c>
      <c r="I87" s="94">
        <v>48</v>
      </c>
      <c r="J87" s="4" t="s">
        <v>84</v>
      </c>
      <c r="K87" s="57">
        <v>2731</v>
      </c>
      <c r="L87" s="4" t="s">
        <v>721</v>
      </c>
      <c r="M87" s="4" t="s">
        <v>720</v>
      </c>
      <c r="N87" s="4" t="s">
        <v>3425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1057</v>
      </c>
      <c r="I88" s="94">
        <v>40</v>
      </c>
      <c r="J88" s="4" t="s">
        <v>84</v>
      </c>
      <c r="K88" s="57">
        <v>2731</v>
      </c>
      <c r="L88" s="4" t="s">
        <v>721</v>
      </c>
      <c r="M88" s="4" t="s">
        <v>720</v>
      </c>
      <c r="N88" s="4" t="s">
        <v>3425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1057</v>
      </c>
      <c r="I89" s="94">
        <v>56</v>
      </c>
      <c r="J89" s="4" t="s">
        <v>84</v>
      </c>
      <c r="K89" s="57">
        <v>2731</v>
      </c>
      <c r="L89" s="4" t="s">
        <v>721</v>
      </c>
      <c r="M89" s="4" t="s">
        <v>720</v>
      </c>
      <c r="N89" s="4" t="s">
        <v>3425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1057</v>
      </c>
      <c r="I90" s="94">
        <v>28</v>
      </c>
      <c r="J90" s="4" t="s">
        <v>84</v>
      </c>
      <c r="K90" s="57">
        <v>2731</v>
      </c>
      <c r="L90" s="4" t="s">
        <v>721</v>
      </c>
      <c r="M90" s="4" t="s">
        <v>720</v>
      </c>
      <c r="N90" s="4" t="s">
        <v>3425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1106</v>
      </c>
      <c r="I91" s="94">
        <v>28.32</v>
      </c>
      <c r="J91" s="4" t="s">
        <v>1111</v>
      </c>
      <c r="K91" s="57" t="s">
        <v>1110</v>
      </c>
      <c r="L91" s="4" t="s">
        <v>1109</v>
      </c>
      <c r="M91" s="4" t="s">
        <v>1108</v>
      </c>
      <c r="N91" s="4" t="s">
        <v>3425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1106</v>
      </c>
      <c r="I92" s="94">
        <v>3.68</v>
      </c>
      <c r="J92" s="4" t="s">
        <v>1111</v>
      </c>
      <c r="K92" s="57" t="s">
        <v>1110</v>
      </c>
      <c r="L92" s="4" t="s">
        <v>1109</v>
      </c>
      <c r="M92" s="4" t="s">
        <v>1108</v>
      </c>
      <c r="N92" s="4" t="s">
        <v>3425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1106</v>
      </c>
      <c r="I93" s="94">
        <v>4.5</v>
      </c>
      <c r="J93" s="4" t="s">
        <v>1111</v>
      </c>
      <c r="K93" s="57" t="s">
        <v>1110</v>
      </c>
      <c r="L93" s="4" t="s">
        <v>1109</v>
      </c>
      <c r="M93" s="4" t="s">
        <v>1108</v>
      </c>
      <c r="N93" s="4" t="s">
        <v>3425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1106</v>
      </c>
      <c r="I94" s="94">
        <v>0.5</v>
      </c>
      <c r="J94" s="4" t="s">
        <v>1111</v>
      </c>
      <c r="K94" s="57" t="s">
        <v>1110</v>
      </c>
      <c r="L94" s="4" t="s">
        <v>1109</v>
      </c>
      <c r="M94" s="4" t="s">
        <v>1108</v>
      </c>
      <c r="N94" s="4" t="s">
        <v>3425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1106</v>
      </c>
      <c r="I95" s="94">
        <v>3.5</v>
      </c>
      <c r="J95" s="4" t="s">
        <v>1111</v>
      </c>
      <c r="K95" s="57" t="s">
        <v>1110</v>
      </c>
      <c r="L95" s="4" t="s">
        <v>1109</v>
      </c>
      <c r="M95" s="4" t="s">
        <v>1108</v>
      </c>
      <c r="N95" s="4" t="s">
        <v>3425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1107</v>
      </c>
      <c r="I96" s="94">
        <v>21</v>
      </c>
      <c r="J96" s="4" t="s">
        <v>84</v>
      </c>
      <c r="K96" s="57">
        <v>2731</v>
      </c>
      <c r="L96" s="4" t="s">
        <v>721</v>
      </c>
      <c r="M96" s="4" t="s">
        <v>720</v>
      </c>
      <c r="N96" s="4" t="s">
        <v>3425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1057</v>
      </c>
      <c r="I97" s="94">
        <v>24</v>
      </c>
      <c r="J97" s="4" t="s">
        <v>84</v>
      </c>
      <c r="K97" s="57">
        <v>2731</v>
      </c>
      <c r="L97" s="4" t="s">
        <v>721</v>
      </c>
      <c r="M97" s="4" t="s">
        <v>720</v>
      </c>
      <c r="N97" s="4" t="s">
        <v>3425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1057</v>
      </c>
      <c r="I98" s="94">
        <v>64</v>
      </c>
      <c r="J98" s="4" t="s">
        <v>84</v>
      </c>
      <c r="K98" s="57">
        <v>2731</v>
      </c>
      <c r="L98" s="4" t="s">
        <v>721</v>
      </c>
      <c r="M98" s="4" t="s">
        <v>720</v>
      </c>
      <c r="N98" s="4" t="s">
        <v>3425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1057</v>
      </c>
      <c r="I99" s="94">
        <v>28</v>
      </c>
      <c r="J99" s="4" t="s">
        <v>84</v>
      </c>
      <c r="K99" s="57">
        <v>2731</v>
      </c>
      <c r="L99" s="4" t="s">
        <v>721</v>
      </c>
      <c r="M99" s="4" t="s">
        <v>720</v>
      </c>
      <c r="N99" s="4" t="s">
        <v>3425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1057</v>
      </c>
      <c r="I100" s="94">
        <v>35</v>
      </c>
      <c r="J100" s="4" t="s">
        <v>84</v>
      </c>
      <c r="K100" s="57">
        <v>2731</v>
      </c>
      <c r="L100" s="4" t="s">
        <v>721</v>
      </c>
      <c r="M100" s="4" t="s">
        <v>720</v>
      </c>
      <c r="N100" s="4" t="s">
        <v>3425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1114</v>
      </c>
      <c r="I101" s="94">
        <v>24</v>
      </c>
      <c r="J101" s="4" t="s">
        <v>61</v>
      </c>
      <c r="K101" s="57">
        <v>9811</v>
      </c>
      <c r="L101" s="4" t="s">
        <v>1116</v>
      </c>
      <c r="M101" s="4" t="s">
        <v>1115</v>
      </c>
      <c r="N101" s="4" t="s">
        <v>1428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1107</v>
      </c>
      <c r="I102" s="94">
        <v>32</v>
      </c>
      <c r="J102" s="4" t="s">
        <v>84</v>
      </c>
      <c r="K102" s="57">
        <v>2731</v>
      </c>
      <c r="L102" s="4" t="s">
        <v>721</v>
      </c>
      <c r="M102" s="4" t="s">
        <v>720</v>
      </c>
      <c r="N102" s="4" t="s">
        <v>3425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1107</v>
      </c>
      <c r="I103" s="94">
        <v>64</v>
      </c>
      <c r="J103" s="4" t="s">
        <v>84</v>
      </c>
      <c r="K103" s="57">
        <v>2731</v>
      </c>
      <c r="L103" s="4" t="s">
        <v>721</v>
      </c>
      <c r="M103" s="4" t="s">
        <v>720</v>
      </c>
      <c r="N103" s="4" t="s">
        <v>3425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1150</v>
      </c>
      <c r="I104" s="94">
        <v>2.5</v>
      </c>
      <c r="J104" s="4" t="s">
        <v>93</v>
      </c>
      <c r="K104" s="57">
        <v>2731</v>
      </c>
      <c r="L104" s="4" t="s">
        <v>1152</v>
      </c>
      <c r="M104" s="4" t="s">
        <v>1151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1150</v>
      </c>
      <c r="I105" s="94">
        <v>17.5</v>
      </c>
      <c r="J105" s="4" t="s">
        <v>93</v>
      </c>
      <c r="K105" s="57">
        <v>2731</v>
      </c>
      <c r="L105" s="4" t="s">
        <v>1152</v>
      </c>
      <c r="M105" s="4" t="s">
        <v>1151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1150</v>
      </c>
      <c r="I106" s="94">
        <v>0.67</v>
      </c>
      <c r="J106" s="4" t="s">
        <v>93</v>
      </c>
      <c r="K106" s="57">
        <v>2731</v>
      </c>
      <c r="L106" s="4" t="s">
        <v>1152</v>
      </c>
      <c r="M106" s="4" t="s">
        <v>1151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1150</v>
      </c>
      <c r="I107" s="94">
        <v>7.33</v>
      </c>
      <c r="J107" s="4" t="s">
        <v>93</v>
      </c>
      <c r="K107" s="57">
        <v>2731</v>
      </c>
      <c r="L107" s="4" t="s">
        <v>1152</v>
      </c>
      <c r="M107" s="4" t="s">
        <v>1151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1106</v>
      </c>
      <c r="I108" s="94">
        <v>3</v>
      </c>
      <c r="J108" s="4" t="s">
        <v>1111</v>
      </c>
      <c r="K108" s="57" t="s">
        <v>1110</v>
      </c>
      <c r="L108" s="4" t="s">
        <v>1109</v>
      </c>
      <c r="M108" s="4" t="s">
        <v>1108</v>
      </c>
      <c r="N108" s="4" t="s">
        <v>3425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1106</v>
      </c>
      <c r="I109" s="94">
        <v>21</v>
      </c>
      <c r="J109" s="4" t="s">
        <v>1111</v>
      </c>
      <c r="K109" s="57" t="s">
        <v>1110</v>
      </c>
      <c r="L109" s="4" t="s">
        <v>1109</v>
      </c>
      <c r="M109" s="4" t="s">
        <v>1108</v>
      </c>
      <c r="N109" s="4" t="s">
        <v>3425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1106</v>
      </c>
      <c r="I110" s="94">
        <v>43.98</v>
      </c>
      <c r="J110" s="4" t="s">
        <v>1111</v>
      </c>
      <c r="K110" s="57" t="s">
        <v>1110</v>
      </c>
      <c r="L110" s="4" t="s">
        <v>1109</v>
      </c>
      <c r="M110" s="4" t="s">
        <v>1108</v>
      </c>
      <c r="N110" s="4" t="s">
        <v>3425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1106</v>
      </c>
      <c r="I111" s="94">
        <v>4.0199999999999996</v>
      </c>
      <c r="J111" s="4" t="s">
        <v>1111</v>
      </c>
      <c r="K111" s="57" t="s">
        <v>1110</v>
      </c>
      <c r="L111" s="4" t="s">
        <v>1109</v>
      </c>
      <c r="M111" s="4" t="s">
        <v>1108</v>
      </c>
      <c r="N111" s="4" t="s">
        <v>3425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1106</v>
      </c>
      <c r="I112" s="94">
        <v>20</v>
      </c>
      <c r="J112" s="4" t="s">
        <v>1111</v>
      </c>
      <c r="K112" s="57" t="s">
        <v>1110</v>
      </c>
      <c r="L112" s="4" t="s">
        <v>1109</v>
      </c>
      <c r="M112" s="4" t="s">
        <v>1108</v>
      </c>
      <c r="N112" s="4" t="s">
        <v>3425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1106</v>
      </c>
      <c r="I113" s="94">
        <v>32</v>
      </c>
      <c r="J113" s="4" t="s">
        <v>1111</v>
      </c>
      <c r="K113" s="57" t="s">
        <v>1110</v>
      </c>
      <c r="L113" s="4" t="s">
        <v>1109</v>
      </c>
      <c r="M113" s="4" t="s">
        <v>1108</v>
      </c>
      <c r="N113" s="4" t="s">
        <v>3425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1114</v>
      </c>
      <c r="I114" s="94">
        <v>80</v>
      </c>
      <c r="J114" s="4" t="s">
        <v>61</v>
      </c>
      <c r="K114" s="57">
        <v>9811</v>
      </c>
      <c r="L114" s="4" t="s">
        <v>1116</v>
      </c>
      <c r="M114" s="4" t="s">
        <v>1115</v>
      </c>
      <c r="N114" s="4" t="s">
        <v>1428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1153</v>
      </c>
      <c r="E115" s="4" t="s">
        <v>34</v>
      </c>
      <c r="F115" s="4" t="s">
        <v>17</v>
      </c>
      <c r="G115" s="4">
        <v>9814</v>
      </c>
      <c r="H115" s="4" t="s">
        <v>1154</v>
      </c>
      <c r="I115" s="94">
        <v>32</v>
      </c>
      <c r="J115" s="4" t="s">
        <v>84</v>
      </c>
      <c r="K115" s="57"/>
      <c r="L115" s="4" t="s">
        <v>1197</v>
      </c>
      <c r="M115" s="4" t="s">
        <v>577</v>
      </c>
      <c r="N115" s="4" t="s">
        <v>3425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1203</v>
      </c>
      <c r="I116" s="94">
        <v>88</v>
      </c>
      <c r="J116" s="4" t="s">
        <v>2100</v>
      </c>
      <c r="K116" s="57" t="s">
        <v>1429</v>
      </c>
      <c r="L116" s="4" t="s">
        <v>1205</v>
      </c>
      <c r="M116" s="4" t="s">
        <v>1204</v>
      </c>
      <c r="N116" s="4" t="s">
        <v>3425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1203</v>
      </c>
      <c r="I117" s="94">
        <v>48</v>
      </c>
      <c r="J117" s="4" t="s">
        <v>2100</v>
      </c>
      <c r="K117" s="57" t="s">
        <v>1429</v>
      </c>
      <c r="L117" s="4" t="s">
        <v>1205</v>
      </c>
      <c r="M117" s="4" t="s">
        <v>1204</v>
      </c>
      <c r="N117" s="4" t="s">
        <v>3425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1107</v>
      </c>
      <c r="I118" s="94">
        <v>160</v>
      </c>
      <c r="J118" s="4" t="s">
        <v>84</v>
      </c>
      <c r="K118" s="57">
        <v>2731</v>
      </c>
      <c r="L118" s="4" t="s">
        <v>721</v>
      </c>
      <c r="M118" s="4" t="s">
        <v>720</v>
      </c>
      <c r="N118" s="4" t="s">
        <v>3425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1107</v>
      </c>
      <c r="I119" s="94">
        <v>88</v>
      </c>
      <c r="J119" s="4" t="s">
        <v>84</v>
      </c>
      <c r="K119" s="57">
        <v>2731</v>
      </c>
      <c r="L119" s="4" t="s">
        <v>721</v>
      </c>
      <c r="M119" s="4" t="s">
        <v>720</v>
      </c>
      <c r="N119" s="4" t="s">
        <v>3425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1107</v>
      </c>
      <c r="I120" s="94">
        <v>43.98</v>
      </c>
      <c r="J120" s="4" t="s">
        <v>84</v>
      </c>
      <c r="K120" s="57">
        <v>2731</v>
      </c>
      <c r="L120" s="4" t="s">
        <v>721</v>
      </c>
      <c r="M120" s="4" t="s">
        <v>720</v>
      </c>
      <c r="N120" s="4" t="s">
        <v>3425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1206</v>
      </c>
      <c r="I121" s="94">
        <v>4.0199999999999996</v>
      </c>
      <c r="J121" s="4" t="s">
        <v>84</v>
      </c>
      <c r="K121" s="57">
        <v>2731</v>
      </c>
      <c r="L121" s="4" t="s">
        <v>721</v>
      </c>
      <c r="M121" s="4" t="s">
        <v>720</v>
      </c>
      <c r="N121" s="4" t="s">
        <v>3425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1206</v>
      </c>
      <c r="I122" s="94">
        <v>17.5</v>
      </c>
      <c r="J122" s="4" t="s">
        <v>84</v>
      </c>
      <c r="K122" s="57">
        <v>2731</v>
      </c>
      <c r="L122" s="4" t="s">
        <v>721</v>
      </c>
      <c r="M122" s="4" t="s">
        <v>720</v>
      </c>
      <c r="N122" s="4" t="s">
        <v>3425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1106</v>
      </c>
      <c r="I123" s="94">
        <v>12</v>
      </c>
      <c r="J123" s="4" t="s">
        <v>1111</v>
      </c>
      <c r="K123" s="57" t="s">
        <v>1110</v>
      </c>
      <c r="L123" s="4" t="s">
        <v>1109</v>
      </c>
      <c r="M123" s="4" t="s">
        <v>1108</v>
      </c>
      <c r="N123" s="4" t="s">
        <v>3425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1106</v>
      </c>
      <c r="I124" s="94">
        <v>36</v>
      </c>
      <c r="J124" s="4" t="s">
        <v>1111</v>
      </c>
      <c r="K124" s="57" t="s">
        <v>1110</v>
      </c>
      <c r="L124" s="4" t="s">
        <v>1109</v>
      </c>
      <c r="M124" s="4" t="s">
        <v>1108</v>
      </c>
      <c r="N124" s="4" t="s">
        <v>3425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1496</v>
      </c>
      <c r="I125" s="94">
        <v>14</v>
      </c>
      <c r="J125" s="4" t="s">
        <v>2387</v>
      </c>
      <c r="K125" s="57" t="s">
        <v>2388</v>
      </c>
      <c r="L125" s="4" t="s">
        <v>1250</v>
      </c>
      <c r="M125" s="4" t="s">
        <v>1249</v>
      </c>
      <c r="N125" s="4" t="s">
        <v>1695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1207</v>
      </c>
      <c r="I126" s="94">
        <v>24</v>
      </c>
      <c r="J126" s="4" t="s">
        <v>30</v>
      </c>
      <c r="K126" s="57" t="s">
        <v>79</v>
      </c>
      <c r="L126" s="4" t="s">
        <v>1210</v>
      </c>
      <c r="M126" s="4" t="s">
        <v>1209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1153</v>
      </c>
      <c r="E127" s="4" t="s">
        <v>34</v>
      </c>
      <c r="F127" s="4" t="s">
        <v>17</v>
      </c>
      <c r="G127" s="4">
        <v>9814</v>
      </c>
      <c r="H127" s="4" t="s">
        <v>1208</v>
      </c>
      <c r="I127" s="94">
        <v>4</v>
      </c>
      <c r="J127" s="4" t="s">
        <v>84</v>
      </c>
      <c r="K127" s="57"/>
      <c r="L127" s="4" t="s">
        <v>1197</v>
      </c>
      <c r="M127" s="4" t="s">
        <v>577</v>
      </c>
      <c r="N127" s="4" t="s">
        <v>3425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1202</v>
      </c>
      <c r="I128" s="94">
        <v>6.67</v>
      </c>
      <c r="J128" s="4" t="s">
        <v>1111</v>
      </c>
      <c r="K128" s="57" t="s">
        <v>1110</v>
      </c>
      <c r="L128" s="4" t="s">
        <v>1498</v>
      </c>
      <c r="M128" s="4" t="s">
        <v>1497</v>
      </c>
      <c r="N128" s="4" t="s">
        <v>3425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1153</v>
      </c>
      <c r="E129" s="4" t="s">
        <v>34</v>
      </c>
      <c r="F129" s="4" t="s">
        <v>17</v>
      </c>
      <c r="G129" s="4">
        <v>9814</v>
      </c>
      <c r="H129" s="4" t="s">
        <v>1154</v>
      </c>
      <c r="I129" s="94">
        <v>4</v>
      </c>
      <c r="J129" s="4" t="s">
        <v>84</v>
      </c>
      <c r="K129" s="57"/>
      <c r="L129" s="4" t="s">
        <v>1197</v>
      </c>
      <c r="M129" s="4" t="s">
        <v>577</v>
      </c>
      <c r="N129" s="4" t="s">
        <v>3425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1207</v>
      </c>
      <c r="I130" s="94">
        <f>11*2.5</f>
        <v>27.5</v>
      </c>
      <c r="J130" s="4" t="s">
        <v>30</v>
      </c>
      <c r="K130" s="57" t="s">
        <v>79</v>
      </c>
      <c r="L130" s="4" t="s">
        <v>1210</v>
      </c>
      <c r="M130" s="4" t="s">
        <v>1209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1203</v>
      </c>
      <c r="I131" s="94">
        <v>176</v>
      </c>
      <c r="J131" s="4" t="s">
        <v>2100</v>
      </c>
      <c r="K131" s="57" t="s">
        <v>1429</v>
      </c>
      <c r="L131" s="4" t="s">
        <v>1205</v>
      </c>
      <c r="M131" s="4" t="s">
        <v>1204</v>
      </c>
      <c r="N131" s="4" t="s">
        <v>3425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1203</v>
      </c>
      <c r="I132" s="94">
        <v>88</v>
      </c>
      <c r="J132" s="4" t="s">
        <v>2100</v>
      </c>
      <c r="K132" s="57" t="s">
        <v>1429</v>
      </c>
      <c r="L132" s="4" t="s">
        <v>1205</v>
      </c>
      <c r="M132" s="4" t="s">
        <v>1204</v>
      </c>
      <c r="N132" s="4" t="s">
        <v>3425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1203</v>
      </c>
      <c r="I133" s="94">
        <v>76</v>
      </c>
      <c r="J133" s="4" t="s">
        <v>2100</v>
      </c>
      <c r="K133" s="57" t="s">
        <v>1429</v>
      </c>
      <c r="L133" s="4" t="s">
        <v>1205</v>
      </c>
      <c r="M133" s="4" t="s">
        <v>1204</v>
      </c>
      <c r="N133" s="4" t="s">
        <v>3425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1203</v>
      </c>
      <c r="I134" s="94">
        <v>152</v>
      </c>
      <c r="J134" s="4" t="s">
        <v>2100</v>
      </c>
      <c r="K134" s="57" t="s">
        <v>1429</v>
      </c>
      <c r="L134" s="4" t="s">
        <v>1205</v>
      </c>
      <c r="M134" s="4" t="s">
        <v>1204</v>
      </c>
      <c r="N134" s="4" t="s">
        <v>3425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1246</v>
      </c>
      <c r="I135" s="94">
        <v>46</v>
      </c>
      <c r="J135" s="4" t="s">
        <v>61</v>
      </c>
      <c r="K135" s="57">
        <v>9811</v>
      </c>
      <c r="L135" s="4" t="s">
        <v>1248</v>
      </c>
      <c r="M135" s="4" t="s">
        <v>1247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1206</v>
      </c>
      <c r="I136" s="94">
        <v>72</v>
      </c>
      <c r="J136" s="4" t="s">
        <v>84</v>
      </c>
      <c r="K136" s="57">
        <v>2731</v>
      </c>
      <c r="L136" s="4" t="s">
        <v>721</v>
      </c>
      <c r="M136" s="4" t="s">
        <v>720</v>
      </c>
      <c r="N136" s="4" t="s">
        <v>3425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1206</v>
      </c>
      <c r="I137" s="94">
        <v>16</v>
      </c>
      <c r="J137" s="4" t="s">
        <v>84</v>
      </c>
      <c r="K137" s="57">
        <v>2731</v>
      </c>
      <c r="L137" s="4" t="s">
        <v>721</v>
      </c>
      <c r="M137" s="4" t="s">
        <v>720</v>
      </c>
      <c r="N137" s="4" t="s">
        <v>3425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1206</v>
      </c>
      <c r="I138" s="94">
        <v>64</v>
      </c>
      <c r="J138" s="4" t="s">
        <v>84</v>
      </c>
      <c r="K138" s="57">
        <v>2731</v>
      </c>
      <c r="L138" s="4" t="s">
        <v>721</v>
      </c>
      <c r="M138" s="4" t="s">
        <v>720</v>
      </c>
      <c r="N138" s="4" t="s">
        <v>3425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1206</v>
      </c>
      <c r="I139" s="94">
        <v>28</v>
      </c>
      <c r="J139" s="4" t="s">
        <v>84</v>
      </c>
      <c r="K139" s="57">
        <v>2731</v>
      </c>
      <c r="L139" s="4" t="s">
        <v>721</v>
      </c>
      <c r="M139" s="4" t="s">
        <v>720</v>
      </c>
      <c r="N139" s="4" t="s">
        <v>3425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1281</v>
      </c>
      <c r="I140" s="94">
        <v>7.02</v>
      </c>
      <c r="J140" s="4" t="s">
        <v>1283</v>
      </c>
      <c r="K140" s="57" t="s">
        <v>2220</v>
      </c>
      <c r="L140" s="4" t="s">
        <v>1284</v>
      </c>
      <c r="M140" s="4" t="s">
        <v>1282</v>
      </c>
      <c r="N140" s="4" t="s">
        <v>3425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1281</v>
      </c>
      <c r="I141" s="94">
        <v>64.98</v>
      </c>
      <c r="J141" s="4" t="s">
        <v>1283</v>
      </c>
      <c r="K141" s="57" t="s">
        <v>2220</v>
      </c>
      <c r="L141" s="4" t="s">
        <v>1284</v>
      </c>
      <c r="M141" s="4" t="s">
        <v>1282</v>
      </c>
      <c r="N141" s="4" t="s">
        <v>3425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1206</v>
      </c>
      <c r="I142" s="94">
        <v>24</v>
      </c>
      <c r="J142" s="4" t="s">
        <v>84</v>
      </c>
      <c r="K142" s="57">
        <v>2731</v>
      </c>
      <c r="L142" s="4" t="s">
        <v>721</v>
      </c>
      <c r="M142" s="4" t="s">
        <v>720</v>
      </c>
      <c r="N142" s="4" t="s">
        <v>3425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1206</v>
      </c>
      <c r="I143" s="94">
        <v>30</v>
      </c>
      <c r="J143" s="4" t="s">
        <v>84</v>
      </c>
      <c r="K143" s="57">
        <v>2731</v>
      </c>
      <c r="L143" s="4" t="s">
        <v>721</v>
      </c>
      <c r="M143" s="4" t="s">
        <v>720</v>
      </c>
      <c r="N143" s="4" t="s">
        <v>3425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1206</v>
      </c>
      <c r="I144" s="94">
        <v>4</v>
      </c>
      <c r="J144" s="4" t="s">
        <v>84</v>
      </c>
      <c r="K144" s="57">
        <v>2731</v>
      </c>
      <c r="L144" s="4" t="s">
        <v>721</v>
      </c>
      <c r="M144" s="4" t="s">
        <v>720</v>
      </c>
      <c r="N144" s="4" t="s">
        <v>3425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1203</v>
      </c>
      <c r="I145" s="94">
        <v>194.94</v>
      </c>
      <c r="J145" s="4" t="s">
        <v>2100</v>
      </c>
      <c r="K145" s="57" t="s">
        <v>1429</v>
      </c>
      <c r="L145" s="4" t="s">
        <v>1205</v>
      </c>
      <c r="M145" s="4" t="s">
        <v>1204</v>
      </c>
      <c r="N145" s="4" t="s">
        <v>3425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1203</v>
      </c>
      <c r="I146" s="94">
        <v>21.06</v>
      </c>
      <c r="J146" s="4" t="s">
        <v>2100</v>
      </c>
      <c r="K146" s="57" t="s">
        <v>1429</v>
      </c>
      <c r="L146" s="4" t="s">
        <v>1205</v>
      </c>
      <c r="M146" s="4" t="s">
        <v>1204</v>
      </c>
      <c r="N146" s="4" t="s">
        <v>3425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1246</v>
      </c>
      <c r="I147" s="94">
        <v>63</v>
      </c>
      <c r="J147" s="4" t="s">
        <v>61</v>
      </c>
      <c r="K147" s="57">
        <v>9811</v>
      </c>
      <c r="L147" s="4" t="s">
        <v>1248</v>
      </c>
      <c r="M147" s="4" t="s">
        <v>1247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1278</v>
      </c>
      <c r="I148" s="94">
        <v>8.3299999999999983</v>
      </c>
      <c r="J148" s="4" t="s">
        <v>61</v>
      </c>
      <c r="K148" s="57">
        <v>9811</v>
      </c>
      <c r="L148" s="4" t="s">
        <v>1280</v>
      </c>
      <c r="M148" s="4" t="s">
        <v>1279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1278</v>
      </c>
      <c r="I149" s="94">
        <v>36.67</v>
      </c>
      <c r="J149" s="4" t="s">
        <v>1111</v>
      </c>
      <c r="K149" s="57" t="s">
        <v>1110</v>
      </c>
      <c r="L149" s="4" t="s">
        <v>1280</v>
      </c>
      <c r="M149" s="4" t="s">
        <v>1279</v>
      </c>
      <c r="N149" s="4" t="s">
        <v>3425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1285</v>
      </c>
      <c r="I150" s="94">
        <v>1</v>
      </c>
      <c r="J150" s="4" t="s">
        <v>1111</v>
      </c>
      <c r="K150" s="57" t="s">
        <v>1110</v>
      </c>
      <c r="L150" s="4" t="s">
        <v>1287</v>
      </c>
      <c r="M150" s="4" t="s">
        <v>1286</v>
      </c>
      <c r="N150" s="4" t="s">
        <v>3425</v>
      </c>
      <c r="O150" s="6"/>
      <c r="P150" s="6" t="s">
        <v>2221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1288</v>
      </c>
      <c r="I151" s="94">
        <v>207</v>
      </c>
      <c r="J151" s="4" t="s">
        <v>30</v>
      </c>
      <c r="K151" s="57" t="s">
        <v>79</v>
      </c>
      <c r="L151" s="4" t="s">
        <v>1289</v>
      </c>
      <c r="M151" s="4" t="s">
        <v>577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1303</v>
      </c>
      <c r="I152" s="94">
        <v>11</v>
      </c>
      <c r="J152" s="4" t="s">
        <v>586</v>
      </c>
      <c r="K152" s="57" t="s">
        <v>6562</v>
      </c>
      <c r="L152" s="4" t="s">
        <v>1305</v>
      </c>
      <c r="M152" s="4" t="s">
        <v>1304</v>
      </c>
      <c r="N152" s="4" t="s">
        <v>2498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1281</v>
      </c>
      <c r="I153" s="94">
        <v>21.99</v>
      </c>
      <c r="J153" s="4" t="s">
        <v>1283</v>
      </c>
      <c r="K153" s="57" t="s">
        <v>2220</v>
      </c>
      <c r="L153" s="4" t="s">
        <v>1284</v>
      </c>
      <c r="M153" s="4" t="s">
        <v>1282</v>
      </c>
      <c r="N153" s="4" t="s">
        <v>3425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1281</v>
      </c>
      <c r="I154" s="94">
        <v>2.0099999999999998</v>
      </c>
      <c r="J154" s="4" t="s">
        <v>1283</v>
      </c>
      <c r="K154" s="57" t="s">
        <v>2220</v>
      </c>
      <c r="L154" s="4" t="s">
        <v>1284</v>
      </c>
      <c r="M154" s="4" t="s">
        <v>1282</v>
      </c>
      <c r="N154" s="4" t="s">
        <v>3425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1281</v>
      </c>
      <c r="I155" s="94">
        <v>6</v>
      </c>
      <c r="J155" s="4" t="s">
        <v>1283</v>
      </c>
      <c r="K155" s="57" t="s">
        <v>2220</v>
      </c>
      <c r="L155" s="4" t="s">
        <v>1284</v>
      </c>
      <c r="M155" s="4" t="s">
        <v>1282</v>
      </c>
      <c r="N155" s="4" t="s">
        <v>3425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1206</v>
      </c>
      <c r="I156" s="94">
        <v>28</v>
      </c>
      <c r="J156" s="4" t="s">
        <v>84</v>
      </c>
      <c r="K156" s="57">
        <v>2731</v>
      </c>
      <c r="L156" s="4" t="s">
        <v>721</v>
      </c>
      <c r="M156" s="4" t="s">
        <v>720</v>
      </c>
      <c r="N156" s="4" t="s">
        <v>3425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1306</v>
      </c>
      <c r="I157" s="94">
        <v>32</v>
      </c>
      <c r="J157" s="4" t="s">
        <v>84</v>
      </c>
      <c r="K157" s="57">
        <v>2731</v>
      </c>
      <c r="L157" s="4" t="s">
        <v>721</v>
      </c>
      <c r="M157" s="4" t="s">
        <v>720</v>
      </c>
      <c r="N157" s="4" t="s">
        <v>3425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1306</v>
      </c>
      <c r="I158" s="94">
        <v>28</v>
      </c>
      <c r="J158" s="4" t="s">
        <v>84</v>
      </c>
      <c r="K158" s="57">
        <v>2731</v>
      </c>
      <c r="L158" s="4" t="s">
        <v>721</v>
      </c>
      <c r="M158" s="4" t="s">
        <v>720</v>
      </c>
      <c r="N158" s="4" t="s">
        <v>3425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1306</v>
      </c>
      <c r="I159" s="94">
        <v>28</v>
      </c>
      <c r="J159" s="4" t="s">
        <v>84</v>
      </c>
      <c r="K159" s="57">
        <v>2731</v>
      </c>
      <c r="L159" s="4" t="s">
        <v>721</v>
      </c>
      <c r="M159" s="4" t="s">
        <v>720</v>
      </c>
      <c r="N159" s="4" t="s">
        <v>3425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1306</v>
      </c>
      <c r="I160" s="94">
        <v>56</v>
      </c>
      <c r="J160" s="4" t="s">
        <v>84</v>
      </c>
      <c r="K160" s="57">
        <v>2731</v>
      </c>
      <c r="L160" s="4" t="s">
        <v>721</v>
      </c>
      <c r="M160" s="4" t="s">
        <v>720</v>
      </c>
      <c r="N160" s="4" t="s">
        <v>3425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1207</v>
      </c>
      <c r="I161" s="94">
        <v>96</v>
      </c>
      <c r="J161" s="4" t="s">
        <v>30</v>
      </c>
      <c r="K161" s="57" t="s">
        <v>79</v>
      </c>
      <c r="L161" s="4" t="s">
        <v>1210</v>
      </c>
      <c r="M161" s="4" t="s">
        <v>1209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1307</v>
      </c>
      <c r="I162" s="94">
        <v>20</v>
      </c>
      <c r="J162" s="4" t="s">
        <v>61</v>
      </c>
      <c r="K162" s="57">
        <v>9811</v>
      </c>
      <c r="L162" s="4" t="s">
        <v>1428</v>
      </c>
      <c r="M162" s="4" t="s">
        <v>577</v>
      </c>
      <c r="N162" s="4" t="s">
        <v>1428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1288</v>
      </c>
      <c r="I163" s="94">
        <v>188</v>
      </c>
      <c r="J163" s="4" t="s">
        <v>30</v>
      </c>
      <c r="K163" s="57" t="s">
        <v>79</v>
      </c>
      <c r="L163" s="4" t="s">
        <v>1289</v>
      </c>
      <c r="M163" s="4" t="s">
        <v>577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1331</v>
      </c>
      <c r="E164" s="4" t="s">
        <v>33</v>
      </c>
      <c r="F164" s="4" t="s">
        <v>18</v>
      </c>
      <c r="G164" s="4">
        <v>9812</v>
      </c>
      <c r="H164" s="4" t="s">
        <v>1332</v>
      </c>
      <c r="I164" s="94">
        <v>21.99</v>
      </c>
      <c r="J164" s="4" t="s">
        <v>61</v>
      </c>
      <c r="K164" s="57">
        <v>9811</v>
      </c>
      <c r="L164" s="4" t="s">
        <v>1334</v>
      </c>
      <c r="M164" s="4" t="s">
        <v>1333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1331</v>
      </c>
      <c r="E165" s="4" t="s">
        <v>33</v>
      </c>
      <c r="F165" s="4" t="s">
        <v>18</v>
      </c>
      <c r="G165" s="4">
        <v>9812</v>
      </c>
      <c r="H165" s="4" t="s">
        <v>1332</v>
      </c>
      <c r="I165" s="94">
        <v>2.0099999999999998</v>
      </c>
      <c r="J165" s="4" t="s">
        <v>61</v>
      </c>
      <c r="K165" s="57">
        <v>9811</v>
      </c>
      <c r="L165" s="4" t="s">
        <v>1334</v>
      </c>
      <c r="M165" s="4" t="s">
        <v>1333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1306</v>
      </c>
      <c r="I166" s="94">
        <v>64</v>
      </c>
      <c r="J166" s="4" t="s">
        <v>84</v>
      </c>
      <c r="K166" s="57">
        <v>2731</v>
      </c>
      <c r="L166" s="4" t="s">
        <v>721</v>
      </c>
      <c r="M166" s="4" t="s">
        <v>720</v>
      </c>
      <c r="N166" s="4" t="s">
        <v>3425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1306</v>
      </c>
      <c r="I167" s="94">
        <v>40</v>
      </c>
      <c r="J167" s="4" t="s">
        <v>84</v>
      </c>
      <c r="K167" s="57">
        <v>2731</v>
      </c>
      <c r="L167" s="4" t="s">
        <v>721</v>
      </c>
      <c r="M167" s="4" t="s">
        <v>720</v>
      </c>
      <c r="N167" s="4" t="s">
        <v>3425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1306</v>
      </c>
      <c r="I168" s="94">
        <v>56</v>
      </c>
      <c r="J168" s="4" t="s">
        <v>84</v>
      </c>
      <c r="K168" s="57">
        <v>2731</v>
      </c>
      <c r="L168" s="4" t="s">
        <v>721</v>
      </c>
      <c r="M168" s="4" t="s">
        <v>720</v>
      </c>
      <c r="N168" s="4" t="s">
        <v>3425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1306</v>
      </c>
      <c r="I169" s="94">
        <v>24</v>
      </c>
      <c r="J169" s="4" t="s">
        <v>84</v>
      </c>
      <c r="K169" s="57">
        <v>2731</v>
      </c>
      <c r="L169" s="4" t="s">
        <v>721</v>
      </c>
      <c r="M169" s="4" t="s">
        <v>720</v>
      </c>
      <c r="N169" s="4" t="s">
        <v>3425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1307</v>
      </c>
      <c r="I170" s="94">
        <v>28</v>
      </c>
      <c r="J170" s="4" t="s">
        <v>61</v>
      </c>
      <c r="K170" s="57">
        <v>9811</v>
      </c>
      <c r="L170" s="4" t="s">
        <v>1428</v>
      </c>
      <c r="M170" s="4" t="s">
        <v>577</v>
      </c>
      <c r="N170" s="4" t="s">
        <v>1428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1335</v>
      </c>
      <c r="I171" s="94">
        <v>64</v>
      </c>
      <c r="J171" s="4" t="s">
        <v>30</v>
      </c>
      <c r="K171" s="57" t="s">
        <v>79</v>
      </c>
      <c r="L171" s="4" t="s">
        <v>1337</v>
      </c>
      <c r="M171" s="4" t="s">
        <v>1336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1288</v>
      </c>
      <c r="I172" s="94">
        <v>216</v>
      </c>
      <c r="J172" s="4" t="s">
        <v>30</v>
      </c>
      <c r="K172" s="57" t="s">
        <v>79</v>
      </c>
      <c r="L172" s="4" t="s">
        <v>1289</v>
      </c>
      <c r="M172" s="4" t="s">
        <v>577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1306</v>
      </c>
      <c r="I173" s="94">
        <v>28</v>
      </c>
      <c r="J173" s="4" t="s">
        <v>84</v>
      </c>
      <c r="K173" s="57">
        <v>2731</v>
      </c>
      <c r="L173" s="4" t="s">
        <v>721</v>
      </c>
      <c r="M173" s="4" t="s">
        <v>720</v>
      </c>
      <c r="N173" s="4" t="s">
        <v>3425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1306</v>
      </c>
      <c r="I174" s="94">
        <v>36</v>
      </c>
      <c r="J174" s="4" t="s">
        <v>84</v>
      </c>
      <c r="K174" s="57">
        <v>2731</v>
      </c>
      <c r="L174" s="4" t="s">
        <v>721</v>
      </c>
      <c r="M174" s="4" t="s">
        <v>720</v>
      </c>
      <c r="N174" s="4" t="s">
        <v>3425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1307</v>
      </c>
      <c r="I175" s="94">
        <v>24</v>
      </c>
      <c r="J175" s="4" t="s">
        <v>61</v>
      </c>
      <c r="K175" s="57">
        <v>9811</v>
      </c>
      <c r="L175" s="4" t="s">
        <v>1428</v>
      </c>
      <c r="M175" s="4" t="s">
        <v>577</v>
      </c>
      <c r="N175" s="4" t="s">
        <v>1428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1288</v>
      </c>
      <c r="I176" s="94">
        <v>216</v>
      </c>
      <c r="J176" s="4" t="s">
        <v>30</v>
      </c>
      <c r="K176" s="57" t="s">
        <v>79</v>
      </c>
      <c r="L176" s="4" t="s">
        <v>1289</v>
      </c>
      <c r="M176" s="4" t="s">
        <v>577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1401</v>
      </c>
      <c r="I177" s="94">
        <v>52</v>
      </c>
      <c r="J177" s="4" t="s">
        <v>1111</v>
      </c>
      <c r="K177" s="57" t="s">
        <v>1110</v>
      </c>
      <c r="L177" s="4" t="s">
        <v>1403</v>
      </c>
      <c r="M177" s="4" t="s">
        <v>1402</v>
      </c>
      <c r="N177" s="4" t="s">
        <v>3425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1401</v>
      </c>
      <c r="I178" s="94">
        <v>120</v>
      </c>
      <c r="J178" s="4" t="s">
        <v>1111</v>
      </c>
      <c r="K178" s="57" t="s">
        <v>1110</v>
      </c>
      <c r="L178" s="4" t="s">
        <v>1403</v>
      </c>
      <c r="M178" s="4" t="s">
        <v>1402</v>
      </c>
      <c r="N178" s="4" t="s">
        <v>3425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1404</v>
      </c>
      <c r="I179" s="94">
        <v>236</v>
      </c>
      <c r="J179" s="4" t="s">
        <v>2219</v>
      </c>
      <c r="K179" s="57" t="s">
        <v>1408</v>
      </c>
      <c r="L179" s="4" t="s">
        <v>1409</v>
      </c>
      <c r="M179" s="4" t="s">
        <v>1407</v>
      </c>
      <c r="N179" s="4" t="s">
        <v>3425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1405</v>
      </c>
      <c r="I180" s="94">
        <v>12</v>
      </c>
      <c r="J180" s="4" t="s">
        <v>61</v>
      </c>
      <c r="K180" s="57">
        <v>9811</v>
      </c>
      <c r="L180" s="4" t="s">
        <v>1428</v>
      </c>
      <c r="M180" s="4" t="s">
        <v>577</v>
      </c>
      <c r="N180" s="4" t="s">
        <v>1428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1406</v>
      </c>
      <c r="I181" s="94">
        <v>12</v>
      </c>
      <c r="J181" s="4" t="s">
        <v>61</v>
      </c>
      <c r="K181" s="57">
        <v>9811</v>
      </c>
      <c r="L181" s="4" t="s">
        <v>1428</v>
      </c>
      <c r="M181" s="4" t="s">
        <v>577</v>
      </c>
      <c r="N181" s="4" t="s">
        <v>1428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1307</v>
      </c>
      <c r="I182" s="94">
        <v>2</v>
      </c>
      <c r="J182" s="4" t="s">
        <v>61</v>
      </c>
      <c r="K182" s="57">
        <v>9811</v>
      </c>
      <c r="L182" s="4" t="s">
        <v>1428</v>
      </c>
      <c r="M182" s="4" t="s">
        <v>577</v>
      </c>
      <c r="N182" s="4" t="s">
        <v>1428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1207</v>
      </c>
      <c r="I183" s="94">
        <v>64</v>
      </c>
      <c r="J183" s="4" t="s">
        <v>30</v>
      </c>
      <c r="K183" s="57" t="s">
        <v>79</v>
      </c>
      <c r="L183" s="4" t="s">
        <v>1210</v>
      </c>
      <c r="M183" s="4" t="s">
        <v>1209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1288</v>
      </c>
      <c r="I184" s="94">
        <v>216</v>
      </c>
      <c r="J184" s="4" t="s">
        <v>30</v>
      </c>
      <c r="K184" s="57" t="s">
        <v>79</v>
      </c>
      <c r="L184" s="4" t="s">
        <v>1289</v>
      </c>
      <c r="M184" s="4" t="s">
        <v>577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1431</v>
      </c>
      <c r="E185" s="4" t="s">
        <v>33</v>
      </c>
      <c r="F185" s="4" t="s">
        <v>18</v>
      </c>
      <c r="G185" s="4">
        <v>9812</v>
      </c>
      <c r="H185" s="4" t="s">
        <v>1432</v>
      </c>
      <c r="I185" s="94">
        <v>108</v>
      </c>
      <c r="J185" s="4" t="s">
        <v>61</v>
      </c>
      <c r="K185" s="57">
        <v>9811</v>
      </c>
      <c r="L185" s="4" t="s">
        <v>1436</v>
      </c>
      <c r="M185" s="4" t="s">
        <v>1435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1431</v>
      </c>
      <c r="E186" s="4" t="s">
        <v>33</v>
      </c>
      <c r="F186" s="4" t="s">
        <v>18</v>
      </c>
      <c r="G186" s="4">
        <v>9812</v>
      </c>
      <c r="H186" s="4" t="s">
        <v>1432</v>
      </c>
      <c r="I186" s="94">
        <v>1.5</v>
      </c>
      <c r="J186" s="4" t="s">
        <v>61</v>
      </c>
      <c r="K186" s="57">
        <v>9811</v>
      </c>
      <c r="L186" s="4" t="s">
        <v>1436</v>
      </c>
      <c r="M186" s="4" t="s">
        <v>1435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1431</v>
      </c>
      <c r="E187" s="4" t="s">
        <v>33</v>
      </c>
      <c r="F187" s="4" t="s">
        <v>18</v>
      </c>
      <c r="G187" s="4">
        <v>9812</v>
      </c>
      <c r="H187" s="4" t="s">
        <v>1432</v>
      </c>
      <c r="I187" s="94">
        <v>2</v>
      </c>
      <c r="J187" s="4" t="s">
        <v>61</v>
      </c>
      <c r="K187" s="57">
        <v>9811</v>
      </c>
      <c r="L187" s="4" t="s">
        <v>1436</v>
      </c>
      <c r="M187" s="4" t="s">
        <v>1435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1433</v>
      </c>
      <c r="I188" s="94">
        <v>60</v>
      </c>
      <c r="J188" s="4" t="s">
        <v>30</v>
      </c>
      <c r="K188" s="57" t="s">
        <v>79</v>
      </c>
      <c r="L188" s="4" t="s">
        <v>1438</v>
      </c>
      <c r="M188" s="4" t="s">
        <v>1437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1434</v>
      </c>
      <c r="I189" s="94">
        <v>66.599999999999994</v>
      </c>
      <c r="J189" s="4" t="s">
        <v>61</v>
      </c>
      <c r="K189" s="57">
        <v>9811</v>
      </c>
      <c r="L189" s="4" t="s">
        <v>1440</v>
      </c>
      <c r="M189" s="4" t="s">
        <v>1439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1401</v>
      </c>
      <c r="I190" s="94">
        <v>10.5</v>
      </c>
      <c r="J190" s="4" t="s">
        <v>1111</v>
      </c>
      <c r="K190" s="57" t="s">
        <v>1110</v>
      </c>
      <c r="L190" s="4" t="s">
        <v>1403</v>
      </c>
      <c r="M190" s="4" t="s">
        <v>1402</v>
      </c>
      <c r="N190" s="4" t="s">
        <v>3425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1401</v>
      </c>
      <c r="I191" s="94">
        <v>17.5</v>
      </c>
      <c r="J191" s="4" t="s">
        <v>1111</v>
      </c>
      <c r="K191" s="57" t="s">
        <v>1110</v>
      </c>
      <c r="L191" s="4" t="s">
        <v>1403</v>
      </c>
      <c r="M191" s="4" t="s">
        <v>1402</v>
      </c>
      <c r="N191" s="4" t="s">
        <v>3425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1401</v>
      </c>
      <c r="I192" s="94">
        <v>9.1999999999999993</v>
      </c>
      <c r="J192" s="4" t="s">
        <v>1111</v>
      </c>
      <c r="K192" s="57" t="s">
        <v>1110</v>
      </c>
      <c r="L192" s="4" t="s">
        <v>1403</v>
      </c>
      <c r="M192" s="4" t="s">
        <v>1402</v>
      </c>
      <c r="N192" s="4" t="s">
        <v>3425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1401</v>
      </c>
      <c r="I193" s="94">
        <v>70.8</v>
      </c>
      <c r="J193" s="4" t="s">
        <v>1111</v>
      </c>
      <c r="K193" s="57" t="s">
        <v>1110</v>
      </c>
      <c r="L193" s="4" t="s">
        <v>1403</v>
      </c>
      <c r="M193" s="4" t="s">
        <v>1402</v>
      </c>
      <c r="N193" s="4" t="s">
        <v>3425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1401</v>
      </c>
      <c r="I194" s="94">
        <v>1.5</v>
      </c>
      <c r="J194" s="4" t="s">
        <v>1111</v>
      </c>
      <c r="K194" s="57" t="s">
        <v>1110</v>
      </c>
      <c r="L194" s="4" t="s">
        <v>1403</v>
      </c>
      <c r="M194" s="4" t="s">
        <v>1402</v>
      </c>
      <c r="N194" s="4" t="s">
        <v>3425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1288</v>
      </c>
      <c r="I195" s="94">
        <v>162</v>
      </c>
      <c r="J195" s="4" t="s">
        <v>30</v>
      </c>
      <c r="K195" s="57" t="s">
        <v>79</v>
      </c>
      <c r="L195" s="4" t="s">
        <v>1289</v>
      </c>
      <c r="M195" s="4" t="s">
        <v>577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1404</v>
      </c>
      <c r="I196" s="94">
        <v>32</v>
      </c>
      <c r="J196" s="4" t="s">
        <v>2219</v>
      </c>
      <c r="K196" s="57" t="s">
        <v>1408</v>
      </c>
      <c r="L196" s="4" t="s">
        <v>1409</v>
      </c>
      <c r="M196" s="4" t="s">
        <v>1407</v>
      </c>
      <c r="N196" s="4" t="s">
        <v>3425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1404</v>
      </c>
      <c r="I197" s="94">
        <v>136</v>
      </c>
      <c r="J197" s="4" t="s">
        <v>2219</v>
      </c>
      <c r="K197" s="57" t="s">
        <v>1408</v>
      </c>
      <c r="L197" s="4" t="s">
        <v>1409</v>
      </c>
      <c r="M197" s="4" t="s">
        <v>1407</v>
      </c>
      <c r="N197" s="4" t="s">
        <v>3425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1404</v>
      </c>
      <c r="I198" s="94">
        <v>30</v>
      </c>
      <c r="J198" s="4" t="s">
        <v>2219</v>
      </c>
      <c r="K198" s="57" t="s">
        <v>1408</v>
      </c>
      <c r="L198" s="4" t="s">
        <v>1409</v>
      </c>
      <c r="M198" s="4" t="s">
        <v>1407</v>
      </c>
      <c r="N198" s="4" t="s">
        <v>3425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1404</v>
      </c>
      <c r="I199" s="94">
        <v>120</v>
      </c>
      <c r="J199" s="4" t="s">
        <v>2219</v>
      </c>
      <c r="K199" s="57" t="s">
        <v>1408</v>
      </c>
      <c r="L199" s="4" t="s">
        <v>1409</v>
      </c>
      <c r="M199" s="4" t="s">
        <v>1407</v>
      </c>
      <c r="N199" s="4" t="s">
        <v>3425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1405</v>
      </c>
      <c r="I200" s="94">
        <v>12</v>
      </c>
      <c r="J200" s="4" t="s">
        <v>61</v>
      </c>
      <c r="K200" s="57">
        <v>9811</v>
      </c>
      <c r="L200" s="4" t="s">
        <v>1428</v>
      </c>
      <c r="M200" s="4" t="s">
        <v>577</v>
      </c>
      <c r="N200" s="4" t="s">
        <v>1428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1406</v>
      </c>
      <c r="I201" s="94">
        <v>4</v>
      </c>
      <c r="J201" s="4" t="s">
        <v>61</v>
      </c>
      <c r="K201" s="57">
        <v>9811</v>
      </c>
      <c r="L201" s="4" t="s">
        <v>1428</v>
      </c>
      <c r="M201" s="4" t="s">
        <v>577</v>
      </c>
      <c r="N201" s="4" t="s">
        <v>1428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1441</v>
      </c>
      <c r="I202" s="94">
        <v>48</v>
      </c>
      <c r="J202" s="4" t="s">
        <v>30</v>
      </c>
      <c r="K202" s="57" t="s">
        <v>79</v>
      </c>
      <c r="L202" s="4" t="s">
        <v>1337</v>
      </c>
      <c r="M202" s="4" t="s">
        <v>1444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1442</v>
      </c>
      <c r="I203" s="94">
        <v>67.52</v>
      </c>
      <c r="J203" s="4" t="s">
        <v>30</v>
      </c>
      <c r="K203" s="57" t="s">
        <v>79</v>
      </c>
      <c r="L203" s="4" t="s">
        <v>1337</v>
      </c>
      <c r="M203" s="4" t="s">
        <v>1445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1335</v>
      </c>
      <c r="I204" s="94">
        <v>6.72</v>
      </c>
      <c r="J204" s="4" t="s">
        <v>30</v>
      </c>
      <c r="K204" s="57" t="s">
        <v>79</v>
      </c>
      <c r="L204" s="4" t="s">
        <v>1337</v>
      </c>
      <c r="M204" s="4" t="s">
        <v>1336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1406</v>
      </c>
      <c r="I205" s="94">
        <v>8</v>
      </c>
      <c r="J205" s="4" t="s">
        <v>61</v>
      </c>
      <c r="K205" s="57">
        <v>9811</v>
      </c>
      <c r="L205" s="4" t="s">
        <v>1428</v>
      </c>
      <c r="M205" s="4" t="s">
        <v>577</v>
      </c>
      <c r="N205" s="4" t="s">
        <v>1428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1443</v>
      </c>
      <c r="I206" s="94">
        <v>16.670000000000002</v>
      </c>
      <c r="J206" s="4" t="s">
        <v>30</v>
      </c>
      <c r="K206" s="57" t="s">
        <v>79</v>
      </c>
      <c r="L206" s="4" t="s">
        <v>1447</v>
      </c>
      <c r="M206" s="4" t="s">
        <v>1446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1431</v>
      </c>
      <c r="E207" s="4" t="s">
        <v>33</v>
      </c>
      <c r="F207" s="4" t="s">
        <v>18</v>
      </c>
      <c r="G207" s="4">
        <v>9812</v>
      </c>
      <c r="H207" s="4" t="s">
        <v>1432</v>
      </c>
      <c r="I207" s="94">
        <v>81</v>
      </c>
      <c r="J207" s="4" t="s">
        <v>61</v>
      </c>
      <c r="K207" s="57">
        <v>9811</v>
      </c>
      <c r="L207" s="4" t="s">
        <v>1436</v>
      </c>
      <c r="M207" s="4" t="s">
        <v>1435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1288</v>
      </c>
      <c r="I208" s="94">
        <v>55.5</v>
      </c>
      <c r="J208" s="4" t="s">
        <v>30</v>
      </c>
      <c r="K208" s="57" t="s">
        <v>79</v>
      </c>
      <c r="L208" s="4" t="s">
        <v>1289</v>
      </c>
      <c r="M208" s="4" t="s">
        <v>577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1441</v>
      </c>
      <c r="I209" s="94">
        <v>48</v>
      </c>
      <c r="J209" s="4" t="s">
        <v>30</v>
      </c>
      <c r="K209" s="57" t="s">
        <v>79</v>
      </c>
      <c r="L209" s="4" t="s">
        <v>1337</v>
      </c>
      <c r="M209" s="4" t="s">
        <v>1444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1654</v>
      </c>
      <c r="I210" s="94">
        <v>92</v>
      </c>
      <c r="J210" s="4" t="s">
        <v>61</v>
      </c>
      <c r="K210" s="57">
        <v>9811</v>
      </c>
      <c r="L210" s="6" t="s">
        <v>1688</v>
      </c>
      <c r="M210" s="4" t="s">
        <v>1687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1575</v>
      </c>
      <c r="I211" s="94">
        <v>48</v>
      </c>
      <c r="J211" s="4" t="s">
        <v>52</v>
      </c>
      <c r="K211" s="57">
        <v>9330</v>
      </c>
      <c r="L211" s="4" t="s">
        <v>1656</v>
      </c>
      <c r="M211" s="4" t="s">
        <v>1655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1432</v>
      </c>
      <c r="I212" s="94">
        <v>2.0099999999999998</v>
      </c>
      <c r="J212" s="4" t="s">
        <v>61</v>
      </c>
      <c r="K212" s="57">
        <v>9811</v>
      </c>
      <c r="L212" s="4" t="s">
        <v>1436</v>
      </c>
      <c r="M212" s="4" t="s">
        <v>1435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1694</v>
      </c>
      <c r="I213" s="94">
        <v>4</v>
      </c>
      <c r="J213" s="4" t="s">
        <v>30</v>
      </c>
      <c r="K213" s="57" t="s">
        <v>79</v>
      </c>
      <c r="L213" s="4" t="s">
        <v>1695</v>
      </c>
      <c r="M213" s="4" t="s">
        <v>577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1760</v>
      </c>
      <c r="I214" s="94">
        <v>0.44</v>
      </c>
      <c r="J214" s="4" t="s">
        <v>30</v>
      </c>
      <c r="K214" s="57" t="s">
        <v>79</v>
      </c>
      <c r="L214" s="4" t="s">
        <v>1763</v>
      </c>
      <c r="M214" s="4" t="s">
        <v>1764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1761</v>
      </c>
      <c r="I215" s="94">
        <v>56</v>
      </c>
      <c r="J215" s="4" t="s">
        <v>30</v>
      </c>
      <c r="K215" s="57" t="s">
        <v>79</v>
      </c>
      <c r="L215" s="4" t="s">
        <v>1766</v>
      </c>
      <c r="M215" s="4" t="s">
        <v>577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1733</v>
      </c>
      <c r="I216" s="94">
        <v>17.5</v>
      </c>
      <c r="J216" s="4" t="s">
        <v>582</v>
      </c>
      <c r="K216" s="57" t="s">
        <v>1689</v>
      </c>
      <c r="L216" s="4" t="s">
        <v>1768</v>
      </c>
      <c r="M216" s="4" t="s">
        <v>1767</v>
      </c>
      <c r="N216" s="4" t="s">
        <v>2497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1750</v>
      </c>
      <c r="I217" s="94">
        <v>203.5</v>
      </c>
      <c r="J217" s="4" t="s">
        <v>61</v>
      </c>
      <c r="K217" s="57">
        <v>9811</v>
      </c>
      <c r="L217" s="4" t="s">
        <v>1769</v>
      </c>
      <c r="M217" s="4" t="s">
        <v>1770</v>
      </c>
      <c r="N217" s="4" t="s">
        <v>1428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1762</v>
      </c>
      <c r="I218" s="94">
        <v>30.5</v>
      </c>
      <c r="J218" s="4" t="s">
        <v>30</v>
      </c>
      <c r="K218" s="57" t="s">
        <v>79</v>
      </c>
      <c r="L218" s="4" t="s">
        <v>1763</v>
      </c>
      <c r="M218" s="4" t="s">
        <v>1765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1772</v>
      </c>
      <c r="I219" s="94">
        <v>16</v>
      </c>
      <c r="J219" s="4" t="s">
        <v>61</v>
      </c>
      <c r="K219" s="57">
        <v>9811</v>
      </c>
      <c r="L219" s="4" t="s">
        <v>1774</v>
      </c>
      <c r="M219" s="4" t="s">
        <v>1773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1775</v>
      </c>
      <c r="I220" s="94">
        <v>103</v>
      </c>
      <c r="J220" s="4" t="s">
        <v>61</v>
      </c>
      <c r="K220" s="57">
        <v>9811</v>
      </c>
      <c r="L220" s="4" t="s">
        <v>1774</v>
      </c>
      <c r="M220" s="4" t="s">
        <v>1773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1776</v>
      </c>
      <c r="I221" s="94">
        <v>76</v>
      </c>
      <c r="J221" s="4" t="s">
        <v>61</v>
      </c>
      <c r="K221" s="57">
        <v>9811</v>
      </c>
      <c r="L221" s="4" t="s">
        <v>1778</v>
      </c>
      <c r="M221" s="4" t="s">
        <v>1777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1761</v>
      </c>
      <c r="I222" s="94">
        <v>42.93</v>
      </c>
      <c r="J222" s="4" t="s">
        <v>30</v>
      </c>
      <c r="K222" s="57" t="s">
        <v>79</v>
      </c>
      <c r="L222" s="4" t="s">
        <v>1766</v>
      </c>
      <c r="M222" s="4" t="s">
        <v>577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1331</v>
      </c>
      <c r="E223" s="4" t="s">
        <v>33</v>
      </c>
      <c r="F223" s="4" t="s">
        <v>18</v>
      </c>
      <c r="G223" s="4">
        <v>9812</v>
      </c>
      <c r="H223" s="4" t="s">
        <v>1809</v>
      </c>
      <c r="I223" s="94">
        <v>44</v>
      </c>
      <c r="J223" s="4" t="s">
        <v>1812</v>
      </c>
      <c r="K223" s="57" t="s">
        <v>2775</v>
      </c>
      <c r="L223" s="4" t="s">
        <v>1811</v>
      </c>
      <c r="M223" s="4" t="s">
        <v>1810</v>
      </c>
      <c r="N223" s="4" t="s">
        <v>2497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1813</v>
      </c>
      <c r="I224" s="94">
        <v>56</v>
      </c>
      <c r="J224" s="4" t="s">
        <v>61</v>
      </c>
      <c r="K224" s="57">
        <v>9811</v>
      </c>
      <c r="L224" s="4" t="s">
        <v>1816</v>
      </c>
      <c r="M224" s="4" t="s">
        <v>1815</v>
      </c>
      <c r="N224" s="4" t="s">
        <v>1428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1814</v>
      </c>
      <c r="I225" s="94">
        <v>24</v>
      </c>
      <c r="J225" s="4" t="s">
        <v>1819</v>
      </c>
      <c r="K225" s="57" t="s">
        <v>6563</v>
      </c>
      <c r="L225" s="4" t="s">
        <v>1818</v>
      </c>
      <c r="M225" s="4" t="s">
        <v>1817</v>
      </c>
      <c r="N225" s="4" t="s">
        <v>2486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1873</v>
      </c>
      <c r="I226" s="94">
        <v>72.5</v>
      </c>
      <c r="J226" s="4" t="s">
        <v>61</v>
      </c>
      <c r="K226" s="57">
        <v>9811</v>
      </c>
      <c r="L226" s="4" t="s">
        <v>1876</v>
      </c>
      <c r="M226" s="4" t="s">
        <v>1875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1775</v>
      </c>
      <c r="I227" s="94">
        <v>43.5</v>
      </c>
      <c r="J227" s="4" t="s">
        <v>61</v>
      </c>
      <c r="K227" s="57">
        <v>9811</v>
      </c>
      <c r="L227" s="4" t="s">
        <v>1878</v>
      </c>
      <c r="M227" s="4" t="s">
        <v>1877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1874</v>
      </c>
      <c r="I228" s="94">
        <v>29</v>
      </c>
      <c r="J228" s="4" t="s">
        <v>1111</v>
      </c>
      <c r="K228" s="57" t="s">
        <v>1110</v>
      </c>
      <c r="L228" s="4" t="s">
        <v>1880</v>
      </c>
      <c r="M228" s="4" t="s">
        <v>1879</v>
      </c>
      <c r="N228" s="4" t="s">
        <v>3425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1776</v>
      </c>
      <c r="I229" s="94">
        <v>87</v>
      </c>
      <c r="J229" s="4" t="s">
        <v>61</v>
      </c>
      <c r="K229" s="57">
        <v>9811</v>
      </c>
      <c r="L229" s="4" t="s">
        <v>1778</v>
      </c>
      <c r="M229" s="4" t="s">
        <v>1777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1809</v>
      </c>
      <c r="I230" s="94">
        <v>143.99999999999997</v>
      </c>
      <c r="J230" s="4" t="s">
        <v>1812</v>
      </c>
      <c r="K230" s="57" t="s">
        <v>2775</v>
      </c>
      <c r="L230" s="4" t="s">
        <v>1811</v>
      </c>
      <c r="M230" s="4" t="s">
        <v>1810</v>
      </c>
      <c r="N230" s="4" t="s">
        <v>2497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1919</v>
      </c>
      <c r="I231" s="94">
        <v>20</v>
      </c>
      <c r="J231" s="4" t="s">
        <v>1111</v>
      </c>
      <c r="K231" s="57" t="s">
        <v>1110</v>
      </c>
      <c r="L231" s="4" t="s">
        <v>1922</v>
      </c>
      <c r="M231" s="4" t="s">
        <v>1921</v>
      </c>
      <c r="N231" s="4" t="s">
        <v>3425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1919</v>
      </c>
      <c r="I232" s="94">
        <v>35</v>
      </c>
      <c r="J232" s="4" t="s">
        <v>1111</v>
      </c>
      <c r="K232" s="57" t="s">
        <v>1110</v>
      </c>
      <c r="L232" s="4" t="s">
        <v>1922</v>
      </c>
      <c r="M232" s="4" t="s">
        <v>1921</v>
      </c>
      <c r="N232" s="4" t="s">
        <v>3425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1919</v>
      </c>
      <c r="I233" s="94">
        <v>5</v>
      </c>
      <c r="J233" s="4" t="s">
        <v>1111</v>
      </c>
      <c r="K233" s="57" t="s">
        <v>1110</v>
      </c>
      <c r="L233" s="4" t="s">
        <v>1922</v>
      </c>
      <c r="M233" s="4" t="s">
        <v>1921</v>
      </c>
      <c r="N233" s="4" t="s">
        <v>3425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1920</v>
      </c>
      <c r="I234" s="94">
        <v>6.7</v>
      </c>
      <c r="J234" s="4" t="s">
        <v>1111</v>
      </c>
      <c r="K234" s="57" t="s">
        <v>1110</v>
      </c>
      <c r="L234" s="4" t="s">
        <v>1922</v>
      </c>
      <c r="M234" s="4" t="s">
        <v>1923</v>
      </c>
      <c r="N234" s="4" t="s">
        <v>3425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1920</v>
      </c>
      <c r="I235" s="94">
        <v>53.3</v>
      </c>
      <c r="J235" s="4" t="s">
        <v>1111</v>
      </c>
      <c r="K235" s="57" t="s">
        <v>1110</v>
      </c>
      <c r="L235" s="4" t="s">
        <v>1922</v>
      </c>
      <c r="M235" s="4" t="s">
        <v>1923</v>
      </c>
      <c r="N235" s="4" t="s">
        <v>3425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1958</v>
      </c>
      <c r="I236" s="94">
        <v>43.98</v>
      </c>
      <c r="J236" s="4" t="s">
        <v>61</v>
      </c>
      <c r="K236" s="57">
        <v>9811</v>
      </c>
      <c r="L236" s="4" t="s">
        <v>1960</v>
      </c>
      <c r="M236" s="4" t="s">
        <v>1959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1958</v>
      </c>
      <c r="I237" s="94">
        <v>4.0199999999999996</v>
      </c>
      <c r="J237" s="4" t="s">
        <v>61</v>
      </c>
      <c r="K237" s="57">
        <v>9811</v>
      </c>
      <c r="L237" s="4" t="s">
        <v>1960</v>
      </c>
      <c r="M237" s="4" t="s">
        <v>1959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1958</v>
      </c>
      <c r="I238" s="94">
        <v>12</v>
      </c>
      <c r="J238" s="4" t="s">
        <v>61</v>
      </c>
      <c r="K238" s="57">
        <v>9811</v>
      </c>
      <c r="L238" s="4" t="s">
        <v>1960</v>
      </c>
      <c r="M238" s="4" t="s">
        <v>1959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1331</v>
      </c>
      <c r="E239" s="4" t="s">
        <v>33</v>
      </c>
      <c r="F239" s="4" t="s">
        <v>18</v>
      </c>
      <c r="G239" s="4">
        <v>9812</v>
      </c>
      <c r="H239" s="4" t="s">
        <v>1957</v>
      </c>
      <c r="I239" s="94">
        <v>60</v>
      </c>
      <c r="J239" s="4" t="s">
        <v>30</v>
      </c>
      <c r="K239" s="57" t="s">
        <v>79</v>
      </c>
      <c r="L239" s="4" t="s">
        <v>1962</v>
      </c>
      <c r="M239" s="4" t="s">
        <v>1961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1957</v>
      </c>
      <c r="I240" s="94">
        <v>3.32</v>
      </c>
      <c r="J240" s="4" t="s">
        <v>30</v>
      </c>
      <c r="K240" s="57" t="s">
        <v>79</v>
      </c>
      <c r="L240" s="4" t="s">
        <v>1962</v>
      </c>
      <c r="M240" s="4" t="s">
        <v>1961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1957</v>
      </c>
      <c r="I241" s="94">
        <v>3.68</v>
      </c>
      <c r="J241" s="4" t="s">
        <v>30</v>
      </c>
      <c r="K241" s="57" t="s">
        <v>79</v>
      </c>
      <c r="L241" s="4" t="s">
        <v>1962</v>
      </c>
      <c r="M241" s="4" t="s">
        <v>1961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1957</v>
      </c>
      <c r="I242" s="94">
        <v>2</v>
      </c>
      <c r="J242" s="4" t="s">
        <v>30</v>
      </c>
      <c r="K242" s="57" t="s">
        <v>79</v>
      </c>
      <c r="L242" s="4" t="s">
        <v>1962</v>
      </c>
      <c r="M242" s="4" t="s">
        <v>1961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1957</v>
      </c>
      <c r="I243" s="94">
        <v>14</v>
      </c>
      <c r="J243" s="4" t="s">
        <v>30</v>
      </c>
      <c r="K243" s="57" t="s">
        <v>79</v>
      </c>
      <c r="L243" s="4" t="s">
        <v>1962</v>
      </c>
      <c r="M243" s="4" t="s">
        <v>1961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1963</v>
      </c>
      <c r="I244" s="94">
        <v>21</v>
      </c>
      <c r="J244" s="4" t="s">
        <v>30</v>
      </c>
      <c r="K244" s="57" t="s">
        <v>79</v>
      </c>
      <c r="L244" s="4" t="s">
        <v>1966</v>
      </c>
      <c r="M244" s="4" t="s">
        <v>1965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1964</v>
      </c>
      <c r="I245" s="94">
        <v>60</v>
      </c>
      <c r="J245" s="4" t="s">
        <v>61</v>
      </c>
      <c r="K245" s="57">
        <v>9811</v>
      </c>
      <c r="L245" s="4" t="s">
        <v>1968</v>
      </c>
      <c r="M245" s="4" t="s">
        <v>1967</v>
      </c>
      <c r="N245" s="4" t="s">
        <v>1428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1996</v>
      </c>
      <c r="I246" s="94">
        <v>13.64</v>
      </c>
      <c r="J246" s="4" t="s">
        <v>61</v>
      </c>
      <c r="K246" s="57">
        <v>9811</v>
      </c>
      <c r="L246" s="4" t="s">
        <v>714</v>
      </c>
      <c r="M246" s="4" t="s">
        <v>1998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1997</v>
      </c>
      <c r="I247" s="94">
        <v>3</v>
      </c>
      <c r="J247" s="4" t="s">
        <v>30</v>
      </c>
      <c r="K247" s="57" t="s">
        <v>79</v>
      </c>
      <c r="L247" s="4" t="s">
        <v>1962</v>
      </c>
      <c r="M247" s="4" t="s">
        <v>1999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1997</v>
      </c>
      <c r="I248" s="94">
        <v>21</v>
      </c>
      <c r="J248" s="4" t="s">
        <v>30</v>
      </c>
      <c r="K248" s="57" t="s">
        <v>79</v>
      </c>
      <c r="L248" s="4" t="s">
        <v>1962</v>
      </c>
      <c r="M248" s="4" t="s">
        <v>1999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1997</v>
      </c>
      <c r="I249" s="94">
        <v>4.0199999999999996</v>
      </c>
      <c r="J249" s="4" t="s">
        <v>30</v>
      </c>
      <c r="K249" s="57" t="s">
        <v>79</v>
      </c>
      <c r="L249" s="4" t="s">
        <v>1962</v>
      </c>
      <c r="M249" s="4" t="s">
        <v>1999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1997</v>
      </c>
      <c r="I250" s="94">
        <v>43.98</v>
      </c>
      <c r="J250" s="4" t="s">
        <v>30</v>
      </c>
      <c r="K250" s="57" t="s">
        <v>79</v>
      </c>
      <c r="L250" s="4" t="s">
        <v>1962</v>
      </c>
      <c r="M250" s="4" t="s">
        <v>1999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9811</v>
      </c>
      <c r="L251" s="4" t="s">
        <v>1428</v>
      </c>
      <c r="M251" s="4" t="s">
        <v>577</v>
      </c>
      <c r="N251" s="4" t="s">
        <v>1428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2068</v>
      </c>
      <c r="I252" s="94">
        <v>88</v>
      </c>
      <c r="J252" s="4" t="s">
        <v>1819</v>
      </c>
      <c r="K252" s="57" t="s">
        <v>6563</v>
      </c>
      <c r="L252" s="4" t="s">
        <v>2070</v>
      </c>
      <c r="M252" s="4" t="s">
        <v>2069</v>
      </c>
      <c r="N252" s="4" t="s">
        <v>2486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1542</v>
      </c>
      <c r="E253" s="4" t="s">
        <v>33</v>
      </c>
      <c r="F253" s="4" t="s">
        <v>18</v>
      </c>
      <c r="G253" s="4">
        <v>9812</v>
      </c>
      <c r="H253" s="4" t="s">
        <v>2097</v>
      </c>
      <c r="I253" s="94">
        <v>208</v>
      </c>
      <c r="J253" s="4" t="s">
        <v>2100</v>
      </c>
      <c r="K253" s="57" t="s">
        <v>1429</v>
      </c>
      <c r="L253" s="4" t="s">
        <v>2099</v>
      </c>
      <c r="M253" s="4" t="s">
        <v>2098</v>
      </c>
      <c r="N253" s="4" t="s">
        <v>3425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2074</v>
      </c>
      <c r="I254" s="94">
        <v>152</v>
      </c>
      <c r="J254" s="4" t="s">
        <v>30</v>
      </c>
      <c r="K254" s="57" t="s">
        <v>79</v>
      </c>
      <c r="L254" s="4" t="s">
        <v>2104</v>
      </c>
      <c r="M254" s="4" t="s">
        <v>2103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2101</v>
      </c>
      <c r="I255" s="94">
        <v>20</v>
      </c>
      <c r="J255" s="4" t="s">
        <v>61</v>
      </c>
      <c r="K255" s="57">
        <v>9811</v>
      </c>
      <c r="L255" s="4" t="s">
        <v>2105</v>
      </c>
      <c r="M255" s="4" t="s">
        <v>577</v>
      </c>
      <c r="N255" s="4" t="s">
        <v>1428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2102</v>
      </c>
      <c r="I256" s="94">
        <v>40</v>
      </c>
      <c r="J256" s="4" t="s">
        <v>61</v>
      </c>
      <c r="K256" s="57">
        <v>9811</v>
      </c>
      <c r="L256" s="4" t="s">
        <v>1428</v>
      </c>
      <c r="M256" s="4" t="s">
        <v>577</v>
      </c>
      <c r="N256" s="4" t="s">
        <v>1428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2252</v>
      </c>
      <c r="I257" s="94">
        <v>2</v>
      </c>
      <c r="J257" s="4" t="s">
        <v>30</v>
      </c>
      <c r="K257" s="57" t="s">
        <v>79</v>
      </c>
      <c r="L257" s="4" t="s">
        <v>1962</v>
      </c>
      <c r="M257" s="4" t="s">
        <v>2253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2252</v>
      </c>
      <c r="I258" s="94">
        <v>0.5</v>
      </c>
      <c r="J258" s="4" t="s">
        <v>30</v>
      </c>
      <c r="K258" s="57" t="s">
        <v>79</v>
      </c>
      <c r="L258" s="4" t="s">
        <v>1962</v>
      </c>
      <c r="M258" s="4" t="s">
        <v>2253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2252</v>
      </c>
      <c r="I259" s="94">
        <v>3.5</v>
      </c>
      <c r="J259" s="4" t="s">
        <v>30</v>
      </c>
      <c r="K259" s="57" t="s">
        <v>79</v>
      </c>
      <c r="L259" s="4" t="s">
        <v>1962</v>
      </c>
      <c r="M259" s="4" t="s">
        <v>2253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2252</v>
      </c>
      <c r="I260" s="94">
        <v>3.35</v>
      </c>
      <c r="J260" s="4" t="s">
        <v>30</v>
      </c>
      <c r="K260" s="57" t="s">
        <v>79</v>
      </c>
      <c r="L260" s="4" t="s">
        <v>1962</v>
      </c>
      <c r="M260" s="4" t="s">
        <v>2253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2252</v>
      </c>
      <c r="I261" s="94">
        <v>36.65</v>
      </c>
      <c r="J261" s="4" t="s">
        <v>30</v>
      </c>
      <c r="K261" s="57" t="s">
        <v>79</v>
      </c>
      <c r="L261" s="4" t="s">
        <v>1962</v>
      </c>
      <c r="M261" s="4" t="s">
        <v>2253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2254</v>
      </c>
      <c r="I262" s="94">
        <v>171</v>
      </c>
      <c r="J262" s="4" t="s">
        <v>30</v>
      </c>
      <c r="K262" s="57" t="s">
        <v>79</v>
      </c>
      <c r="L262" s="4" t="s">
        <v>2256</v>
      </c>
      <c r="M262" s="4" t="s">
        <v>2255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2281</v>
      </c>
      <c r="I263" s="94">
        <v>144</v>
      </c>
      <c r="J263" s="4" t="s">
        <v>61</v>
      </c>
      <c r="K263" s="57">
        <v>9811</v>
      </c>
      <c r="L263" s="4" t="s">
        <v>2283</v>
      </c>
      <c r="M263" s="4" t="s">
        <v>2282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2314</v>
      </c>
      <c r="I264" s="94">
        <v>44</v>
      </c>
      <c r="J264" s="4" t="s">
        <v>61</v>
      </c>
      <c r="K264" s="57">
        <v>9811</v>
      </c>
      <c r="L264" s="4" t="s">
        <v>2316</v>
      </c>
      <c r="M264" s="4" t="s">
        <v>2315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2112</v>
      </c>
      <c r="E265" s="4" t="s">
        <v>34</v>
      </c>
      <c r="F265" s="4" t="s">
        <v>17</v>
      </c>
      <c r="G265" s="4">
        <v>9814</v>
      </c>
      <c r="H265" s="4" t="s">
        <v>2317</v>
      </c>
      <c r="I265" s="94">
        <v>63</v>
      </c>
      <c r="J265" s="4" t="s">
        <v>2320</v>
      </c>
      <c r="K265" s="57" t="s">
        <v>2321</v>
      </c>
      <c r="L265" s="4" t="s">
        <v>2319</v>
      </c>
      <c r="M265" s="4" t="s">
        <v>577</v>
      </c>
      <c r="N265" s="4" t="s">
        <v>3425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2318</v>
      </c>
      <c r="I266" s="94">
        <v>32</v>
      </c>
      <c r="J266" s="4" t="s">
        <v>3794</v>
      </c>
      <c r="K266" s="57" t="s">
        <v>79</v>
      </c>
      <c r="L266" s="4" t="s">
        <v>2359</v>
      </c>
      <c r="M266" s="4" t="s">
        <v>577</v>
      </c>
      <c r="N266" s="4" t="s">
        <v>2485</v>
      </c>
      <c r="O266" s="6"/>
      <c r="P266" s="4" t="s">
        <v>4201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2353</v>
      </c>
      <c r="I267" s="94">
        <v>80</v>
      </c>
      <c r="J267" s="4" t="s">
        <v>1111</v>
      </c>
      <c r="K267" s="57" t="s">
        <v>1110</v>
      </c>
      <c r="L267" s="4" t="s">
        <v>2355</v>
      </c>
      <c r="M267" s="4" t="s">
        <v>2354</v>
      </c>
      <c r="N267" s="4" t="s">
        <v>3425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2356</v>
      </c>
      <c r="I268" s="94">
        <v>37.5</v>
      </c>
      <c r="J268" s="4" t="s">
        <v>30</v>
      </c>
      <c r="K268" s="57" t="s">
        <v>79</v>
      </c>
      <c r="L268" s="4" t="s">
        <v>2358</v>
      </c>
      <c r="M268" s="4" t="s">
        <v>2357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2112</v>
      </c>
      <c r="E269" s="4" t="s">
        <v>33</v>
      </c>
      <c r="F269" s="4" t="s">
        <v>17</v>
      </c>
      <c r="G269" s="4">
        <v>9812</v>
      </c>
      <c r="H269" s="4" t="s">
        <v>2317</v>
      </c>
      <c r="I269" s="94">
        <v>96</v>
      </c>
      <c r="J269" s="4" t="s">
        <v>2320</v>
      </c>
      <c r="K269" s="57" t="s">
        <v>2321</v>
      </c>
      <c r="L269" s="4" t="s">
        <v>2319</v>
      </c>
      <c r="M269" s="4" t="s">
        <v>577</v>
      </c>
      <c r="N269" s="4" t="s">
        <v>3425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2318</v>
      </c>
      <c r="I270" s="94">
        <v>48</v>
      </c>
      <c r="J270" s="4" t="s">
        <v>3794</v>
      </c>
      <c r="K270" s="57" t="s">
        <v>79</v>
      </c>
      <c r="L270" s="4" t="s">
        <v>2359</v>
      </c>
      <c r="M270" s="4" t="s">
        <v>577</v>
      </c>
      <c r="N270" s="4" t="s">
        <v>2485</v>
      </c>
      <c r="O270" s="6"/>
      <c r="P270" s="4" t="s">
        <v>4201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2389</v>
      </c>
      <c r="I271" s="94">
        <v>108</v>
      </c>
      <c r="J271" s="4" t="s">
        <v>3120</v>
      </c>
      <c r="K271" s="57">
        <v>2731</v>
      </c>
      <c r="L271" s="4" t="s">
        <v>2428</v>
      </c>
      <c r="M271" s="4" t="s">
        <v>2427</v>
      </c>
      <c r="N271" s="4" t="s">
        <v>3425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2353</v>
      </c>
      <c r="I272" s="94">
        <v>92</v>
      </c>
      <c r="J272" s="4" t="s">
        <v>1111</v>
      </c>
      <c r="K272" s="57" t="s">
        <v>1110</v>
      </c>
      <c r="L272" s="4" t="s">
        <v>2355</v>
      </c>
      <c r="M272" s="4" t="s">
        <v>2354</v>
      </c>
      <c r="N272" s="4" t="s">
        <v>3425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2392</v>
      </c>
      <c r="E273" s="4" t="s">
        <v>34</v>
      </c>
      <c r="F273" s="4" t="s">
        <v>17</v>
      </c>
      <c r="G273" s="4">
        <v>9814</v>
      </c>
      <c r="H273" s="4" t="s">
        <v>2390</v>
      </c>
      <c r="I273" s="94">
        <v>20</v>
      </c>
      <c r="J273" s="4" t="s">
        <v>84</v>
      </c>
      <c r="K273" s="57"/>
      <c r="L273" s="4" t="s">
        <v>2426</v>
      </c>
      <c r="M273" s="4" t="s">
        <v>577</v>
      </c>
      <c r="N273" s="4" t="s">
        <v>3425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2112</v>
      </c>
      <c r="E274" s="4" t="s">
        <v>34</v>
      </c>
      <c r="F274" s="4" t="s">
        <v>17</v>
      </c>
      <c r="G274" s="4">
        <v>9814</v>
      </c>
      <c r="H274" s="4" t="s">
        <v>2317</v>
      </c>
      <c r="I274" s="94">
        <v>60</v>
      </c>
      <c r="J274" s="4" t="s">
        <v>2320</v>
      </c>
      <c r="K274" s="57" t="s">
        <v>2321</v>
      </c>
      <c r="L274" s="4" t="s">
        <v>2319</v>
      </c>
      <c r="M274" s="4" t="s">
        <v>577</v>
      </c>
      <c r="N274" s="4" t="s">
        <v>3425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2391</v>
      </c>
      <c r="I275" s="94">
        <v>47.999999999999993</v>
      </c>
      <c r="J275" s="4" t="s">
        <v>3794</v>
      </c>
      <c r="K275" s="57" t="s">
        <v>79</v>
      </c>
      <c r="L275" s="4" t="s">
        <v>2508</v>
      </c>
      <c r="M275" s="4" t="s">
        <v>577</v>
      </c>
      <c r="N275" s="4" t="s">
        <v>2485</v>
      </c>
      <c r="O275" s="6"/>
      <c r="P275" s="4" t="s">
        <v>4201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2389</v>
      </c>
      <c r="I276" s="94">
        <v>192</v>
      </c>
      <c r="J276" s="4" t="s">
        <v>3120</v>
      </c>
      <c r="K276" s="57">
        <v>2731</v>
      </c>
      <c r="L276" s="4" t="s">
        <v>2428</v>
      </c>
      <c r="M276" s="4" t="s">
        <v>2427</v>
      </c>
      <c r="N276" s="4" t="s">
        <v>3425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2353</v>
      </c>
      <c r="I277" s="94">
        <v>112</v>
      </c>
      <c r="J277" s="4" t="s">
        <v>1111</v>
      </c>
      <c r="K277" s="57" t="s">
        <v>1110</v>
      </c>
      <c r="L277" s="4" t="s">
        <v>2355</v>
      </c>
      <c r="M277" s="4" t="s">
        <v>2354</v>
      </c>
      <c r="N277" s="4" t="s">
        <v>3425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2392</v>
      </c>
      <c r="E278" s="4" t="s">
        <v>34</v>
      </c>
      <c r="F278" s="4" t="s">
        <v>17</v>
      </c>
      <c r="G278" s="4">
        <v>9814</v>
      </c>
      <c r="H278" s="4" t="s">
        <v>2390</v>
      </c>
      <c r="I278" s="94">
        <v>70.91</v>
      </c>
      <c r="J278" s="4" t="s">
        <v>84</v>
      </c>
      <c r="K278" s="57"/>
      <c r="L278" s="4" t="s">
        <v>2426</v>
      </c>
      <c r="M278" s="4" t="s">
        <v>577</v>
      </c>
      <c r="N278" s="4" t="s">
        <v>3425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2353</v>
      </c>
      <c r="I279" s="94">
        <v>92</v>
      </c>
      <c r="J279" s="4" t="s">
        <v>1111</v>
      </c>
      <c r="K279" s="57" t="s">
        <v>1110</v>
      </c>
      <c r="L279" s="4" t="s">
        <v>2355</v>
      </c>
      <c r="M279" s="4" t="s">
        <v>2354</v>
      </c>
      <c r="N279" s="4" t="s">
        <v>3425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2389</v>
      </c>
      <c r="I280" s="94">
        <v>128</v>
      </c>
      <c r="J280" s="4" t="s">
        <v>3120</v>
      </c>
      <c r="K280" s="57">
        <v>2731</v>
      </c>
      <c r="L280" s="4" t="s">
        <v>2428</v>
      </c>
      <c r="M280" s="4" t="s">
        <v>2427</v>
      </c>
      <c r="N280" s="4" t="s">
        <v>3425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2112</v>
      </c>
      <c r="E281" s="4" t="s">
        <v>34</v>
      </c>
      <c r="F281" s="4" t="s">
        <v>17</v>
      </c>
      <c r="G281" s="4">
        <v>9814</v>
      </c>
      <c r="H281" s="4" t="s">
        <v>2317</v>
      </c>
      <c r="I281" s="94">
        <v>11</v>
      </c>
      <c r="J281" s="4" t="s">
        <v>2320</v>
      </c>
      <c r="K281" s="57" t="s">
        <v>2321</v>
      </c>
      <c r="L281" s="4" t="s">
        <v>2319</v>
      </c>
      <c r="M281" s="4" t="s">
        <v>577</v>
      </c>
      <c r="N281" s="4" t="s">
        <v>3425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2391</v>
      </c>
      <c r="I282" s="94">
        <v>12</v>
      </c>
      <c r="J282" s="4" t="s">
        <v>3794</v>
      </c>
      <c r="K282" s="57" t="s">
        <v>79</v>
      </c>
      <c r="L282" s="4" t="s">
        <v>2508</v>
      </c>
      <c r="M282" s="4" t="s">
        <v>577</v>
      </c>
      <c r="N282" s="4" t="s">
        <v>2485</v>
      </c>
      <c r="O282" s="6"/>
      <c r="P282" s="4" t="s">
        <v>4201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2434</v>
      </c>
      <c r="I283" s="94">
        <v>12</v>
      </c>
      <c r="J283" s="4" t="s">
        <v>3794</v>
      </c>
      <c r="K283" s="57" t="s">
        <v>79</v>
      </c>
      <c r="L283" s="4" t="s">
        <v>2508</v>
      </c>
      <c r="M283" s="4" t="s">
        <v>577</v>
      </c>
      <c r="N283" s="4" t="s">
        <v>2485</v>
      </c>
      <c r="O283" s="6"/>
      <c r="P283" s="4" t="s">
        <v>4201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2353</v>
      </c>
      <c r="I284" s="94">
        <v>160</v>
      </c>
      <c r="J284" s="4" t="s">
        <v>1111</v>
      </c>
      <c r="K284" s="57" t="s">
        <v>1110</v>
      </c>
      <c r="L284" s="4" t="s">
        <v>2355</v>
      </c>
      <c r="M284" s="4" t="s">
        <v>2354</v>
      </c>
      <c r="N284" s="4" t="s">
        <v>3425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2434</v>
      </c>
      <c r="I285" s="94">
        <v>45</v>
      </c>
      <c r="J285" s="4" t="s">
        <v>3794</v>
      </c>
      <c r="K285" s="57" t="s">
        <v>79</v>
      </c>
      <c r="L285" s="4" t="s">
        <v>2508</v>
      </c>
      <c r="M285" s="4" t="s">
        <v>577</v>
      </c>
      <c r="N285" s="4" t="s">
        <v>2485</v>
      </c>
      <c r="O285" s="6"/>
      <c r="P285" s="4" t="s">
        <v>4201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2450</v>
      </c>
      <c r="I286" s="94">
        <v>79.2</v>
      </c>
      <c r="J286" s="4" t="s">
        <v>30</v>
      </c>
      <c r="K286" s="57" t="s">
        <v>79</v>
      </c>
      <c r="L286" s="4" t="s">
        <v>2452</v>
      </c>
      <c r="M286" s="4" t="s">
        <v>2451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2500</v>
      </c>
      <c r="I287" s="94">
        <v>72</v>
      </c>
      <c r="J287" s="4" t="s">
        <v>586</v>
      </c>
      <c r="K287" s="57" t="s">
        <v>6562</v>
      </c>
      <c r="L287" s="113" t="s">
        <v>2502</v>
      </c>
      <c r="M287" s="4" t="s">
        <v>2501</v>
      </c>
      <c r="N287" s="4" t="s">
        <v>2498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2434</v>
      </c>
      <c r="I288" s="94">
        <v>32.5</v>
      </c>
      <c r="J288" s="4" t="s">
        <v>3794</v>
      </c>
      <c r="K288" s="57" t="s">
        <v>79</v>
      </c>
      <c r="L288" s="4" t="s">
        <v>2508</v>
      </c>
      <c r="M288" s="4" t="s">
        <v>577</v>
      </c>
      <c r="N288" s="4" t="s">
        <v>2485</v>
      </c>
      <c r="O288" s="6"/>
      <c r="P288" s="4" t="s">
        <v>4201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2503</v>
      </c>
      <c r="I289" s="94">
        <v>1</v>
      </c>
      <c r="J289" s="4" t="s">
        <v>30</v>
      </c>
      <c r="K289" s="57" t="s">
        <v>79</v>
      </c>
      <c r="L289" s="4" t="s">
        <v>2452</v>
      </c>
      <c r="M289" s="4" t="s">
        <v>2505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2504</v>
      </c>
      <c r="I290" s="94">
        <v>72</v>
      </c>
      <c r="J290" s="4" t="s">
        <v>30</v>
      </c>
      <c r="K290" s="57" t="s">
        <v>79</v>
      </c>
      <c r="L290" s="4" t="s">
        <v>2507</v>
      </c>
      <c r="M290" s="4" t="s">
        <v>2506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1308</v>
      </c>
      <c r="E291" s="4" t="s">
        <v>33</v>
      </c>
      <c r="F291" s="4" t="s">
        <v>18</v>
      </c>
      <c r="G291" s="4">
        <v>9812</v>
      </c>
      <c r="H291" s="4" t="s">
        <v>2531</v>
      </c>
      <c r="I291" s="94">
        <v>222.5</v>
      </c>
      <c r="J291" s="4" t="s">
        <v>61</v>
      </c>
      <c r="K291" s="57">
        <v>9811</v>
      </c>
      <c r="L291" s="4" t="s">
        <v>2534</v>
      </c>
      <c r="M291" s="4" t="s">
        <v>2533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2532</v>
      </c>
      <c r="I292" s="94">
        <v>8</v>
      </c>
      <c r="J292" s="4" t="s">
        <v>2537</v>
      </c>
      <c r="K292" s="57">
        <v>8438</v>
      </c>
      <c r="L292" s="4" t="s">
        <v>2536</v>
      </c>
      <c r="M292" s="4" t="s">
        <v>2535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2434</v>
      </c>
      <c r="I293" s="94">
        <v>56</v>
      </c>
      <c r="J293" s="4" t="s">
        <v>3794</v>
      </c>
      <c r="K293" s="57" t="s">
        <v>79</v>
      </c>
      <c r="L293" s="4" t="s">
        <v>2508</v>
      </c>
      <c r="M293" s="4" t="s">
        <v>577</v>
      </c>
      <c r="N293" s="4" t="s">
        <v>2485</v>
      </c>
      <c r="O293" s="6"/>
      <c r="P293" s="4" t="s">
        <v>4201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2538</v>
      </c>
      <c r="I294" s="94">
        <v>24</v>
      </c>
      <c r="J294" s="4" t="s">
        <v>30</v>
      </c>
      <c r="K294" s="57" t="s">
        <v>79</v>
      </c>
      <c r="L294" s="4" t="s">
        <v>2542</v>
      </c>
      <c r="M294" s="4" t="s">
        <v>2541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2539</v>
      </c>
      <c r="I295" s="94">
        <v>6</v>
      </c>
      <c r="J295" s="4" t="s">
        <v>61</v>
      </c>
      <c r="K295" s="57">
        <v>9811</v>
      </c>
      <c r="L295" s="4" t="s">
        <v>2544</v>
      </c>
      <c r="M295" s="4" t="s">
        <v>2543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2540</v>
      </c>
      <c r="I296" s="94">
        <v>26</v>
      </c>
      <c r="J296" s="4" t="s">
        <v>61</v>
      </c>
      <c r="K296" s="57">
        <v>9811</v>
      </c>
      <c r="L296" s="4" t="s">
        <v>2546</v>
      </c>
      <c r="M296" s="4" t="s">
        <v>2545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2573</v>
      </c>
      <c r="E297" s="4" t="s">
        <v>33</v>
      </c>
      <c r="F297" s="4" t="s">
        <v>18</v>
      </c>
      <c r="G297" s="4">
        <v>9812</v>
      </c>
      <c r="H297" s="4" t="s">
        <v>2531</v>
      </c>
      <c r="I297" s="94">
        <v>29.32</v>
      </c>
      <c r="J297" s="4" t="s">
        <v>61</v>
      </c>
      <c r="K297" s="57">
        <v>9811</v>
      </c>
      <c r="L297" s="4" t="s">
        <v>2534</v>
      </c>
      <c r="M297" s="4" t="s">
        <v>2533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2598</v>
      </c>
      <c r="I298" s="94">
        <v>100</v>
      </c>
      <c r="J298" s="4" t="s">
        <v>84</v>
      </c>
      <c r="K298" s="57"/>
      <c r="L298" s="4" t="s">
        <v>3578</v>
      </c>
      <c r="M298" s="4" t="s">
        <v>2600</v>
      </c>
      <c r="N298" s="4" t="s">
        <v>3425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1546</v>
      </c>
      <c r="E299" s="4" t="s">
        <v>34</v>
      </c>
      <c r="F299" s="4" t="s">
        <v>18</v>
      </c>
      <c r="G299" s="4">
        <v>9814</v>
      </c>
      <c r="H299" s="4" t="s">
        <v>2599</v>
      </c>
      <c r="I299" s="94">
        <v>24</v>
      </c>
      <c r="J299" s="4" t="s">
        <v>61</v>
      </c>
      <c r="K299" s="57">
        <v>9813</v>
      </c>
      <c r="L299" s="4" t="s">
        <v>2602</v>
      </c>
      <c r="M299" s="4" t="s">
        <v>2601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1072</v>
      </c>
      <c r="E300" s="4" t="s">
        <v>34</v>
      </c>
      <c r="F300" s="4" t="s">
        <v>17</v>
      </c>
      <c r="G300" s="4">
        <v>9814</v>
      </c>
      <c r="H300" s="4" t="s">
        <v>2603</v>
      </c>
      <c r="I300" s="94">
        <v>2</v>
      </c>
      <c r="J300" s="4" t="s">
        <v>3681</v>
      </c>
      <c r="K300" s="57" t="s">
        <v>3680</v>
      </c>
      <c r="L300" s="4" t="s">
        <v>3682</v>
      </c>
      <c r="M300" s="4" t="s">
        <v>577</v>
      </c>
      <c r="N300" s="4" t="s">
        <v>2485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1072</v>
      </c>
      <c r="E301" s="4" t="s">
        <v>34</v>
      </c>
      <c r="F301" s="4" t="s">
        <v>17</v>
      </c>
      <c r="G301" s="4">
        <v>9814</v>
      </c>
      <c r="H301" s="4" t="s">
        <v>2604</v>
      </c>
      <c r="I301" s="94">
        <v>0.5</v>
      </c>
      <c r="J301" s="4" t="s">
        <v>3681</v>
      </c>
      <c r="K301" s="57" t="s">
        <v>3680</v>
      </c>
      <c r="L301" s="4" t="s">
        <v>3682</v>
      </c>
      <c r="M301" s="4" t="s">
        <v>577</v>
      </c>
      <c r="N301" s="4" t="s">
        <v>2485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2598</v>
      </c>
      <c r="I302" s="94">
        <v>160</v>
      </c>
      <c r="J302" s="4" t="s">
        <v>84</v>
      </c>
      <c r="K302" s="57"/>
      <c r="L302" s="4" t="s">
        <v>3578</v>
      </c>
      <c r="M302" s="4" t="s">
        <v>2600</v>
      </c>
      <c r="N302" s="4" t="s">
        <v>3425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1551</v>
      </c>
      <c r="E303" s="4" t="s">
        <v>34</v>
      </c>
      <c r="F303" s="4" t="s">
        <v>18</v>
      </c>
      <c r="G303" s="4">
        <v>9814</v>
      </c>
      <c r="H303" s="4" t="s">
        <v>2599</v>
      </c>
      <c r="I303" s="94">
        <v>36</v>
      </c>
      <c r="J303" s="4" t="s">
        <v>61</v>
      </c>
      <c r="K303" s="57">
        <v>9813</v>
      </c>
      <c r="L303" s="4" t="s">
        <v>2602</v>
      </c>
      <c r="M303" s="4" t="s">
        <v>2601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2674</v>
      </c>
      <c r="E304" s="4" t="s">
        <v>33</v>
      </c>
      <c r="F304" s="4" t="s">
        <v>18</v>
      </c>
      <c r="G304" s="4">
        <v>9812</v>
      </c>
      <c r="H304" s="4" t="s">
        <v>2598</v>
      </c>
      <c r="I304" s="94">
        <v>290</v>
      </c>
      <c r="J304" s="4" t="s">
        <v>84</v>
      </c>
      <c r="K304" s="57"/>
      <c r="L304" s="4" t="s">
        <v>3578</v>
      </c>
      <c r="M304" s="4" t="s">
        <v>2600</v>
      </c>
      <c r="N304" s="4" t="s">
        <v>3425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1551</v>
      </c>
      <c r="E305" s="4" t="s">
        <v>34</v>
      </c>
      <c r="F305" s="4" t="s">
        <v>18</v>
      </c>
      <c r="G305" s="4">
        <v>9814</v>
      </c>
      <c r="H305" s="4" t="s">
        <v>2599</v>
      </c>
      <c r="I305" s="94">
        <v>16</v>
      </c>
      <c r="J305" s="4" t="s">
        <v>61</v>
      </c>
      <c r="K305" s="57">
        <v>9813</v>
      </c>
      <c r="L305" s="4" t="s">
        <v>2602</v>
      </c>
      <c r="M305" s="4" t="s">
        <v>2601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2675</v>
      </c>
      <c r="I306" s="94">
        <v>64</v>
      </c>
      <c r="J306" s="4" t="s">
        <v>2679</v>
      </c>
      <c r="K306" s="57" t="s">
        <v>2678</v>
      </c>
      <c r="L306" s="4" t="s">
        <v>2677</v>
      </c>
      <c r="M306" s="4" t="s">
        <v>2676</v>
      </c>
      <c r="N306" s="4" t="s">
        <v>3425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1548</v>
      </c>
      <c r="E307" s="4" t="s">
        <v>33</v>
      </c>
      <c r="F307" s="4" t="s">
        <v>18</v>
      </c>
      <c r="G307" s="4">
        <v>9812</v>
      </c>
      <c r="H307" s="4" t="s">
        <v>2710</v>
      </c>
      <c r="I307" s="94">
        <v>69</v>
      </c>
      <c r="J307" s="4" t="s">
        <v>61</v>
      </c>
      <c r="K307" s="57">
        <v>9811</v>
      </c>
      <c r="L307" s="4" t="s">
        <v>2714</v>
      </c>
      <c r="M307" s="4" t="s">
        <v>2713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2598</v>
      </c>
      <c r="I308" s="94">
        <v>72</v>
      </c>
      <c r="J308" s="4" t="s">
        <v>84</v>
      </c>
      <c r="K308" s="57"/>
      <c r="L308" s="4" t="s">
        <v>3578</v>
      </c>
      <c r="M308" s="4" t="s">
        <v>2600</v>
      </c>
      <c r="N308" s="4" t="s">
        <v>3425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1779</v>
      </c>
      <c r="E309" s="4" t="s">
        <v>33</v>
      </c>
      <c r="F309" s="4" t="s">
        <v>18</v>
      </c>
      <c r="G309" s="4">
        <v>9812</v>
      </c>
      <c r="H309" s="4" t="s">
        <v>2711</v>
      </c>
      <c r="I309" s="94">
        <v>260</v>
      </c>
      <c r="J309" s="4" t="s">
        <v>84</v>
      </c>
      <c r="K309" s="57"/>
      <c r="L309" s="4" t="s">
        <v>3578</v>
      </c>
      <c r="M309" s="4" t="s">
        <v>2600</v>
      </c>
      <c r="N309" s="4" t="s">
        <v>3425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1331</v>
      </c>
      <c r="E310" s="4" t="s">
        <v>33</v>
      </c>
      <c r="F310" s="4" t="s">
        <v>18</v>
      </c>
      <c r="G310" s="4">
        <v>9812</v>
      </c>
      <c r="H310" s="4" t="s">
        <v>2712</v>
      </c>
      <c r="I310" s="94">
        <v>340.5</v>
      </c>
      <c r="J310" s="4" t="s">
        <v>84</v>
      </c>
      <c r="K310" s="57"/>
      <c r="L310" s="4" t="s">
        <v>3578</v>
      </c>
      <c r="M310" s="4" t="s">
        <v>2600</v>
      </c>
      <c r="N310" s="4" t="s">
        <v>3425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2675</v>
      </c>
      <c r="I311" s="94">
        <v>56</v>
      </c>
      <c r="J311" s="4" t="s">
        <v>2679</v>
      </c>
      <c r="K311" s="57" t="s">
        <v>2678</v>
      </c>
      <c r="L311" s="4" t="s">
        <v>2677</v>
      </c>
      <c r="M311" s="4" t="s">
        <v>2676</v>
      </c>
      <c r="N311" s="4" t="s">
        <v>3425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2539</v>
      </c>
      <c r="I312" s="94">
        <v>108</v>
      </c>
      <c r="J312" s="4" t="s">
        <v>61</v>
      </c>
      <c r="K312" s="57">
        <v>9811</v>
      </c>
      <c r="L312" s="4" t="s">
        <v>2544</v>
      </c>
      <c r="M312" s="4" t="s">
        <v>2543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2071</v>
      </c>
      <c r="E313" s="4" t="s">
        <v>33</v>
      </c>
      <c r="F313" s="4" t="s">
        <v>18</v>
      </c>
      <c r="G313" s="4">
        <v>9812</v>
      </c>
      <c r="H313" s="4" t="s">
        <v>2736</v>
      </c>
      <c r="I313" s="94">
        <v>62</v>
      </c>
      <c r="J313" s="4" t="s">
        <v>61</v>
      </c>
      <c r="K313" s="57">
        <v>9811</v>
      </c>
      <c r="L313" s="4" t="s">
        <v>2739</v>
      </c>
      <c r="M313" s="4" t="s">
        <v>2738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2711</v>
      </c>
      <c r="I314" s="94">
        <v>274.5</v>
      </c>
      <c r="J314" s="4" t="s">
        <v>84</v>
      </c>
      <c r="K314" s="57"/>
      <c r="L314" s="4" t="s">
        <v>3578</v>
      </c>
      <c r="M314" s="4" t="s">
        <v>2600</v>
      </c>
      <c r="N314" s="4" t="s">
        <v>3425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2712</v>
      </c>
      <c r="I315" s="94">
        <v>236</v>
      </c>
      <c r="J315" s="4" t="s">
        <v>84</v>
      </c>
      <c r="K315" s="57"/>
      <c r="L315" s="4" t="s">
        <v>3578</v>
      </c>
      <c r="M315" s="4" t="s">
        <v>2600</v>
      </c>
      <c r="N315" s="4" t="s">
        <v>3425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1331</v>
      </c>
      <c r="E316" s="4" t="s">
        <v>33</v>
      </c>
      <c r="F316" s="4" t="s">
        <v>18</v>
      </c>
      <c r="G316" s="4">
        <v>9812</v>
      </c>
      <c r="H316" s="4" t="s">
        <v>2737</v>
      </c>
      <c r="I316" s="94">
        <v>40</v>
      </c>
      <c r="J316" s="4" t="s">
        <v>61</v>
      </c>
      <c r="K316" s="57">
        <v>9811</v>
      </c>
      <c r="L316" s="4" t="s">
        <v>2741</v>
      </c>
      <c r="M316" s="4" t="s">
        <v>2740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1290</v>
      </c>
      <c r="E317" s="4" t="s">
        <v>33</v>
      </c>
      <c r="F317" s="4" t="s">
        <v>18</v>
      </c>
      <c r="G317" s="4">
        <v>9812</v>
      </c>
      <c r="H317" s="4" t="s">
        <v>2777</v>
      </c>
      <c r="I317" s="94">
        <v>134</v>
      </c>
      <c r="J317" s="4" t="s">
        <v>1111</v>
      </c>
      <c r="K317" s="57" t="s">
        <v>1110</v>
      </c>
      <c r="L317" s="4" t="s">
        <v>2779</v>
      </c>
      <c r="M317" s="4" t="s">
        <v>2778</v>
      </c>
      <c r="N317" s="4" t="s">
        <v>3425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2598</v>
      </c>
      <c r="I318" s="94">
        <v>28</v>
      </c>
      <c r="J318" s="4" t="s">
        <v>84</v>
      </c>
      <c r="K318" s="57"/>
      <c r="L318" s="4" t="s">
        <v>3578</v>
      </c>
      <c r="M318" s="4" t="s">
        <v>2600</v>
      </c>
      <c r="N318" s="4" t="s">
        <v>3425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2711</v>
      </c>
      <c r="I319" s="94">
        <v>166</v>
      </c>
      <c r="J319" s="4" t="s">
        <v>84</v>
      </c>
      <c r="K319" s="57"/>
      <c r="L319" s="4" t="s">
        <v>3578</v>
      </c>
      <c r="M319" s="4" t="s">
        <v>2600</v>
      </c>
      <c r="N319" s="4" t="s">
        <v>3425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2776</v>
      </c>
      <c r="I320" s="94">
        <v>70</v>
      </c>
      <c r="J320" s="4" t="s">
        <v>84</v>
      </c>
      <c r="K320" s="57"/>
      <c r="L320" s="4" t="s">
        <v>3578</v>
      </c>
      <c r="M320" s="4" t="s">
        <v>2600</v>
      </c>
      <c r="N320" s="4" t="s">
        <v>3425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2712</v>
      </c>
      <c r="I321" s="94">
        <v>154</v>
      </c>
      <c r="J321" s="4" t="s">
        <v>84</v>
      </c>
      <c r="K321" s="57"/>
      <c r="L321" s="4" t="s">
        <v>3578</v>
      </c>
      <c r="M321" s="4" t="s">
        <v>2600</v>
      </c>
      <c r="N321" s="4" t="s">
        <v>3425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2801</v>
      </c>
      <c r="I322" s="94">
        <v>96</v>
      </c>
      <c r="J322" s="4" t="s">
        <v>52</v>
      </c>
      <c r="K322" s="57">
        <v>9330</v>
      </c>
      <c r="L322" s="4" t="s">
        <v>2805</v>
      </c>
      <c r="M322" s="4" t="s">
        <v>2804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2776</v>
      </c>
      <c r="I323" s="94">
        <v>271.5</v>
      </c>
      <c r="J323" s="4" t="s">
        <v>84</v>
      </c>
      <c r="K323" s="57"/>
      <c r="L323" s="4" t="s">
        <v>3578</v>
      </c>
      <c r="M323" s="4" t="s">
        <v>2600</v>
      </c>
      <c r="N323" s="4" t="s">
        <v>3425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1290</v>
      </c>
      <c r="E324" s="4" t="s">
        <v>33</v>
      </c>
      <c r="F324" s="4" t="s">
        <v>18</v>
      </c>
      <c r="G324" s="4">
        <v>9812</v>
      </c>
      <c r="H324" s="4" t="s">
        <v>2712</v>
      </c>
      <c r="I324" s="94">
        <v>46.62</v>
      </c>
      <c r="J324" s="4" t="s">
        <v>84</v>
      </c>
      <c r="K324" s="57"/>
      <c r="L324" s="4" t="s">
        <v>3578</v>
      </c>
      <c r="M324" s="4" t="s">
        <v>2600</v>
      </c>
      <c r="N324" s="4" t="s">
        <v>3425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2802</v>
      </c>
      <c r="I325" s="94">
        <v>209.38</v>
      </c>
      <c r="J325" s="4" t="s">
        <v>84</v>
      </c>
      <c r="K325" s="57"/>
      <c r="L325" s="4" t="s">
        <v>3578</v>
      </c>
      <c r="M325" s="4" t="s">
        <v>2600</v>
      </c>
      <c r="N325" s="4" t="s">
        <v>3425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2803</v>
      </c>
      <c r="I326" s="94">
        <v>36</v>
      </c>
      <c r="J326" s="4" t="s">
        <v>3120</v>
      </c>
      <c r="K326" s="57">
        <v>2731</v>
      </c>
      <c r="L326" s="4" t="s">
        <v>2807</v>
      </c>
      <c r="M326" s="4" t="s">
        <v>2806</v>
      </c>
      <c r="N326" s="4" t="s">
        <v>3425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2801</v>
      </c>
      <c r="I327" s="94">
        <v>148</v>
      </c>
      <c r="J327" s="4" t="s">
        <v>52</v>
      </c>
      <c r="K327" s="57">
        <v>9330</v>
      </c>
      <c r="L327" s="4" t="s">
        <v>2805</v>
      </c>
      <c r="M327" s="4" t="s">
        <v>2804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1331</v>
      </c>
      <c r="E328" s="4" t="s">
        <v>33</v>
      </c>
      <c r="F328" s="4" t="s">
        <v>18</v>
      </c>
      <c r="G328" s="4">
        <v>9812</v>
      </c>
      <c r="H328" s="4" t="s">
        <v>2802</v>
      </c>
      <c r="I328" s="94">
        <v>268</v>
      </c>
      <c r="J328" s="4" t="s">
        <v>84</v>
      </c>
      <c r="K328" s="57"/>
      <c r="L328" s="4" t="s">
        <v>3578</v>
      </c>
      <c r="M328" s="4" t="s">
        <v>2600</v>
      </c>
      <c r="N328" s="4" t="s">
        <v>3425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2111</v>
      </c>
      <c r="E329" s="4" t="s">
        <v>33</v>
      </c>
      <c r="F329" s="4" t="s">
        <v>18</v>
      </c>
      <c r="G329" s="4">
        <v>9812</v>
      </c>
      <c r="H329" s="4" t="s">
        <v>2801</v>
      </c>
      <c r="I329" s="94">
        <v>48</v>
      </c>
      <c r="J329" s="4" t="s">
        <v>52</v>
      </c>
      <c r="K329" s="57">
        <v>9330</v>
      </c>
      <c r="L329" s="4" t="s">
        <v>3209</v>
      </c>
      <c r="M329" s="4" t="s">
        <v>2804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2850</v>
      </c>
      <c r="I330" s="94">
        <v>8</v>
      </c>
      <c r="J330" s="4" t="s">
        <v>61</v>
      </c>
      <c r="K330" s="57">
        <v>9811</v>
      </c>
      <c r="L330" s="4"/>
      <c r="M330" s="4" t="s">
        <v>577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2776</v>
      </c>
      <c r="I331" s="94">
        <v>313</v>
      </c>
      <c r="J331" s="4" t="s">
        <v>84</v>
      </c>
      <c r="K331" s="57"/>
      <c r="L331" s="4" t="s">
        <v>3578</v>
      </c>
      <c r="M331" s="4" t="s">
        <v>2600</v>
      </c>
      <c r="N331" s="4" t="s">
        <v>3425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2674</v>
      </c>
      <c r="E332" s="4" t="s">
        <v>33</v>
      </c>
      <c r="F332" s="4" t="s">
        <v>18</v>
      </c>
      <c r="G332" s="4">
        <v>9812</v>
      </c>
      <c r="H332" s="4" t="s">
        <v>2802</v>
      </c>
      <c r="I332" s="94">
        <v>257</v>
      </c>
      <c r="J332" s="4" t="s">
        <v>84</v>
      </c>
      <c r="K332" s="57"/>
      <c r="L332" s="4" t="s">
        <v>3578</v>
      </c>
      <c r="M332" s="4" t="s">
        <v>2600</v>
      </c>
      <c r="N332" s="4" t="s">
        <v>3425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1348</v>
      </c>
      <c r="E333" s="4" t="s">
        <v>33</v>
      </c>
      <c r="F333" s="4" t="s">
        <v>18</v>
      </c>
      <c r="G333" s="4">
        <v>9812</v>
      </c>
      <c r="H333" s="4" t="s">
        <v>2878</v>
      </c>
      <c r="I333" s="94">
        <v>30</v>
      </c>
      <c r="J333" s="4" t="s">
        <v>1819</v>
      </c>
      <c r="K333" s="57" t="s">
        <v>6563</v>
      </c>
      <c r="L333" s="4" t="s">
        <v>2884</v>
      </c>
      <c r="M333" s="4" t="s">
        <v>2883</v>
      </c>
      <c r="N333" s="4" t="s">
        <v>2486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2879</v>
      </c>
      <c r="I334" s="94">
        <v>60</v>
      </c>
      <c r="J334" s="4" t="s">
        <v>61</v>
      </c>
      <c r="K334" s="57">
        <v>9811</v>
      </c>
      <c r="L334" s="4" t="s">
        <v>2886</v>
      </c>
      <c r="M334" s="4" t="s">
        <v>2885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1779</v>
      </c>
      <c r="E335" s="4" t="s">
        <v>33</v>
      </c>
      <c r="F335" s="4" t="s">
        <v>18</v>
      </c>
      <c r="G335" s="4">
        <v>9812</v>
      </c>
      <c r="H335" s="4" t="s">
        <v>2880</v>
      </c>
      <c r="I335" s="94">
        <v>96</v>
      </c>
      <c r="J335" s="4" t="s">
        <v>1819</v>
      </c>
      <c r="K335" s="57" t="s">
        <v>6563</v>
      </c>
      <c r="L335" s="4" t="s">
        <v>2888</v>
      </c>
      <c r="M335" s="4" t="s">
        <v>2887</v>
      </c>
      <c r="N335" s="4" t="s">
        <v>2497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2776</v>
      </c>
      <c r="I336" s="94">
        <v>14</v>
      </c>
      <c r="J336" s="4" t="s">
        <v>84</v>
      </c>
      <c r="K336" s="57"/>
      <c r="L336" s="4" t="s">
        <v>3578</v>
      </c>
      <c r="M336" s="4" t="s">
        <v>2600</v>
      </c>
      <c r="N336" s="4" t="s">
        <v>3425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2881</v>
      </c>
      <c r="I337" s="94">
        <v>262</v>
      </c>
      <c r="J337" s="4" t="s">
        <v>84</v>
      </c>
      <c r="K337" s="57"/>
      <c r="L337" s="4" t="s">
        <v>3578</v>
      </c>
      <c r="M337" s="4" t="s">
        <v>2600</v>
      </c>
      <c r="N337" s="4" t="s">
        <v>3425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2882</v>
      </c>
      <c r="I338" s="94">
        <v>140</v>
      </c>
      <c r="J338" s="4" t="s">
        <v>84</v>
      </c>
      <c r="K338" s="57"/>
      <c r="L338" s="4" t="s">
        <v>3578</v>
      </c>
      <c r="M338" s="4" t="s">
        <v>2600</v>
      </c>
      <c r="N338" s="4" t="s">
        <v>3425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1541</v>
      </c>
      <c r="E339" s="4" t="s">
        <v>33</v>
      </c>
      <c r="F339" s="4" t="s">
        <v>18</v>
      </c>
      <c r="G339" s="4">
        <v>9812</v>
      </c>
      <c r="H339" s="4" t="s">
        <v>2919</v>
      </c>
      <c r="I339" s="94">
        <v>38.999999999999993</v>
      </c>
      <c r="J339" s="4" t="s">
        <v>2923</v>
      </c>
      <c r="K339" s="57"/>
      <c r="L339" s="4" t="s">
        <v>2922</v>
      </c>
      <c r="M339" s="4" t="s">
        <v>2921</v>
      </c>
      <c r="N339" s="4" t="s">
        <v>3425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1697</v>
      </c>
      <c r="E340" s="4" t="s">
        <v>33</v>
      </c>
      <c r="F340" s="4" t="s">
        <v>18</v>
      </c>
      <c r="G340" s="4">
        <v>9812</v>
      </c>
      <c r="H340" s="4" t="s">
        <v>2920</v>
      </c>
      <c r="I340" s="94">
        <v>12.48</v>
      </c>
      <c r="J340" s="4" t="s">
        <v>61</v>
      </c>
      <c r="K340" s="57">
        <v>9811</v>
      </c>
      <c r="L340" s="4" t="s">
        <v>2925</v>
      </c>
      <c r="M340" s="4" t="s">
        <v>2924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2880</v>
      </c>
      <c r="I341" s="94">
        <v>30</v>
      </c>
      <c r="J341" s="4" t="s">
        <v>1819</v>
      </c>
      <c r="K341" s="57" t="s">
        <v>6563</v>
      </c>
      <c r="L341" s="4" t="s">
        <v>2888</v>
      </c>
      <c r="M341" s="4" t="s">
        <v>2887</v>
      </c>
      <c r="N341" s="4" t="s">
        <v>2497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2881</v>
      </c>
      <c r="I342" s="94">
        <v>268</v>
      </c>
      <c r="J342" s="4" t="s">
        <v>84</v>
      </c>
      <c r="K342" s="57"/>
      <c r="L342" s="4" t="s">
        <v>3578</v>
      </c>
      <c r="M342" s="4" t="s">
        <v>2600</v>
      </c>
      <c r="N342" s="4" t="s">
        <v>3425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2882</v>
      </c>
      <c r="I343" s="94">
        <v>270</v>
      </c>
      <c r="J343" s="4" t="s">
        <v>84</v>
      </c>
      <c r="K343" s="57"/>
      <c r="L343" s="4" t="s">
        <v>3578</v>
      </c>
      <c r="M343" s="4" t="s">
        <v>2600</v>
      </c>
      <c r="N343" s="4" t="s">
        <v>3425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2926</v>
      </c>
      <c r="I344" s="94">
        <v>48</v>
      </c>
      <c r="J344" s="4" t="s">
        <v>61</v>
      </c>
      <c r="K344" s="57">
        <v>9811</v>
      </c>
      <c r="L344" s="4" t="s">
        <v>2928</v>
      </c>
      <c r="M344" s="4" t="s">
        <v>577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2927</v>
      </c>
      <c r="I345" s="94">
        <v>166</v>
      </c>
      <c r="J345" s="4" t="s">
        <v>2950</v>
      </c>
      <c r="K345" s="57" t="s">
        <v>2951</v>
      </c>
      <c r="L345" s="4" t="s">
        <v>2949</v>
      </c>
      <c r="M345" s="4" t="s">
        <v>577</v>
      </c>
      <c r="N345" s="4" t="s">
        <v>3425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2952</v>
      </c>
      <c r="I346" s="94">
        <v>64</v>
      </c>
      <c r="J346" s="4" t="s">
        <v>61</v>
      </c>
      <c r="K346" s="57">
        <v>9811</v>
      </c>
      <c r="L346" s="4" t="s">
        <v>2955</v>
      </c>
      <c r="M346" s="4" t="s">
        <v>2954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2881</v>
      </c>
      <c r="I347" s="94">
        <v>176</v>
      </c>
      <c r="J347" s="4" t="s">
        <v>84</v>
      </c>
      <c r="K347" s="57"/>
      <c r="L347" s="4" t="s">
        <v>3578</v>
      </c>
      <c r="M347" s="4" t="s">
        <v>2600</v>
      </c>
      <c r="N347" s="4" t="s">
        <v>3425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2953</v>
      </c>
      <c r="I348" s="94">
        <v>112</v>
      </c>
      <c r="J348" s="4" t="s">
        <v>84</v>
      </c>
      <c r="K348" s="57"/>
      <c r="L348" s="4" t="s">
        <v>3578</v>
      </c>
      <c r="M348" s="4" t="s">
        <v>2600</v>
      </c>
      <c r="N348" s="4" t="s">
        <v>3425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1331</v>
      </c>
      <c r="E349" s="4" t="s">
        <v>33</v>
      </c>
      <c r="F349" s="4" t="s">
        <v>18</v>
      </c>
      <c r="G349" s="4">
        <v>9812</v>
      </c>
      <c r="H349" s="4" t="s">
        <v>2882</v>
      </c>
      <c r="I349" s="94">
        <v>128</v>
      </c>
      <c r="J349" s="4" t="s">
        <v>84</v>
      </c>
      <c r="K349" s="57"/>
      <c r="L349" s="4" t="s">
        <v>3578</v>
      </c>
      <c r="M349" s="4" t="s">
        <v>2600</v>
      </c>
      <c r="N349" s="4" t="s">
        <v>3425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2926</v>
      </c>
      <c r="I350" s="94">
        <v>42</v>
      </c>
      <c r="J350" s="4" t="s">
        <v>61</v>
      </c>
      <c r="K350" s="57">
        <v>9811</v>
      </c>
      <c r="L350" s="4" t="s">
        <v>2928</v>
      </c>
      <c r="M350" s="4" t="s">
        <v>577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2927</v>
      </c>
      <c r="I351" s="94">
        <v>184</v>
      </c>
      <c r="J351" s="4" t="s">
        <v>2950</v>
      </c>
      <c r="K351" s="57" t="s">
        <v>2951</v>
      </c>
      <c r="L351" s="4" t="s">
        <v>2949</v>
      </c>
      <c r="M351" s="4" t="s">
        <v>577</v>
      </c>
      <c r="N351" s="4" t="s">
        <v>3425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2953</v>
      </c>
      <c r="I352" s="94">
        <v>290.38</v>
      </c>
      <c r="J352" s="4" t="s">
        <v>84</v>
      </c>
      <c r="K352" s="57"/>
      <c r="L352" s="4" t="s">
        <v>3578</v>
      </c>
      <c r="M352" s="4" t="s">
        <v>2600</v>
      </c>
      <c r="N352" s="4" t="s">
        <v>3425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2882</v>
      </c>
      <c r="I353" s="94">
        <v>102.62</v>
      </c>
      <c r="J353" s="4" t="s">
        <v>84</v>
      </c>
      <c r="K353" s="57"/>
      <c r="L353" s="4" t="s">
        <v>3578</v>
      </c>
      <c r="M353" s="4" t="s">
        <v>2600</v>
      </c>
      <c r="N353" s="4" t="s">
        <v>3425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2927</v>
      </c>
      <c r="I354" s="94">
        <v>80</v>
      </c>
      <c r="J354" s="4" t="s">
        <v>2950</v>
      </c>
      <c r="K354" s="57" t="s">
        <v>2951</v>
      </c>
      <c r="L354" s="4" t="s">
        <v>2949</v>
      </c>
      <c r="M354" s="4" t="s">
        <v>577</v>
      </c>
      <c r="N354" s="4" t="s">
        <v>3425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3009</v>
      </c>
      <c r="I355" s="94">
        <v>70</v>
      </c>
      <c r="J355" s="4" t="s">
        <v>30</v>
      </c>
      <c r="K355" s="57" t="s">
        <v>79</v>
      </c>
      <c r="L355" s="4" t="s">
        <v>3011</v>
      </c>
      <c r="M355" s="4" t="s">
        <v>3010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2953</v>
      </c>
      <c r="I356" s="94">
        <v>138.00000000000003</v>
      </c>
      <c r="J356" s="4" t="s">
        <v>84</v>
      </c>
      <c r="K356" s="57"/>
      <c r="L356" s="4" t="s">
        <v>3578</v>
      </c>
      <c r="M356" s="4" t="s">
        <v>2600</v>
      </c>
      <c r="N356" s="4" t="s">
        <v>3425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3034</v>
      </c>
      <c r="I357" s="94">
        <v>40</v>
      </c>
      <c r="J357" s="4" t="s">
        <v>30</v>
      </c>
      <c r="K357" s="57" t="s">
        <v>79</v>
      </c>
      <c r="L357" s="4" t="s">
        <v>3011</v>
      </c>
      <c r="M357" s="4" t="s">
        <v>3036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3035</v>
      </c>
      <c r="I358" s="94">
        <v>38</v>
      </c>
      <c r="J358" s="4" t="s">
        <v>3038</v>
      </c>
      <c r="K358" s="57" t="s">
        <v>3039</v>
      </c>
      <c r="L358" s="4" t="s">
        <v>3040</v>
      </c>
      <c r="M358" s="4" t="s">
        <v>3037</v>
      </c>
      <c r="N358" s="4" t="s">
        <v>3425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2112</v>
      </c>
      <c r="E359" s="4" t="s">
        <v>34</v>
      </c>
      <c r="F359" s="4" t="s">
        <v>17</v>
      </c>
      <c r="G359" s="4">
        <v>9814</v>
      </c>
      <c r="H359" s="4" t="s">
        <v>2391</v>
      </c>
      <c r="I359" s="94">
        <v>16</v>
      </c>
      <c r="J359" s="4" t="s">
        <v>3794</v>
      </c>
      <c r="K359" s="57" t="s">
        <v>79</v>
      </c>
      <c r="L359" s="4" t="s">
        <v>2508</v>
      </c>
      <c r="M359" s="4" t="s">
        <v>577</v>
      </c>
      <c r="N359" s="4" t="s">
        <v>2485</v>
      </c>
      <c r="O359" s="6"/>
      <c r="P359" s="4" t="s">
        <v>4201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1156</v>
      </c>
      <c r="E360" s="4" t="s">
        <v>34</v>
      </c>
      <c r="F360" s="4" t="s">
        <v>17</v>
      </c>
      <c r="G360" s="4">
        <v>9814</v>
      </c>
      <c r="H360" s="4" t="s">
        <v>3041</v>
      </c>
      <c r="I360" s="94">
        <v>55</v>
      </c>
      <c r="J360" s="4" t="s">
        <v>30</v>
      </c>
      <c r="K360" s="57" t="s">
        <v>79</v>
      </c>
      <c r="L360" s="4" t="s">
        <v>3042</v>
      </c>
      <c r="M360" s="4" t="s">
        <v>577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2072</v>
      </c>
      <c r="E361" s="4" t="s">
        <v>33</v>
      </c>
      <c r="F361" s="4" t="s">
        <v>18</v>
      </c>
      <c r="G361" s="4">
        <v>9812</v>
      </c>
      <c r="H361" s="4" t="s">
        <v>3081</v>
      </c>
      <c r="I361" s="94">
        <v>132</v>
      </c>
      <c r="J361" s="4" t="s">
        <v>30</v>
      </c>
      <c r="K361" s="57" t="s">
        <v>79</v>
      </c>
      <c r="L361" s="4" t="s">
        <v>3011</v>
      </c>
      <c r="M361" s="4" t="s">
        <v>3083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3082</v>
      </c>
      <c r="I362" s="94">
        <v>8</v>
      </c>
      <c r="J362" s="4" t="s">
        <v>61</v>
      </c>
      <c r="K362" s="57">
        <v>9811</v>
      </c>
      <c r="L362" s="4" t="s">
        <v>3085</v>
      </c>
      <c r="M362" s="4" t="s">
        <v>3084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2881</v>
      </c>
      <c r="I363" s="94">
        <v>73.3</v>
      </c>
      <c r="J363" s="4" t="s">
        <v>84</v>
      </c>
      <c r="K363" s="57"/>
      <c r="L363" s="4" t="s">
        <v>3578</v>
      </c>
      <c r="M363" s="4" t="s">
        <v>2600</v>
      </c>
      <c r="N363" s="4" t="s">
        <v>3425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2953</v>
      </c>
      <c r="I364" s="94">
        <v>26.7</v>
      </c>
      <c r="J364" s="4" t="s">
        <v>84</v>
      </c>
      <c r="K364" s="57"/>
      <c r="L364" s="4" t="s">
        <v>3578</v>
      </c>
      <c r="M364" s="4" t="s">
        <v>2600</v>
      </c>
      <c r="N364" s="4" t="s">
        <v>3425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3086</v>
      </c>
      <c r="I365" s="94">
        <v>127</v>
      </c>
      <c r="J365" s="4" t="s">
        <v>30</v>
      </c>
      <c r="K365" s="57" t="s">
        <v>79</v>
      </c>
      <c r="L365" s="4" t="s">
        <v>3089</v>
      </c>
      <c r="M365" s="4" t="s">
        <v>3088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3087</v>
      </c>
      <c r="I366" s="94">
        <v>156</v>
      </c>
      <c r="J366" s="4" t="s">
        <v>2950</v>
      </c>
      <c r="K366" s="57" t="s">
        <v>2951</v>
      </c>
      <c r="L366" s="4" t="s">
        <v>3118</v>
      </c>
      <c r="M366" s="4" t="s">
        <v>577</v>
      </c>
      <c r="N366" s="4" t="s">
        <v>3425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3034</v>
      </c>
      <c r="I367" s="94">
        <v>128</v>
      </c>
      <c r="J367" s="4" t="s">
        <v>30</v>
      </c>
      <c r="K367" s="57" t="s">
        <v>79</v>
      </c>
      <c r="L367" s="4" t="s">
        <v>3011</v>
      </c>
      <c r="M367" s="4" t="s">
        <v>3036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3122</v>
      </c>
      <c r="I368" s="94">
        <v>50</v>
      </c>
      <c r="J368" s="4" t="s">
        <v>3126</v>
      </c>
      <c r="K368" s="57" t="s">
        <v>3125</v>
      </c>
      <c r="L368" s="4" t="s">
        <v>3124</v>
      </c>
      <c r="M368" s="4" t="s">
        <v>577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3123</v>
      </c>
      <c r="I369" s="94">
        <v>46</v>
      </c>
      <c r="J369" s="4" t="s">
        <v>3126</v>
      </c>
      <c r="K369" s="57" t="s">
        <v>3125</v>
      </c>
      <c r="L369" s="4" t="s">
        <v>3127</v>
      </c>
      <c r="M369" s="4" t="s">
        <v>577</v>
      </c>
      <c r="N369" s="4" t="s">
        <v>3425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3087</v>
      </c>
      <c r="I370" s="94">
        <v>158</v>
      </c>
      <c r="J370" s="4" t="s">
        <v>2950</v>
      </c>
      <c r="K370" s="57" t="s">
        <v>2951</v>
      </c>
      <c r="L370" s="4" t="s">
        <v>3118</v>
      </c>
      <c r="M370" s="4" t="s">
        <v>577</v>
      </c>
      <c r="N370" s="4" t="s">
        <v>3425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3034</v>
      </c>
      <c r="I371" s="94">
        <v>32</v>
      </c>
      <c r="J371" s="4" t="s">
        <v>30</v>
      </c>
      <c r="K371" s="57" t="s">
        <v>79</v>
      </c>
      <c r="L371" s="4" t="s">
        <v>3011</v>
      </c>
      <c r="M371" s="4" t="s">
        <v>3036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3123</v>
      </c>
      <c r="I372" s="94">
        <v>88</v>
      </c>
      <c r="J372" s="4" t="s">
        <v>3126</v>
      </c>
      <c r="K372" s="57" t="s">
        <v>3125</v>
      </c>
      <c r="L372" s="4" t="s">
        <v>3127</v>
      </c>
      <c r="M372" s="4" t="s">
        <v>577</v>
      </c>
      <c r="N372" s="4" t="s">
        <v>3425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3159</v>
      </c>
      <c r="I373" s="94">
        <v>16</v>
      </c>
      <c r="J373" s="4" t="s">
        <v>3162</v>
      </c>
      <c r="K373" s="57"/>
      <c r="L373" s="4" t="s">
        <v>3161</v>
      </c>
      <c r="M373" s="4" t="s">
        <v>3160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3087</v>
      </c>
      <c r="I374" s="94">
        <v>156</v>
      </c>
      <c r="J374" s="4" t="s">
        <v>2950</v>
      </c>
      <c r="K374" s="57" t="s">
        <v>2951</v>
      </c>
      <c r="L374" s="4" t="s">
        <v>3118</v>
      </c>
      <c r="M374" s="4" t="s">
        <v>577</v>
      </c>
      <c r="N374" s="4" t="s">
        <v>3425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3034</v>
      </c>
      <c r="I375" s="94">
        <v>8</v>
      </c>
      <c r="J375" s="4" t="s">
        <v>30</v>
      </c>
      <c r="K375" s="57" t="s">
        <v>79</v>
      </c>
      <c r="L375" s="4" t="s">
        <v>3011</v>
      </c>
      <c r="M375" s="4" t="s">
        <v>3036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3210</v>
      </c>
      <c r="I376" s="94">
        <v>64</v>
      </c>
      <c r="J376" s="4" t="s">
        <v>61</v>
      </c>
      <c r="K376" s="57">
        <v>9811</v>
      </c>
      <c r="L376" s="4" t="s">
        <v>3213</v>
      </c>
      <c r="M376" s="4" t="s">
        <v>3212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3087</v>
      </c>
      <c r="I377" s="94">
        <v>48</v>
      </c>
      <c r="J377" s="4" t="s">
        <v>2950</v>
      </c>
      <c r="K377" s="57" t="s">
        <v>2951</v>
      </c>
      <c r="L377" s="4" t="s">
        <v>3118</v>
      </c>
      <c r="M377" s="4" t="s">
        <v>577</v>
      </c>
      <c r="N377" s="4" t="s">
        <v>3425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3211</v>
      </c>
      <c r="I378" s="94">
        <v>24</v>
      </c>
      <c r="J378" s="4" t="s">
        <v>2950</v>
      </c>
      <c r="K378" s="57" t="s">
        <v>2951</v>
      </c>
      <c r="L378" s="4" t="s">
        <v>3118</v>
      </c>
      <c r="M378" s="4" t="s">
        <v>577</v>
      </c>
      <c r="N378" s="4" t="s">
        <v>3425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3210</v>
      </c>
      <c r="I379" s="94">
        <v>112</v>
      </c>
      <c r="J379" s="4" t="s">
        <v>61</v>
      </c>
      <c r="K379" s="57">
        <v>9811</v>
      </c>
      <c r="L379" s="4" t="s">
        <v>3213</v>
      </c>
      <c r="M379" s="4" t="s">
        <v>3212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3211</v>
      </c>
      <c r="I380" s="94">
        <v>122</v>
      </c>
      <c r="J380" s="4" t="s">
        <v>2950</v>
      </c>
      <c r="K380" s="57" t="s">
        <v>2951</v>
      </c>
      <c r="L380" s="4" t="s">
        <v>3118</v>
      </c>
      <c r="M380" s="4" t="s">
        <v>577</v>
      </c>
      <c r="N380" s="4" t="s">
        <v>3425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3272</v>
      </c>
      <c r="E381" s="4" t="s">
        <v>33</v>
      </c>
      <c r="F381" s="4" t="s">
        <v>17</v>
      </c>
      <c r="G381" s="4">
        <v>9812</v>
      </c>
      <c r="H381" s="4" t="s">
        <v>3273</v>
      </c>
      <c r="I381" s="94">
        <v>60</v>
      </c>
      <c r="J381" s="4" t="s">
        <v>61</v>
      </c>
      <c r="K381" s="57">
        <v>9811</v>
      </c>
      <c r="L381" s="4" t="s">
        <v>3275</v>
      </c>
      <c r="M381" s="4" t="s">
        <v>3274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3272</v>
      </c>
      <c r="E382" s="4" t="s">
        <v>33</v>
      </c>
      <c r="F382" s="4" t="s">
        <v>17</v>
      </c>
      <c r="G382" s="4">
        <v>9812</v>
      </c>
      <c r="H382" s="4" t="s">
        <v>3159</v>
      </c>
      <c r="I382" s="94">
        <v>12</v>
      </c>
      <c r="J382" s="4" t="s">
        <v>3162</v>
      </c>
      <c r="K382" s="57"/>
      <c r="L382" s="4" t="s">
        <v>3161</v>
      </c>
      <c r="M382" s="4" t="s">
        <v>3160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3211</v>
      </c>
      <c r="I383" s="94">
        <v>104</v>
      </c>
      <c r="J383" s="4" t="s">
        <v>2950</v>
      </c>
      <c r="K383" s="57" t="s">
        <v>2951</v>
      </c>
      <c r="L383" s="4" t="s">
        <v>3118</v>
      </c>
      <c r="M383" s="4" t="s">
        <v>577</v>
      </c>
      <c r="N383" s="4" t="s">
        <v>3425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4092</v>
      </c>
      <c r="D384" s="116" t="s">
        <v>417</v>
      </c>
      <c r="E384" s="116" t="s">
        <v>33</v>
      </c>
      <c r="F384" s="116" t="s">
        <v>18</v>
      </c>
      <c r="G384" s="116">
        <v>9812</v>
      </c>
      <c r="H384" s="116" t="s">
        <v>4726</v>
      </c>
      <c r="I384" s="117">
        <v>24</v>
      </c>
      <c r="J384" s="116" t="s">
        <v>30</v>
      </c>
      <c r="K384" s="116" t="s">
        <v>79</v>
      </c>
      <c r="L384" s="116" t="s">
        <v>3271</v>
      </c>
      <c r="M384" s="116" t="s">
        <v>3270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3297</v>
      </c>
      <c r="I385" s="94">
        <v>11</v>
      </c>
      <c r="J385" s="4" t="s">
        <v>3119</v>
      </c>
      <c r="K385" s="57" t="s">
        <v>79</v>
      </c>
      <c r="L385" s="4" t="s">
        <v>3301</v>
      </c>
      <c r="M385" s="4" t="s">
        <v>3300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3298</v>
      </c>
      <c r="I386" s="94">
        <v>52</v>
      </c>
      <c r="J386" s="4" t="s">
        <v>30</v>
      </c>
      <c r="K386" s="57" t="s">
        <v>79</v>
      </c>
      <c r="L386" s="4" t="s">
        <v>3303</v>
      </c>
      <c r="M386" s="4" t="s">
        <v>3302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3299</v>
      </c>
      <c r="I387" s="94">
        <v>52</v>
      </c>
      <c r="J387" s="4" t="s">
        <v>61</v>
      </c>
      <c r="K387" s="57">
        <v>9811</v>
      </c>
      <c r="L387" s="4" t="s">
        <v>3305</v>
      </c>
      <c r="M387" s="4" t="s">
        <v>3304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3272</v>
      </c>
      <c r="E388" s="4" t="s">
        <v>33</v>
      </c>
      <c r="F388" s="4" t="s">
        <v>17</v>
      </c>
      <c r="G388" s="4">
        <v>9812</v>
      </c>
      <c r="H388" s="4" t="s">
        <v>3210</v>
      </c>
      <c r="I388" s="94">
        <v>40</v>
      </c>
      <c r="J388" s="4" t="s">
        <v>61</v>
      </c>
      <c r="K388" s="57">
        <v>9811</v>
      </c>
      <c r="L388" s="4" t="s">
        <v>3275</v>
      </c>
      <c r="M388" s="4" t="s">
        <v>3274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3211</v>
      </c>
      <c r="I389" s="94">
        <v>75</v>
      </c>
      <c r="J389" s="4" t="s">
        <v>2950</v>
      </c>
      <c r="K389" s="57" t="s">
        <v>2951</v>
      </c>
      <c r="L389" s="4" t="s">
        <v>3118</v>
      </c>
      <c r="M389" s="4" t="s">
        <v>577</v>
      </c>
      <c r="N389" s="4" t="s">
        <v>3425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3345</v>
      </c>
      <c r="I390" s="94">
        <v>54</v>
      </c>
      <c r="J390" s="4" t="s">
        <v>61</v>
      </c>
      <c r="K390" s="57">
        <v>9811</v>
      </c>
      <c r="L390" s="4" t="s">
        <v>3350</v>
      </c>
      <c r="M390" s="4" t="s">
        <v>3349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3346</v>
      </c>
      <c r="I391" s="94">
        <v>52</v>
      </c>
      <c r="J391" s="4" t="s">
        <v>61</v>
      </c>
      <c r="K391" s="57">
        <v>9811</v>
      </c>
      <c r="L391" s="4" t="s">
        <v>3348</v>
      </c>
      <c r="M391" s="4" t="s">
        <v>3347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3211</v>
      </c>
      <c r="I392" s="94">
        <v>151.5</v>
      </c>
      <c r="J392" s="4" t="s">
        <v>2950</v>
      </c>
      <c r="K392" s="57" t="s">
        <v>2951</v>
      </c>
      <c r="L392" s="4" t="s">
        <v>3118</v>
      </c>
      <c r="M392" s="4" t="s">
        <v>577</v>
      </c>
      <c r="N392" s="4" t="s">
        <v>3425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3345</v>
      </c>
      <c r="I393" s="94">
        <v>10</v>
      </c>
      <c r="J393" s="4" t="s">
        <v>61</v>
      </c>
      <c r="K393" s="57">
        <v>9811</v>
      </c>
      <c r="L393" s="4" t="s">
        <v>3350</v>
      </c>
      <c r="M393" s="4" t="s">
        <v>3349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3389</v>
      </c>
      <c r="I394" s="94">
        <v>68</v>
      </c>
      <c r="J394" s="4" t="s">
        <v>52</v>
      </c>
      <c r="K394" s="57">
        <v>9330</v>
      </c>
      <c r="L394" s="4" t="s">
        <v>3393</v>
      </c>
      <c r="M394" s="4" t="s">
        <v>3392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3390</v>
      </c>
      <c r="I395" s="94">
        <v>180.5</v>
      </c>
      <c r="J395" s="4" t="s">
        <v>61</v>
      </c>
      <c r="K395" s="57">
        <v>9811</v>
      </c>
      <c r="L395" s="4" t="s">
        <v>3399</v>
      </c>
      <c r="M395" s="4" t="s">
        <v>3394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3391</v>
      </c>
      <c r="I396" s="94">
        <v>48</v>
      </c>
      <c r="J396" s="4" t="s">
        <v>3397</v>
      </c>
      <c r="K396" s="57" t="s">
        <v>3398</v>
      </c>
      <c r="L396" s="4" t="s">
        <v>3396</v>
      </c>
      <c r="M396" s="4" t="s">
        <v>3395</v>
      </c>
      <c r="N396" s="4" t="s">
        <v>3425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3210</v>
      </c>
      <c r="I397" s="94">
        <v>48</v>
      </c>
      <c r="J397" s="4" t="s">
        <v>61</v>
      </c>
      <c r="K397" s="57">
        <v>9811</v>
      </c>
      <c r="L397" s="4" t="s">
        <v>3213</v>
      </c>
      <c r="M397" s="4" t="s">
        <v>3212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1156</v>
      </c>
      <c r="E398" s="4" t="s">
        <v>34</v>
      </c>
      <c r="F398" s="4" t="s">
        <v>17</v>
      </c>
      <c r="G398" s="4">
        <v>9814</v>
      </c>
      <c r="H398" s="4" t="s">
        <v>3211</v>
      </c>
      <c r="I398" s="94">
        <v>97.999999999999986</v>
      </c>
      <c r="J398" s="4" t="s">
        <v>2950</v>
      </c>
      <c r="K398" s="57" t="s">
        <v>2951</v>
      </c>
      <c r="L398" s="4" t="s">
        <v>3118</v>
      </c>
      <c r="M398" s="4" t="s">
        <v>577</v>
      </c>
      <c r="N398" s="4" t="s">
        <v>3425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3401</v>
      </c>
      <c r="I399" s="94">
        <v>22</v>
      </c>
      <c r="J399" s="4" t="s">
        <v>61</v>
      </c>
      <c r="K399" s="57">
        <v>9813</v>
      </c>
      <c r="L399" s="4" t="s">
        <v>3677</v>
      </c>
      <c r="M399" s="4" t="s">
        <v>577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3400</v>
      </c>
      <c r="I400" s="94">
        <v>32</v>
      </c>
      <c r="J400" s="4" t="s">
        <v>30</v>
      </c>
      <c r="K400" s="57" t="s">
        <v>79</v>
      </c>
      <c r="L400" s="4" t="s">
        <v>3403</v>
      </c>
      <c r="M400" s="4" t="s">
        <v>3402</v>
      </c>
      <c r="N400" s="4" t="s">
        <v>1695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3422</v>
      </c>
      <c r="I401" s="94">
        <v>154</v>
      </c>
      <c r="J401" s="4" t="s">
        <v>7316</v>
      </c>
      <c r="K401" s="57">
        <v>2626</v>
      </c>
      <c r="L401" s="4" t="s">
        <v>3424</v>
      </c>
      <c r="M401" s="4" t="s">
        <v>3423</v>
      </c>
      <c r="N401" s="4" t="s">
        <v>3425</v>
      </c>
      <c r="O401" s="6"/>
      <c r="P401" s="6" t="s">
        <v>3472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3390</v>
      </c>
      <c r="I402" s="94">
        <v>257</v>
      </c>
      <c r="J402" s="4" t="s">
        <v>61</v>
      </c>
      <c r="K402" s="57">
        <v>9811</v>
      </c>
      <c r="L402" s="4" t="s">
        <v>3399</v>
      </c>
      <c r="M402" s="4" t="s">
        <v>3394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3391</v>
      </c>
      <c r="I403" s="94">
        <v>48</v>
      </c>
      <c r="J403" s="4" t="s">
        <v>3397</v>
      </c>
      <c r="K403" s="57" t="s">
        <v>3398</v>
      </c>
      <c r="L403" s="4" t="s">
        <v>3396</v>
      </c>
      <c r="M403" s="4" t="s">
        <v>3395</v>
      </c>
      <c r="N403" s="4" t="s">
        <v>3425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2644</v>
      </c>
      <c r="E404" s="4" t="s">
        <v>34</v>
      </c>
      <c r="F404" s="4" t="s">
        <v>17</v>
      </c>
      <c r="G404" s="4">
        <v>9814</v>
      </c>
      <c r="H404" s="4" t="s">
        <v>3426</v>
      </c>
      <c r="I404" s="94">
        <v>11.5</v>
      </c>
      <c r="J404" s="4" t="s">
        <v>3679</v>
      </c>
      <c r="K404" s="57">
        <v>9038</v>
      </c>
      <c r="L404" s="4" t="s">
        <v>3678</v>
      </c>
      <c r="M404" s="4" t="s">
        <v>577</v>
      </c>
      <c r="N404" s="4" t="s">
        <v>1695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3470</v>
      </c>
      <c r="I405" s="94">
        <v>96</v>
      </c>
      <c r="J405" s="4" t="s">
        <v>84</v>
      </c>
      <c r="K405" s="57"/>
      <c r="L405" s="4" t="s">
        <v>3514</v>
      </c>
      <c r="M405" s="4" t="s">
        <v>3471</v>
      </c>
      <c r="N405" s="4" t="s">
        <v>3425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2644</v>
      </c>
      <c r="E406" s="4" t="s">
        <v>34</v>
      </c>
      <c r="F406" s="4" t="s">
        <v>17</v>
      </c>
      <c r="G406" s="4">
        <v>9814</v>
      </c>
      <c r="H406" s="4" t="s">
        <v>3426</v>
      </c>
      <c r="I406" s="94">
        <v>40</v>
      </c>
      <c r="J406" s="4" t="s">
        <v>3679</v>
      </c>
      <c r="K406" s="57">
        <v>9038</v>
      </c>
      <c r="L406" s="4" t="s">
        <v>3678</v>
      </c>
      <c r="M406" s="4" t="s">
        <v>577</v>
      </c>
      <c r="N406" s="4" t="s">
        <v>1695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3400</v>
      </c>
      <c r="I407" s="94">
        <v>73</v>
      </c>
      <c r="J407" s="4" t="s">
        <v>30</v>
      </c>
      <c r="K407" s="57" t="s">
        <v>79</v>
      </c>
      <c r="L407" s="4" t="s">
        <v>3403</v>
      </c>
      <c r="M407" s="4" t="s">
        <v>3402</v>
      </c>
      <c r="N407" s="4" t="s">
        <v>1695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3505</v>
      </c>
      <c r="I408" s="94">
        <v>60</v>
      </c>
      <c r="J408" s="4" t="s">
        <v>52</v>
      </c>
      <c r="K408" s="57">
        <v>9330</v>
      </c>
      <c r="L408" s="4" t="s">
        <v>3509</v>
      </c>
      <c r="M408" s="4" t="s">
        <v>3508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3506</v>
      </c>
      <c r="I409" s="94">
        <v>24</v>
      </c>
      <c r="J409" s="4" t="s">
        <v>30</v>
      </c>
      <c r="K409" s="57" t="s">
        <v>79</v>
      </c>
      <c r="L409" s="4" t="s">
        <v>3511</v>
      </c>
      <c r="M409" s="4" t="s">
        <v>3510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3507</v>
      </c>
      <c r="I410" s="94">
        <v>48</v>
      </c>
      <c r="J410" s="4" t="s">
        <v>7274</v>
      </c>
      <c r="K410" s="57"/>
      <c r="L410" s="4" t="s">
        <v>3513</v>
      </c>
      <c r="M410" s="4" t="s">
        <v>3512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3470</v>
      </c>
      <c r="I411" s="94">
        <v>24</v>
      </c>
      <c r="J411" s="4" t="s">
        <v>84</v>
      </c>
      <c r="K411" s="57"/>
      <c r="L411" s="4" t="s">
        <v>3514</v>
      </c>
      <c r="M411" s="4" t="s">
        <v>3471</v>
      </c>
      <c r="N411" s="4" t="s">
        <v>3425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3516</v>
      </c>
      <c r="I412" s="94">
        <v>19.5</v>
      </c>
      <c r="J412" s="4" t="s">
        <v>30</v>
      </c>
      <c r="K412" s="57" t="s">
        <v>79</v>
      </c>
      <c r="L412" s="4" t="s">
        <v>3519</v>
      </c>
      <c r="M412" s="4" t="s">
        <v>3518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3515</v>
      </c>
      <c r="E413" s="4" t="s">
        <v>33</v>
      </c>
      <c r="F413" s="4" t="s">
        <v>17</v>
      </c>
      <c r="G413" s="4">
        <v>9812</v>
      </c>
      <c r="H413" s="4" t="s">
        <v>3517</v>
      </c>
      <c r="I413" s="94">
        <v>96</v>
      </c>
      <c r="J413" s="4" t="s">
        <v>61</v>
      </c>
      <c r="K413" s="57">
        <v>9811</v>
      </c>
      <c r="L413" s="4" t="s">
        <v>3521</v>
      </c>
      <c r="M413" s="4" t="s">
        <v>3520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3574</v>
      </c>
      <c r="I414" s="94">
        <v>40</v>
      </c>
      <c r="J414" s="4" t="s">
        <v>7319</v>
      </c>
      <c r="K414" s="57" t="s">
        <v>7313</v>
      </c>
      <c r="L414" s="4" t="s">
        <v>3575</v>
      </c>
      <c r="M414" s="4" t="s">
        <v>3577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2110</v>
      </c>
      <c r="E415" s="4" t="s">
        <v>33</v>
      </c>
      <c r="F415" s="4" t="s">
        <v>18</v>
      </c>
      <c r="G415" s="4">
        <v>9812</v>
      </c>
      <c r="H415" s="4" t="s">
        <v>3579</v>
      </c>
      <c r="I415" s="94">
        <v>74.5</v>
      </c>
      <c r="J415" s="4" t="s">
        <v>30</v>
      </c>
      <c r="K415" s="57" t="s">
        <v>79</v>
      </c>
      <c r="L415" s="4" t="s">
        <v>3581</v>
      </c>
      <c r="M415" s="4" t="s">
        <v>3580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3582</v>
      </c>
      <c r="I416" s="94">
        <v>20</v>
      </c>
      <c r="J416" s="4" t="s">
        <v>61</v>
      </c>
      <c r="K416" s="57">
        <v>9811</v>
      </c>
      <c r="L416" s="4"/>
      <c r="M416" s="4" t="s">
        <v>577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3583</v>
      </c>
      <c r="I417" s="94">
        <v>5</v>
      </c>
      <c r="J417" s="4" t="s">
        <v>61</v>
      </c>
      <c r="K417" s="57">
        <v>9811</v>
      </c>
      <c r="L417" s="4"/>
      <c r="M417" s="4" t="s">
        <v>577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2110</v>
      </c>
      <c r="E418" s="4" t="s">
        <v>33</v>
      </c>
      <c r="F418" s="4" t="s">
        <v>18</v>
      </c>
      <c r="G418" s="4">
        <v>9812</v>
      </c>
      <c r="H418" s="4" t="s">
        <v>3579</v>
      </c>
      <c r="I418" s="94">
        <v>62</v>
      </c>
      <c r="J418" s="4" t="s">
        <v>30</v>
      </c>
      <c r="K418" s="57" t="s">
        <v>79</v>
      </c>
      <c r="L418" s="4" t="s">
        <v>3581</v>
      </c>
      <c r="M418" s="4" t="s">
        <v>3580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3044</v>
      </c>
      <c r="E419" s="4" t="s">
        <v>33</v>
      </c>
      <c r="F419" s="4" t="s">
        <v>17</v>
      </c>
      <c r="G419" s="4">
        <v>9812</v>
      </c>
      <c r="H419" s="4" t="s">
        <v>3609</v>
      </c>
      <c r="I419" s="94">
        <v>2.25</v>
      </c>
      <c r="J419" s="4" t="s">
        <v>74</v>
      </c>
      <c r="K419" s="57" t="s">
        <v>3612</v>
      </c>
      <c r="L419" s="4" t="s">
        <v>3613</v>
      </c>
      <c r="M419" s="4" t="s">
        <v>3611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3610</v>
      </c>
      <c r="I420" s="94">
        <v>3</v>
      </c>
      <c r="J420" s="4" t="s">
        <v>61</v>
      </c>
      <c r="K420" s="57">
        <v>9813</v>
      </c>
      <c r="L420" s="4" t="s">
        <v>3615</v>
      </c>
      <c r="M420" s="4" t="s">
        <v>3614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3674</v>
      </c>
      <c r="I421" s="94">
        <v>88</v>
      </c>
      <c r="J421" s="4" t="s">
        <v>30</v>
      </c>
      <c r="K421" s="57" t="s">
        <v>79</v>
      </c>
      <c r="L421" s="4" t="s">
        <v>3676</v>
      </c>
      <c r="M421" s="4" t="s">
        <v>3675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3426</v>
      </c>
      <c r="I422" s="94">
        <v>22</v>
      </c>
      <c r="J422" s="4" t="s">
        <v>3679</v>
      </c>
      <c r="K422" s="57">
        <v>9038</v>
      </c>
      <c r="L422" s="4" t="s">
        <v>3678</v>
      </c>
      <c r="M422" s="4" t="s">
        <v>577</v>
      </c>
      <c r="N422" s="4" t="s">
        <v>1695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3043</v>
      </c>
      <c r="E423" s="4" t="s">
        <v>33</v>
      </c>
      <c r="F423" s="4" t="s">
        <v>17</v>
      </c>
      <c r="G423" s="4">
        <v>9812</v>
      </c>
      <c r="H423" s="4" t="s">
        <v>3751</v>
      </c>
      <c r="I423" s="94">
        <v>115.5</v>
      </c>
      <c r="J423" s="4" t="s">
        <v>4913</v>
      </c>
      <c r="K423" s="57"/>
      <c r="L423" s="4" t="s">
        <v>4914</v>
      </c>
      <c r="M423" s="4" t="s">
        <v>4915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2634</v>
      </c>
      <c r="E424" s="4" t="s">
        <v>33</v>
      </c>
      <c r="F424" s="4" t="s">
        <v>18</v>
      </c>
      <c r="G424" s="4">
        <v>9812</v>
      </c>
      <c r="H424" s="4" t="s">
        <v>3752</v>
      </c>
      <c r="I424" s="94">
        <v>72</v>
      </c>
      <c r="J424" s="4" t="s">
        <v>61</v>
      </c>
      <c r="K424" s="57">
        <v>9811</v>
      </c>
      <c r="L424" s="4" t="s">
        <v>3753</v>
      </c>
      <c r="M424" s="4" t="s">
        <v>3754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3755</v>
      </c>
      <c r="I425" s="94">
        <v>16</v>
      </c>
      <c r="J425" s="4" t="s">
        <v>30</v>
      </c>
      <c r="K425" s="57" t="s">
        <v>79</v>
      </c>
      <c r="L425" s="4" t="s">
        <v>3757</v>
      </c>
      <c r="M425" s="4" t="s">
        <v>3756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3121</v>
      </c>
      <c r="E426" s="4" t="s">
        <v>33</v>
      </c>
      <c r="F426" s="4" t="s">
        <v>17</v>
      </c>
      <c r="G426" s="4">
        <v>9812</v>
      </c>
      <c r="H426" s="4" t="s">
        <v>3758</v>
      </c>
      <c r="I426" s="94">
        <v>17.5</v>
      </c>
      <c r="J426" s="4" t="s">
        <v>4874</v>
      </c>
      <c r="K426" s="57" t="s">
        <v>7318</v>
      </c>
      <c r="L426" s="4" t="s">
        <v>4911</v>
      </c>
      <c r="M426" s="4" t="s">
        <v>4912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1431</v>
      </c>
      <c r="E427" s="4" t="s">
        <v>33</v>
      </c>
      <c r="F427" s="4" t="s">
        <v>18</v>
      </c>
      <c r="G427" s="4">
        <v>9812</v>
      </c>
      <c r="H427" s="4" t="s">
        <v>3796</v>
      </c>
      <c r="I427" s="94">
        <v>48</v>
      </c>
      <c r="J427" s="4" t="s">
        <v>30</v>
      </c>
      <c r="K427" s="57" t="s">
        <v>79</v>
      </c>
      <c r="L427" s="4" t="s">
        <v>3801</v>
      </c>
      <c r="M427" s="4" t="s">
        <v>3800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3799</v>
      </c>
      <c r="E428" s="4" t="s">
        <v>33</v>
      </c>
      <c r="F428" s="4" t="s">
        <v>18</v>
      </c>
      <c r="G428" s="4">
        <v>9812</v>
      </c>
      <c r="H428" s="4" t="s">
        <v>3752</v>
      </c>
      <c r="I428" s="94">
        <v>57</v>
      </c>
      <c r="J428" s="4" t="s">
        <v>61</v>
      </c>
      <c r="K428" s="57">
        <v>9811</v>
      </c>
      <c r="L428" s="4" t="s">
        <v>3753</v>
      </c>
      <c r="M428" s="4" t="s">
        <v>3754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3797</v>
      </c>
      <c r="I429" s="94">
        <v>23.56</v>
      </c>
      <c r="J429" s="4" t="s">
        <v>30</v>
      </c>
      <c r="K429" s="57" t="s">
        <v>79</v>
      </c>
      <c r="L429" s="4" t="s">
        <v>3803</v>
      </c>
      <c r="M429" s="4" t="s">
        <v>3802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3470</v>
      </c>
      <c r="I430" s="94">
        <v>35.31</v>
      </c>
      <c r="J430" s="4" t="s">
        <v>84</v>
      </c>
      <c r="K430" s="57"/>
      <c r="L430" s="4" t="s">
        <v>3514</v>
      </c>
      <c r="M430" s="4" t="s">
        <v>3471</v>
      </c>
      <c r="N430" s="4" t="s">
        <v>3425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3798</v>
      </c>
      <c r="I431" s="94">
        <v>14</v>
      </c>
      <c r="J431" s="4" t="s">
        <v>1111</v>
      </c>
      <c r="K431" s="57" t="s">
        <v>1110</v>
      </c>
      <c r="L431" s="4" t="s">
        <v>3805</v>
      </c>
      <c r="M431" s="4" t="s">
        <v>3804</v>
      </c>
      <c r="N431" s="4" t="s">
        <v>3425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3839</v>
      </c>
      <c r="I432" s="94">
        <v>38.4</v>
      </c>
      <c r="J432" s="4" t="s">
        <v>30</v>
      </c>
      <c r="K432" s="57" t="s">
        <v>79</v>
      </c>
      <c r="L432" s="4" t="s">
        <v>3841</v>
      </c>
      <c r="M432" s="4" t="s">
        <v>3840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3796</v>
      </c>
      <c r="I433" s="94">
        <v>34.47</v>
      </c>
      <c r="J433" s="4" t="s">
        <v>30</v>
      </c>
      <c r="K433" s="57" t="s">
        <v>79</v>
      </c>
      <c r="L433" s="4" t="s">
        <v>3801</v>
      </c>
      <c r="M433" s="4" t="s">
        <v>3800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3470</v>
      </c>
      <c r="I434" s="94">
        <v>22.5</v>
      </c>
      <c r="J434" s="4" t="s">
        <v>84</v>
      </c>
      <c r="K434" s="57"/>
      <c r="L434" s="4" t="s">
        <v>3514</v>
      </c>
      <c r="M434" s="4" t="s">
        <v>3471</v>
      </c>
      <c r="N434" s="4" t="s">
        <v>3425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3852</v>
      </c>
      <c r="I435" s="94">
        <v>72</v>
      </c>
      <c r="J435" s="4" t="s">
        <v>61</v>
      </c>
      <c r="K435" s="57">
        <v>9811</v>
      </c>
      <c r="L435" s="4" t="s">
        <v>3854</v>
      </c>
      <c r="M435" s="4" t="s">
        <v>3853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3855</v>
      </c>
      <c r="I436" s="94">
        <v>48</v>
      </c>
      <c r="J436" s="4" t="s">
        <v>30</v>
      </c>
      <c r="K436" s="57" t="s">
        <v>79</v>
      </c>
      <c r="L436" s="4" t="s">
        <v>3857</v>
      </c>
      <c r="M436" s="4" t="s">
        <v>3856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3878</v>
      </c>
      <c r="I437" s="94">
        <v>8</v>
      </c>
      <c r="J437" s="4" t="s">
        <v>30</v>
      </c>
      <c r="K437" s="57" t="s">
        <v>79</v>
      </c>
      <c r="L437" s="4" t="s">
        <v>4917</v>
      </c>
      <c r="M437" s="4" t="s">
        <v>4916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3919</v>
      </c>
      <c r="I438" s="94">
        <v>54</v>
      </c>
      <c r="J438" s="4" t="s">
        <v>61</v>
      </c>
      <c r="K438" s="57">
        <v>9811</v>
      </c>
      <c r="L438" s="4" t="s">
        <v>3921</v>
      </c>
      <c r="M438" s="4" t="s">
        <v>3920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3923</v>
      </c>
      <c r="I439" s="94">
        <v>85</v>
      </c>
      <c r="J439" s="4" t="s">
        <v>30</v>
      </c>
      <c r="K439" s="57" t="s">
        <v>79</v>
      </c>
      <c r="L439" s="4" t="s">
        <v>5092</v>
      </c>
      <c r="M439" s="4" t="s">
        <v>577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3955</v>
      </c>
      <c r="I440" s="94">
        <v>30</v>
      </c>
      <c r="J440" s="4" t="s">
        <v>61</v>
      </c>
      <c r="K440" s="57">
        <v>9811</v>
      </c>
      <c r="L440" s="4" t="s">
        <v>3958</v>
      </c>
      <c r="M440" s="4" t="s">
        <v>3957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3956</v>
      </c>
      <c r="I441" s="94">
        <v>88</v>
      </c>
      <c r="J441" s="4" t="s">
        <v>61</v>
      </c>
      <c r="K441" s="57">
        <v>9811</v>
      </c>
      <c r="L441" s="4" t="s">
        <v>3959</v>
      </c>
      <c r="M441" s="4" t="s">
        <v>3960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3751</v>
      </c>
      <c r="I442" s="94">
        <v>15</v>
      </c>
      <c r="J442" s="4" t="s">
        <v>4913</v>
      </c>
      <c r="K442" s="57"/>
      <c r="L442" s="4" t="s">
        <v>4914</v>
      </c>
      <c r="M442" s="4" t="s">
        <v>4915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3923</v>
      </c>
      <c r="I443" s="94">
        <f>15*9.5</f>
        <v>142.5</v>
      </c>
      <c r="J443" s="4" t="s">
        <v>30</v>
      </c>
      <c r="K443" s="57" t="s">
        <v>79</v>
      </c>
      <c r="L443" s="4" t="s">
        <v>5092</v>
      </c>
      <c r="M443" s="4" t="s">
        <v>577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4000</v>
      </c>
      <c r="I444" s="94">
        <v>56</v>
      </c>
      <c r="J444" s="4" t="s">
        <v>93</v>
      </c>
      <c r="K444" s="57">
        <v>2731</v>
      </c>
      <c r="L444" s="4" t="s">
        <v>4007</v>
      </c>
      <c r="M444" s="4" t="s">
        <v>577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1348</v>
      </c>
      <c r="E445" s="4" t="s">
        <v>33</v>
      </c>
      <c r="F445" s="4" t="s">
        <v>18</v>
      </c>
      <c r="G445" s="4">
        <v>9812</v>
      </c>
      <c r="H445" s="4" t="s">
        <v>3955</v>
      </c>
      <c r="I445" s="94">
        <v>33</v>
      </c>
      <c r="J445" s="4" t="s">
        <v>61</v>
      </c>
      <c r="K445" s="57">
        <v>9811</v>
      </c>
      <c r="L445" s="4" t="s">
        <v>3958</v>
      </c>
      <c r="M445" s="4" t="s">
        <v>3957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4001</v>
      </c>
      <c r="I446" s="94">
        <v>40</v>
      </c>
      <c r="J446" s="4" t="s">
        <v>30</v>
      </c>
      <c r="K446" s="57" t="s">
        <v>79</v>
      </c>
      <c r="L446" s="4" t="s">
        <v>4004</v>
      </c>
      <c r="M446" s="4" t="s">
        <v>4003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4002</v>
      </c>
      <c r="I447" s="94">
        <v>20</v>
      </c>
      <c r="J447" s="4" t="s">
        <v>30</v>
      </c>
      <c r="K447" s="57" t="s">
        <v>79</v>
      </c>
      <c r="L447" s="4" t="s">
        <v>4006</v>
      </c>
      <c r="M447" s="4" t="s">
        <v>4005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4008</v>
      </c>
      <c r="I448" s="94">
        <v>24</v>
      </c>
      <c r="J448" s="4" t="s">
        <v>61</v>
      </c>
      <c r="K448" s="57">
        <v>9811</v>
      </c>
      <c r="L448" s="4" t="s">
        <v>4011</v>
      </c>
      <c r="M448" s="4" t="s">
        <v>4010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4009</v>
      </c>
      <c r="I449" s="94">
        <v>20</v>
      </c>
      <c r="J449" s="4" t="s">
        <v>30</v>
      </c>
      <c r="K449" s="57" t="s">
        <v>79</v>
      </c>
      <c r="L449" s="4" t="s">
        <v>5092</v>
      </c>
      <c r="M449" s="4" t="s">
        <v>577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4030</v>
      </c>
      <c r="I450" s="94">
        <v>11.97</v>
      </c>
      <c r="J450" s="4" t="s">
        <v>52</v>
      </c>
      <c r="K450" s="57">
        <v>9330</v>
      </c>
      <c r="L450" s="4" t="s">
        <v>4168</v>
      </c>
      <c r="M450" s="4" t="s">
        <v>4031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4032</v>
      </c>
      <c r="I451" s="94">
        <v>108</v>
      </c>
      <c r="J451" s="4" t="s">
        <v>61</v>
      </c>
      <c r="K451" s="57">
        <v>9811</v>
      </c>
      <c r="L451" s="4" t="s">
        <v>4037</v>
      </c>
      <c r="M451" s="4" t="s">
        <v>4036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3746</v>
      </c>
      <c r="I452" s="94">
        <v>100</v>
      </c>
      <c r="J452" s="4" t="s">
        <v>1111</v>
      </c>
      <c r="K452" s="57" t="s">
        <v>1110</v>
      </c>
      <c r="L452" s="4" t="s">
        <v>4039</v>
      </c>
      <c r="M452" s="4" t="s">
        <v>4038</v>
      </c>
      <c r="N452" s="4" t="s">
        <v>3425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4033</v>
      </c>
      <c r="I453" s="94">
        <v>1.25</v>
      </c>
      <c r="J453" s="4" t="s">
        <v>61</v>
      </c>
      <c r="K453" s="57">
        <v>9811</v>
      </c>
      <c r="L453" s="4" t="s">
        <v>4035</v>
      </c>
      <c r="M453" s="4" t="s">
        <v>4034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4040</v>
      </c>
      <c r="I454" s="94">
        <v>8</v>
      </c>
      <c r="J454" s="4" t="s">
        <v>126</v>
      </c>
      <c r="K454" s="57">
        <v>9545</v>
      </c>
      <c r="L454" s="4" t="s">
        <v>4042</v>
      </c>
      <c r="M454" s="4" t="s">
        <v>4043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4041</v>
      </c>
      <c r="I455" s="94">
        <v>48</v>
      </c>
      <c r="J455" s="4" t="s">
        <v>61</v>
      </c>
      <c r="K455" s="57">
        <v>9811</v>
      </c>
      <c r="L455" s="4" t="s">
        <v>4011</v>
      </c>
      <c r="M455" s="4" t="s">
        <v>4010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3746</v>
      </c>
      <c r="I456" s="94">
        <v>64</v>
      </c>
      <c r="J456" s="4" t="s">
        <v>1111</v>
      </c>
      <c r="K456" s="57" t="s">
        <v>1110</v>
      </c>
      <c r="L456" s="4" t="s">
        <v>4039</v>
      </c>
      <c r="M456" s="4" t="s">
        <v>4038</v>
      </c>
      <c r="N456" s="4" t="s">
        <v>3425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2634</v>
      </c>
      <c r="E457" s="4" t="s">
        <v>33</v>
      </c>
      <c r="F457" s="4" t="s">
        <v>18</v>
      </c>
      <c r="G457" s="4">
        <v>9812</v>
      </c>
      <c r="H457" s="4" t="s">
        <v>4072</v>
      </c>
      <c r="I457" s="94">
        <v>66</v>
      </c>
      <c r="J457" s="4" t="s">
        <v>61</v>
      </c>
      <c r="K457" s="57">
        <v>9811</v>
      </c>
      <c r="L457" s="4" t="s">
        <v>4074</v>
      </c>
      <c r="M457" s="4" t="s">
        <v>4073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4041</v>
      </c>
      <c r="I458" s="94">
        <v>8</v>
      </c>
      <c r="J458" s="4" t="s">
        <v>61</v>
      </c>
      <c r="K458" s="57">
        <v>9811</v>
      </c>
      <c r="L458" s="4" t="s">
        <v>4011</v>
      </c>
      <c r="M458" s="4" t="s">
        <v>4010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4009</v>
      </c>
      <c r="I459" s="94">
        <v>51</v>
      </c>
      <c r="J459" s="4" t="s">
        <v>30</v>
      </c>
      <c r="K459" s="57" t="s">
        <v>79</v>
      </c>
      <c r="L459" s="4" t="s">
        <v>5092</v>
      </c>
      <c r="M459" s="4" t="s">
        <v>577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2111</v>
      </c>
      <c r="E460" s="4" t="s">
        <v>33</v>
      </c>
      <c r="F460" s="4" t="s">
        <v>18</v>
      </c>
      <c r="G460" s="4">
        <v>9812</v>
      </c>
      <c r="H460" s="4" t="s">
        <v>4110</v>
      </c>
      <c r="I460" s="94">
        <v>19</v>
      </c>
      <c r="J460" s="4" t="s">
        <v>61</v>
      </c>
      <c r="K460" s="57">
        <v>9811</v>
      </c>
      <c r="L460" s="4" t="s">
        <v>4113</v>
      </c>
      <c r="M460" s="4" t="s">
        <v>4112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3746</v>
      </c>
      <c r="I461" s="94">
        <v>56</v>
      </c>
      <c r="J461" s="4" t="s">
        <v>1111</v>
      </c>
      <c r="K461" s="57" t="s">
        <v>1110</v>
      </c>
      <c r="L461" s="4" t="s">
        <v>4039</v>
      </c>
      <c r="M461" s="4" t="s">
        <v>4038</v>
      </c>
      <c r="N461" s="4" t="s">
        <v>3425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4111</v>
      </c>
      <c r="I462" s="94">
        <v>18.579999999999998</v>
      </c>
      <c r="J462" s="4" t="s">
        <v>52</v>
      </c>
      <c r="K462" s="57">
        <v>9330</v>
      </c>
      <c r="L462" s="4" t="s">
        <v>4115</v>
      </c>
      <c r="M462" s="4" t="s">
        <v>4114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4121</v>
      </c>
      <c r="I463" s="94">
        <v>24</v>
      </c>
      <c r="J463" s="4" t="s">
        <v>61</v>
      </c>
      <c r="K463" s="57">
        <v>9811</v>
      </c>
      <c r="L463" s="4" t="s">
        <v>4124</v>
      </c>
      <c r="M463" s="4" t="s">
        <v>4123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4122</v>
      </c>
      <c r="I464" s="94">
        <v>166.24</v>
      </c>
      <c r="J464" s="4" t="s">
        <v>30</v>
      </c>
      <c r="K464" s="57" t="s">
        <v>79</v>
      </c>
      <c r="L464" s="4" t="s">
        <v>4126</v>
      </c>
      <c r="M464" s="4" t="s">
        <v>4125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4151</v>
      </c>
      <c r="I465" s="94">
        <v>92</v>
      </c>
      <c r="J465" s="4" t="s">
        <v>30</v>
      </c>
      <c r="K465" s="57" t="s">
        <v>79</v>
      </c>
      <c r="L465" s="4" t="s">
        <v>4153</v>
      </c>
      <c r="M465" s="4" t="s">
        <v>4152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4151</v>
      </c>
      <c r="I466" s="94">
        <v>17.5</v>
      </c>
      <c r="J466" s="4" t="s">
        <v>30</v>
      </c>
      <c r="K466" s="57" t="s">
        <v>79</v>
      </c>
      <c r="L466" s="4" t="s">
        <v>4153</v>
      </c>
      <c r="M466" s="4" t="s">
        <v>4152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2111</v>
      </c>
      <c r="E467" s="4" t="s">
        <v>33</v>
      </c>
      <c r="F467" s="4" t="s">
        <v>18</v>
      </c>
      <c r="G467" s="4">
        <v>9812</v>
      </c>
      <c r="H467" s="4" t="s">
        <v>4110</v>
      </c>
      <c r="I467" s="94">
        <v>54</v>
      </c>
      <c r="J467" s="4" t="s">
        <v>61</v>
      </c>
      <c r="K467" s="57">
        <v>9811</v>
      </c>
      <c r="L467" s="4" t="s">
        <v>4113</v>
      </c>
      <c r="M467" s="4" t="s">
        <v>4169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3746</v>
      </c>
      <c r="I468" s="94">
        <v>80.5</v>
      </c>
      <c r="J468" s="4" t="s">
        <v>1111</v>
      </c>
      <c r="K468" s="57" t="s">
        <v>1110</v>
      </c>
      <c r="L468" s="4" t="s">
        <v>4039</v>
      </c>
      <c r="M468" s="4" t="s">
        <v>4038</v>
      </c>
      <c r="N468" s="4" t="s">
        <v>3425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2110</v>
      </c>
      <c r="E469" s="4" t="s">
        <v>33</v>
      </c>
      <c r="F469" s="4" t="s">
        <v>18</v>
      </c>
      <c r="G469" s="4">
        <v>9812</v>
      </c>
      <c r="H469" s="4" t="s">
        <v>4172</v>
      </c>
      <c r="I469" s="94">
        <v>60</v>
      </c>
      <c r="J469" s="4" t="s">
        <v>30</v>
      </c>
      <c r="K469" s="57" t="s">
        <v>79</v>
      </c>
      <c r="L469" s="4" t="s">
        <v>4177</v>
      </c>
      <c r="M469" s="4" t="s">
        <v>4176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2110</v>
      </c>
      <c r="E470" s="4" t="s">
        <v>33</v>
      </c>
      <c r="F470" s="4" t="s">
        <v>18</v>
      </c>
      <c r="G470" s="4">
        <v>9812</v>
      </c>
      <c r="H470" s="4" t="s">
        <v>4173</v>
      </c>
      <c r="I470" s="94">
        <v>56</v>
      </c>
      <c r="J470" s="4" t="s">
        <v>4180</v>
      </c>
      <c r="K470" s="57" t="s">
        <v>2571</v>
      </c>
      <c r="L470" s="4" t="s">
        <v>4179</v>
      </c>
      <c r="M470" s="4" t="s">
        <v>4178</v>
      </c>
      <c r="N470" s="4" t="s">
        <v>1695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2110</v>
      </c>
      <c r="E471" s="4" t="s">
        <v>33</v>
      </c>
      <c r="F471" s="4" t="s">
        <v>18</v>
      </c>
      <c r="G471" s="4">
        <v>9812</v>
      </c>
      <c r="H471" s="4" t="s">
        <v>4174</v>
      </c>
      <c r="I471" s="94">
        <v>20</v>
      </c>
      <c r="J471" s="4" t="s">
        <v>4180</v>
      </c>
      <c r="K471" s="57" t="s">
        <v>2571</v>
      </c>
      <c r="L471" s="4" t="s">
        <v>4179</v>
      </c>
      <c r="M471" s="4" t="s">
        <v>4181</v>
      </c>
      <c r="N471" s="4" t="s">
        <v>1695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1551</v>
      </c>
      <c r="E472" s="4" t="s">
        <v>34</v>
      </c>
      <c r="F472" s="4" t="s">
        <v>18</v>
      </c>
      <c r="G472" s="4">
        <v>9814</v>
      </c>
      <c r="H472" s="4" t="s">
        <v>4175</v>
      </c>
      <c r="I472" s="94">
        <v>48</v>
      </c>
      <c r="J472" s="4" t="s">
        <v>93</v>
      </c>
      <c r="K472" s="57">
        <v>2731</v>
      </c>
      <c r="L472" s="4" t="s">
        <v>4182</v>
      </c>
      <c r="M472" s="4" t="s">
        <v>577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2112</v>
      </c>
      <c r="E473" s="4" t="s">
        <v>34</v>
      </c>
      <c r="F473" s="4" t="s">
        <v>17</v>
      </c>
      <c r="G473" s="4">
        <v>9814</v>
      </c>
      <c r="H473" s="4" t="s">
        <v>4170</v>
      </c>
      <c r="I473" s="94">
        <v>48</v>
      </c>
      <c r="J473" s="4" t="s">
        <v>212</v>
      </c>
      <c r="K473" s="57">
        <v>9502</v>
      </c>
      <c r="L473" s="4" t="s">
        <v>4171</v>
      </c>
      <c r="M473" s="4" t="s">
        <v>577</v>
      </c>
      <c r="N473" s="4" t="s">
        <v>1695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4202</v>
      </c>
      <c r="I474" s="94">
        <v>32</v>
      </c>
      <c r="J474" s="4" t="s">
        <v>61</v>
      </c>
      <c r="K474" s="57">
        <v>9811</v>
      </c>
      <c r="L474" s="4" t="s">
        <v>4203</v>
      </c>
      <c r="M474" s="4" t="s">
        <v>4204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2112</v>
      </c>
      <c r="E475" s="4" t="s">
        <v>34</v>
      </c>
      <c r="F475" s="4" t="s">
        <v>17</v>
      </c>
      <c r="G475" s="4">
        <v>9814</v>
      </c>
      <c r="H475" s="4" t="s">
        <v>4170</v>
      </c>
      <c r="I475" s="94">
        <v>79.599999999999994</v>
      </c>
      <c r="J475" s="4" t="s">
        <v>212</v>
      </c>
      <c r="K475" s="57">
        <v>9502</v>
      </c>
      <c r="L475" s="4" t="s">
        <v>4171</v>
      </c>
      <c r="M475" s="4" t="s">
        <v>577</v>
      </c>
      <c r="N475" s="4" t="s">
        <v>1695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4205</v>
      </c>
      <c r="I476" s="94">
        <v>48</v>
      </c>
      <c r="J476" s="4" t="s">
        <v>30</v>
      </c>
      <c r="K476" s="57" t="s">
        <v>79</v>
      </c>
      <c r="L476" s="4" t="s">
        <v>4209</v>
      </c>
      <c r="M476" s="4" t="s">
        <v>4208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4206</v>
      </c>
      <c r="I477" s="94">
        <v>45.5</v>
      </c>
      <c r="J477" s="4" t="s">
        <v>4212</v>
      </c>
      <c r="K477" s="57" t="s">
        <v>79</v>
      </c>
      <c r="L477" s="4" t="s">
        <v>4211</v>
      </c>
      <c r="M477" s="4" t="s">
        <v>4210</v>
      </c>
      <c r="N477" s="4" t="s">
        <v>1695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4207</v>
      </c>
      <c r="I478" s="94">
        <v>18</v>
      </c>
      <c r="J478" s="4" t="s">
        <v>30</v>
      </c>
      <c r="K478" s="57" t="s">
        <v>79</v>
      </c>
      <c r="L478" s="4" t="s">
        <v>4214</v>
      </c>
      <c r="M478" s="4" t="s">
        <v>4213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3746</v>
      </c>
      <c r="I479" s="94">
        <v>88</v>
      </c>
      <c r="J479" s="4" t="s">
        <v>1111</v>
      </c>
      <c r="K479" s="57" t="s">
        <v>1110</v>
      </c>
      <c r="L479" s="4" t="s">
        <v>4039</v>
      </c>
      <c r="M479" s="4" t="s">
        <v>4038</v>
      </c>
      <c r="N479" s="4" t="s">
        <v>3425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1551</v>
      </c>
      <c r="E480" s="4" t="s">
        <v>34</v>
      </c>
      <c r="F480" s="4" t="s">
        <v>18</v>
      </c>
      <c r="G480" s="4">
        <v>9814</v>
      </c>
      <c r="H480" s="4" t="s">
        <v>4175</v>
      </c>
      <c r="I480" s="94">
        <v>28</v>
      </c>
      <c r="J480" s="4" t="s">
        <v>93</v>
      </c>
      <c r="K480" s="57">
        <v>2731</v>
      </c>
      <c r="L480" s="4" t="s">
        <v>4182</v>
      </c>
      <c r="M480" s="4" t="s">
        <v>577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2112</v>
      </c>
      <c r="E481" s="4" t="s">
        <v>34</v>
      </c>
      <c r="F481" s="4" t="s">
        <v>17</v>
      </c>
      <c r="G481" s="4">
        <v>9814</v>
      </c>
      <c r="H481" s="4" t="s">
        <v>4170</v>
      </c>
      <c r="I481" s="94">
        <v>40</v>
      </c>
      <c r="J481" s="4" t="s">
        <v>212</v>
      </c>
      <c r="K481" s="57">
        <v>9502</v>
      </c>
      <c r="L481" s="4" t="s">
        <v>4171</v>
      </c>
      <c r="M481" s="4" t="s">
        <v>577</v>
      </c>
      <c r="N481" s="4" t="s">
        <v>1695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1348</v>
      </c>
      <c r="E482" s="4" t="s">
        <v>33</v>
      </c>
      <c r="F482" s="4" t="s">
        <v>18</v>
      </c>
      <c r="G482" s="4">
        <v>9812</v>
      </c>
      <c r="H482" s="4" t="s">
        <v>4243</v>
      </c>
      <c r="I482" s="94">
        <v>232</v>
      </c>
      <c r="J482" s="4" t="s">
        <v>4920</v>
      </c>
      <c r="K482" s="57"/>
      <c r="L482" s="4" t="s">
        <v>4918</v>
      </c>
      <c r="M482" s="4" t="s">
        <v>4919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4272</v>
      </c>
      <c r="I483" s="94">
        <v>56</v>
      </c>
      <c r="J483" s="4" t="s">
        <v>3794</v>
      </c>
      <c r="K483" s="57" t="s">
        <v>79</v>
      </c>
      <c r="L483" s="4" t="s">
        <v>4273</v>
      </c>
      <c r="M483" s="4" t="s">
        <v>3614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3746</v>
      </c>
      <c r="I484" s="94">
        <v>33</v>
      </c>
      <c r="J484" s="4" t="s">
        <v>1111</v>
      </c>
      <c r="K484" s="57" t="s">
        <v>1110</v>
      </c>
      <c r="L484" s="4" t="s">
        <v>4039</v>
      </c>
      <c r="M484" s="4" t="s">
        <v>4038</v>
      </c>
      <c r="N484" s="4" t="s">
        <v>3425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1309</v>
      </c>
      <c r="E485" s="4" t="s">
        <v>33</v>
      </c>
      <c r="F485" s="4" t="s">
        <v>18</v>
      </c>
      <c r="G485" s="4">
        <v>9812</v>
      </c>
      <c r="H485" s="4" t="s">
        <v>4274</v>
      </c>
      <c r="I485" s="94">
        <v>46</v>
      </c>
      <c r="J485" s="4" t="s">
        <v>582</v>
      </c>
      <c r="K485" s="57" t="s">
        <v>1689</v>
      </c>
      <c r="L485" s="4" t="s">
        <v>4277</v>
      </c>
      <c r="M485" s="4" t="s">
        <v>4276</v>
      </c>
      <c r="N485" s="4" t="s">
        <v>2497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2110</v>
      </c>
      <c r="E486" s="4" t="s">
        <v>33</v>
      </c>
      <c r="F486" s="4" t="s">
        <v>18</v>
      </c>
      <c r="G486" s="4">
        <v>9812</v>
      </c>
      <c r="H486" s="4" t="s">
        <v>4275</v>
      </c>
      <c r="I486" s="94">
        <v>20</v>
      </c>
      <c r="J486" s="4" t="s">
        <v>61</v>
      </c>
      <c r="K486" s="57">
        <v>9811</v>
      </c>
      <c r="L486" s="4" t="s">
        <v>4279</v>
      </c>
      <c r="M486" s="4" t="s">
        <v>4278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4272</v>
      </c>
      <c r="I487" s="94">
        <v>24</v>
      </c>
      <c r="J487" s="4" t="s">
        <v>3794</v>
      </c>
      <c r="K487" s="57" t="s">
        <v>79</v>
      </c>
      <c r="L487" s="4" t="s">
        <v>4273</v>
      </c>
      <c r="M487" s="4" t="s">
        <v>3614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4323</v>
      </c>
      <c r="I488" s="94">
        <v>42.01</v>
      </c>
      <c r="J488" s="4" t="s">
        <v>61</v>
      </c>
      <c r="K488" s="57">
        <v>9811</v>
      </c>
      <c r="L488" s="4" t="s">
        <v>4327</v>
      </c>
      <c r="M488" s="4" t="s">
        <v>4326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4324</v>
      </c>
      <c r="I489" s="94">
        <v>21.99</v>
      </c>
      <c r="J489" s="4" t="s">
        <v>1819</v>
      </c>
      <c r="K489" s="57" t="s">
        <v>6564</v>
      </c>
      <c r="L489" s="4" t="s">
        <v>4277</v>
      </c>
      <c r="M489" s="4" t="s">
        <v>4328</v>
      </c>
      <c r="N489" s="4" t="s">
        <v>4978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4325</v>
      </c>
      <c r="I490" s="94">
        <v>16</v>
      </c>
      <c r="J490" s="4" t="s">
        <v>52</v>
      </c>
      <c r="K490" s="57">
        <v>9330</v>
      </c>
      <c r="L490" s="4" t="s">
        <v>4330</v>
      </c>
      <c r="M490" s="4" t="s">
        <v>4329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4367</v>
      </c>
      <c r="I491" s="94">
        <f>21*0.7</f>
        <v>14.7</v>
      </c>
      <c r="J491" s="4" t="s">
        <v>30</v>
      </c>
      <c r="K491" s="57" t="s">
        <v>79</v>
      </c>
      <c r="L491" s="4" t="s">
        <v>4368</v>
      </c>
      <c r="M491" s="4" t="s">
        <v>4366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4369</v>
      </c>
      <c r="I492" s="94">
        <f>3*8</f>
        <v>24</v>
      </c>
      <c r="J492" s="4" t="s">
        <v>61</v>
      </c>
      <c r="K492" s="57">
        <v>9811</v>
      </c>
      <c r="L492" s="4" t="s">
        <v>4371</v>
      </c>
      <c r="M492" s="4" t="s">
        <v>4370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4372</v>
      </c>
      <c r="I493" s="94">
        <v>40</v>
      </c>
      <c r="J493" s="4" t="s">
        <v>1819</v>
      </c>
      <c r="K493" s="57" t="s">
        <v>6564</v>
      </c>
      <c r="L493" s="4" t="s">
        <v>4374</v>
      </c>
      <c r="M493" s="4" t="s">
        <v>4373</v>
      </c>
      <c r="N493" s="4" t="s">
        <v>4978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4323</v>
      </c>
      <c r="I494" s="94">
        <v>16</v>
      </c>
      <c r="J494" s="4" t="s">
        <v>61</v>
      </c>
      <c r="K494" s="57">
        <v>9811</v>
      </c>
      <c r="L494" s="4" t="s">
        <v>4327</v>
      </c>
      <c r="M494" s="4" t="s">
        <v>4326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4455</v>
      </c>
      <c r="I495" s="94">
        <v>36</v>
      </c>
      <c r="J495" s="4" t="s">
        <v>4478</v>
      </c>
      <c r="K495" s="57"/>
      <c r="L495" s="4" t="s">
        <v>4477</v>
      </c>
      <c r="M495" s="4" t="s">
        <v>577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4323</v>
      </c>
      <c r="I496" s="94">
        <v>20</v>
      </c>
      <c r="J496" s="4" t="s">
        <v>61</v>
      </c>
      <c r="K496" s="57">
        <v>9811</v>
      </c>
      <c r="L496" s="4" t="s">
        <v>4327</v>
      </c>
      <c r="M496" s="4" t="s">
        <v>4326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4456</v>
      </c>
      <c r="I497" s="94">
        <v>19</v>
      </c>
      <c r="J497" s="4" t="s">
        <v>61</v>
      </c>
      <c r="K497" s="57">
        <v>9811</v>
      </c>
      <c r="L497" s="4" t="s">
        <v>4458</v>
      </c>
      <c r="M497" s="4" t="s">
        <v>4457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4372</v>
      </c>
      <c r="I498" s="94">
        <v>40</v>
      </c>
      <c r="J498" s="4" t="s">
        <v>1819</v>
      </c>
      <c r="K498" s="57" t="s">
        <v>6564</v>
      </c>
      <c r="L498" s="4" t="s">
        <v>4374</v>
      </c>
      <c r="M498" s="4" t="s">
        <v>4373</v>
      </c>
      <c r="N498" s="4" t="s">
        <v>4978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4455</v>
      </c>
      <c r="I499" s="94">
        <v>344</v>
      </c>
      <c r="J499" s="4" t="s">
        <v>4478</v>
      </c>
      <c r="K499" s="57"/>
      <c r="L499" s="4" t="s">
        <v>4477</v>
      </c>
      <c r="M499" s="4" t="s">
        <v>577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4479</v>
      </c>
      <c r="I500" s="94">
        <v>35.200000000000003</v>
      </c>
      <c r="J500" s="4" t="s">
        <v>30</v>
      </c>
      <c r="K500" s="57" t="s">
        <v>79</v>
      </c>
      <c r="L500" s="4" t="s">
        <v>4481</v>
      </c>
      <c r="M500" s="4" t="s">
        <v>4480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4517</v>
      </c>
      <c r="I501" s="94">
        <v>24</v>
      </c>
      <c r="J501" s="4" t="s">
        <v>52</v>
      </c>
      <c r="K501" s="57">
        <v>9330</v>
      </c>
      <c r="L501" s="4" t="s">
        <v>4519</v>
      </c>
      <c r="M501" s="4" t="s">
        <v>4518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4520</v>
      </c>
      <c r="I502" s="94">
        <v>42.4</v>
      </c>
      <c r="J502" s="4" t="s">
        <v>30</v>
      </c>
      <c r="K502" s="57" t="s">
        <v>79</v>
      </c>
      <c r="L502" s="4" t="s">
        <v>4525</v>
      </c>
      <c r="M502" s="4" t="s">
        <v>4524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4521</v>
      </c>
      <c r="I503" s="94">
        <v>70.460000000000008</v>
      </c>
      <c r="J503" s="4" t="s">
        <v>61</v>
      </c>
      <c r="K503" s="57">
        <v>9811</v>
      </c>
      <c r="L503" s="4" t="s">
        <v>4523</v>
      </c>
      <c r="M503" s="4" t="s">
        <v>4522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4455</v>
      </c>
      <c r="I504" s="94">
        <v>84</v>
      </c>
      <c r="J504" s="4" t="s">
        <v>4478</v>
      </c>
      <c r="K504" s="57"/>
      <c r="L504" s="4" t="s">
        <v>4477</v>
      </c>
      <c r="M504" s="4" t="s">
        <v>577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4555</v>
      </c>
      <c r="I505" s="94">
        <v>402</v>
      </c>
      <c r="J505" s="4" t="s">
        <v>30</v>
      </c>
      <c r="K505" s="57" t="s">
        <v>79</v>
      </c>
      <c r="L505" s="4" t="s">
        <v>4153</v>
      </c>
      <c r="M505" s="4" t="s">
        <v>4556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4558</v>
      </c>
      <c r="I506" s="94">
        <v>9</v>
      </c>
      <c r="J506" s="4" t="s">
        <v>61</v>
      </c>
      <c r="K506" s="57">
        <v>9811</v>
      </c>
      <c r="L506" s="4" t="s">
        <v>4564</v>
      </c>
      <c r="M506" s="4" t="s">
        <v>4563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4559</v>
      </c>
      <c r="I507" s="94">
        <v>24</v>
      </c>
      <c r="J507" s="4" t="s">
        <v>61</v>
      </c>
      <c r="K507" s="57">
        <v>9811</v>
      </c>
      <c r="L507" s="4" t="s">
        <v>4566</v>
      </c>
      <c r="M507" s="4" t="s">
        <v>4565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4557</v>
      </c>
      <c r="E508" s="4" t="s">
        <v>34</v>
      </c>
      <c r="F508" s="4" t="s">
        <v>18</v>
      </c>
      <c r="G508" s="4">
        <v>9814</v>
      </c>
      <c r="H508" s="4" t="s">
        <v>4560</v>
      </c>
      <c r="I508" s="94">
        <v>24</v>
      </c>
      <c r="J508" s="4" t="s">
        <v>61</v>
      </c>
      <c r="K508" s="57">
        <v>9813</v>
      </c>
      <c r="L508" s="4" t="s">
        <v>4561</v>
      </c>
      <c r="M508" s="4" t="s">
        <v>4562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4696</v>
      </c>
      <c r="I509" s="94">
        <v>156</v>
      </c>
      <c r="J509" s="4" t="s">
        <v>84</v>
      </c>
      <c r="K509" s="57"/>
      <c r="L509" s="4" t="s">
        <v>4698</v>
      </c>
      <c r="M509" s="4" t="s">
        <v>4697</v>
      </c>
      <c r="N509" s="4" t="s">
        <v>3425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1290</v>
      </c>
      <c r="E510" s="4" t="s">
        <v>33</v>
      </c>
      <c r="F510" s="4" t="s">
        <v>18</v>
      </c>
      <c r="G510" s="4">
        <v>9812</v>
      </c>
      <c r="H510" s="4" t="s">
        <v>3470</v>
      </c>
      <c r="I510" s="94">
        <v>58</v>
      </c>
      <c r="J510" s="4" t="s">
        <v>84</v>
      </c>
      <c r="K510" s="57"/>
      <c r="L510" s="4" t="s">
        <v>4699</v>
      </c>
      <c r="M510" s="4" t="s">
        <v>3471</v>
      </c>
      <c r="N510" s="4" t="s">
        <v>3425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4558</v>
      </c>
      <c r="I511" s="94">
        <v>24</v>
      </c>
      <c r="J511" s="4" t="s">
        <v>61</v>
      </c>
      <c r="K511" s="57">
        <v>9811</v>
      </c>
      <c r="L511" s="4" t="s">
        <v>4564</v>
      </c>
      <c r="M511" s="4" t="s">
        <v>4563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4558</v>
      </c>
      <c r="I512" s="94">
        <v>32</v>
      </c>
      <c r="J512" s="4" t="s">
        <v>61</v>
      </c>
      <c r="K512" s="57">
        <v>9811</v>
      </c>
      <c r="L512" s="4" t="s">
        <v>4564</v>
      </c>
      <c r="M512" s="4" t="s">
        <v>4563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4727</v>
      </c>
      <c r="I513" s="94">
        <v>16</v>
      </c>
      <c r="J513" s="4" t="s">
        <v>61</v>
      </c>
      <c r="K513" s="57">
        <v>9811</v>
      </c>
      <c r="L513" s="4" t="s">
        <v>4729</v>
      </c>
      <c r="M513" s="4" t="s">
        <v>4728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1290</v>
      </c>
      <c r="E514" s="4" t="s">
        <v>33</v>
      </c>
      <c r="F514" s="4" t="s">
        <v>18</v>
      </c>
      <c r="G514" s="4">
        <v>9812</v>
      </c>
      <c r="H514" s="4" t="s">
        <v>4730</v>
      </c>
      <c r="I514" s="94">
        <v>112</v>
      </c>
      <c r="J514" s="4" t="s">
        <v>84</v>
      </c>
      <c r="K514" s="57"/>
      <c r="L514" s="4" t="s">
        <v>4698</v>
      </c>
      <c r="M514" s="4" t="s">
        <v>4697</v>
      </c>
      <c r="N514" s="4" t="s">
        <v>3425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4696</v>
      </c>
      <c r="I515" s="94">
        <v>168</v>
      </c>
      <c r="J515" s="4" t="s">
        <v>84</v>
      </c>
      <c r="K515" s="57"/>
      <c r="L515" s="4" t="s">
        <v>4698</v>
      </c>
      <c r="M515" s="4" t="s">
        <v>4697</v>
      </c>
      <c r="N515" s="4" t="s">
        <v>3425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4771</v>
      </c>
      <c r="I516" s="94">
        <v>48</v>
      </c>
      <c r="J516" s="4" t="s">
        <v>30</v>
      </c>
      <c r="K516" s="57" t="s">
        <v>79</v>
      </c>
      <c r="L516" s="4" t="s">
        <v>4773</v>
      </c>
      <c r="M516" s="4" t="s">
        <v>4772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4774</v>
      </c>
      <c r="I517" s="94">
        <v>104</v>
      </c>
      <c r="J517" s="4" t="s">
        <v>61</v>
      </c>
      <c r="K517" s="57">
        <v>9811</v>
      </c>
      <c r="L517" s="4" t="s">
        <v>4775</v>
      </c>
      <c r="M517" s="4" t="s">
        <v>4776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4696</v>
      </c>
      <c r="I518" s="94">
        <v>302</v>
      </c>
      <c r="J518" s="4" t="s">
        <v>84</v>
      </c>
      <c r="K518" s="57"/>
      <c r="L518" s="4" t="s">
        <v>4698</v>
      </c>
      <c r="M518" s="4" t="s">
        <v>4697</v>
      </c>
      <c r="N518" s="4" t="s">
        <v>3425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1331</v>
      </c>
      <c r="E519" s="4" t="s">
        <v>33</v>
      </c>
      <c r="F519" s="4" t="s">
        <v>18</v>
      </c>
      <c r="G519" s="4">
        <v>9812</v>
      </c>
      <c r="H519" s="4" t="s">
        <v>4794</v>
      </c>
      <c r="I519" s="94">
        <f>6*11.5</f>
        <v>69</v>
      </c>
      <c r="J519" s="4" t="s">
        <v>61</v>
      </c>
      <c r="K519" s="57">
        <v>9811</v>
      </c>
      <c r="L519" s="4" t="s">
        <v>4795</v>
      </c>
      <c r="M519" s="4" t="s">
        <v>4796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4798</v>
      </c>
      <c r="I520" s="94">
        <v>24</v>
      </c>
      <c r="J520" s="4" t="s">
        <v>30</v>
      </c>
      <c r="K520" s="57" t="s">
        <v>79</v>
      </c>
      <c r="L520" s="4" t="s">
        <v>4802</v>
      </c>
      <c r="M520" s="4" t="s">
        <v>4801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4799</v>
      </c>
      <c r="I521" s="94">
        <v>156</v>
      </c>
      <c r="J521" s="4" t="s">
        <v>61</v>
      </c>
      <c r="K521" s="57">
        <v>9811</v>
      </c>
      <c r="L521" s="4" t="s">
        <v>4775</v>
      </c>
      <c r="M521" s="4" t="s">
        <v>4803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4800</v>
      </c>
      <c r="I522" s="94">
        <v>270.62</v>
      </c>
      <c r="J522" s="4" t="s">
        <v>84</v>
      </c>
      <c r="K522" s="57"/>
      <c r="L522" s="4" t="s">
        <v>4698</v>
      </c>
      <c r="M522" s="4" t="s">
        <v>4697</v>
      </c>
      <c r="N522" s="4" t="s">
        <v>3425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1290</v>
      </c>
      <c r="E523" s="4" t="s">
        <v>33</v>
      </c>
      <c r="F523" s="4" t="s">
        <v>18</v>
      </c>
      <c r="G523" s="4">
        <v>9812</v>
      </c>
      <c r="H523" s="4" t="s">
        <v>4696</v>
      </c>
      <c r="I523" s="94">
        <v>65.38</v>
      </c>
      <c r="J523" s="4" t="s">
        <v>84</v>
      </c>
      <c r="K523" s="57"/>
      <c r="L523" s="4" t="s">
        <v>4698</v>
      </c>
      <c r="M523" s="4" t="s">
        <v>4697</v>
      </c>
      <c r="N523" s="4" t="s">
        <v>3425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1331</v>
      </c>
      <c r="E524" s="4" t="s">
        <v>33</v>
      </c>
      <c r="F524" s="4" t="s">
        <v>18</v>
      </c>
      <c r="G524" s="4">
        <v>9812</v>
      </c>
      <c r="H524" s="4" t="s">
        <v>4794</v>
      </c>
      <c r="I524" s="94">
        <v>24</v>
      </c>
      <c r="J524" s="4" t="s">
        <v>61</v>
      </c>
      <c r="K524" s="57">
        <v>9811</v>
      </c>
      <c r="L524" s="4" t="s">
        <v>4795</v>
      </c>
      <c r="M524" s="4" t="s">
        <v>4796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4800</v>
      </c>
      <c r="I525" s="94">
        <v>326.5</v>
      </c>
      <c r="J525" s="4" t="s">
        <v>84</v>
      </c>
      <c r="K525" s="57"/>
      <c r="L525" s="4" t="s">
        <v>4698</v>
      </c>
      <c r="M525" s="4" t="s">
        <v>4697</v>
      </c>
      <c r="N525" s="4" t="s">
        <v>3425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4825</v>
      </c>
      <c r="I526" s="94">
        <v>128</v>
      </c>
      <c r="J526" s="4" t="s">
        <v>84</v>
      </c>
      <c r="K526" s="57"/>
      <c r="L526" s="4" t="s">
        <v>4698</v>
      </c>
      <c r="M526" s="4" t="s">
        <v>4697</v>
      </c>
      <c r="N526" s="4" t="s">
        <v>3425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4826</v>
      </c>
      <c r="I527" s="94">
        <v>48</v>
      </c>
      <c r="J527" s="4" t="s">
        <v>61</v>
      </c>
      <c r="K527" s="57">
        <v>9811</v>
      </c>
      <c r="L527" s="4" t="s">
        <v>4828</v>
      </c>
      <c r="M527" s="4" t="s">
        <v>4827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4865</v>
      </c>
      <c r="I528" s="94">
        <v>110</v>
      </c>
      <c r="J528" s="4" t="s">
        <v>1819</v>
      </c>
      <c r="K528" s="57" t="s">
        <v>6564</v>
      </c>
      <c r="L528" s="4" t="s">
        <v>4873</v>
      </c>
      <c r="M528" s="4" t="s">
        <v>4869</v>
      </c>
      <c r="N528" s="4" t="s">
        <v>4978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4866</v>
      </c>
      <c r="I529" s="94">
        <v>24</v>
      </c>
      <c r="J529" s="4" t="s">
        <v>52</v>
      </c>
      <c r="K529" s="57">
        <v>9330</v>
      </c>
      <c r="L529" s="4" t="s">
        <v>4875</v>
      </c>
      <c r="M529" s="4" t="s">
        <v>4870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4867</v>
      </c>
      <c r="I530" s="94">
        <v>10</v>
      </c>
      <c r="J530" s="4" t="s">
        <v>30</v>
      </c>
      <c r="K530" s="57" t="s">
        <v>79</v>
      </c>
      <c r="L530" s="4" t="s">
        <v>4876</v>
      </c>
      <c r="M530" s="4" t="s">
        <v>4871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4868</v>
      </c>
      <c r="I531" s="94">
        <v>48</v>
      </c>
      <c r="J531" s="4" t="s">
        <v>30</v>
      </c>
      <c r="K531" s="57" t="s">
        <v>79</v>
      </c>
      <c r="L531" s="4" t="s">
        <v>4877</v>
      </c>
      <c r="M531" s="4" t="s">
        <v>4872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4826</v>
      </c>
      <c r="I532" s="94">
        <v>48</v>
      </c>
      <c r="J532" s="4" t="s">
        <v>61</v>
      </c>
      <c r="K532" s="57">
        <v>9811</v>
      </c>
      <c r="L532" s="4" t="s">
        <v>4828</v>
      </c>
      <c r="M532" s="4" t="s">
        <v>4827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4800</v>
      </c>
      <c r="I533" s="94">
        <v>104</v>
      </c>
      <c r="J533" s="4" t="s">
        <v>84</v>
      </c>
      <c r="K533" s="57"/>
      <c r="L533" s="4" t="s">
        <v>4698</v>
      </c>
      <c r="M533" s="4" t="s">
        <v>4697</v>
      </c>
      <c r="N533" s="4" t="s">
        <v>3425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4878</v>
      </c>
      <c r="I534" s="94">
        <v>52</v>
      </c>
      <c r="J534" s="4" t="s">
        <v>84</v>
      </c>
      <c r="K534" s="57"/>
      <c r="L534" s="4" t="s">
        <v>4698</v>
      </c>
      <c r="M534" s="4" t="s">
        <v>4697</v>
      </c>
      <c r="N534" s="4" t="s">
        <v>3425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1290</v>
      </c>
      <c r="E535" s="4" t="s">
        <v>33</v>
      </c>
      <c r="F535" s="4" t="s">
        <v>18</v>
      </c>
      <c r="G535" s="4">
        <v>9812</v>
      </c>
      <c r="H535" s="4" t="s">
        <v>4825</v>
      </c>
      <c r="I535" s="94">
        <v>108</v>
      </c>
      <c r="J535" s="4" t="s">
        <v>84</v>
      </c>
      <c r="K535" s="57"/>
      <c r="L535" s="4" t="s">
        <v>4698</v>
      </c>
      <c r="M535" s="4" t="s">
        <v>4697</v>
      </c>
      <c r="N535" s="4" t="s">
        <v>3425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1308</v>
      </c>
      <c r="E536" s="4" t="s">
        <v>33</v>
      </c>
      <c r="F536" s="4" t="s">
        <v>18</v>
      </c>
      <c r="G536" s="4">
        <v>9812</v>
      </c>
      <c r="H536" s="4" t="s">
        <v>4921</v>
      </c>
      <c r="I536" s="94">
        <v>14.5</v>
      </c>
      <c r="J536" s="4" t="s">
        <v>61</v>
      </c>
      <c r="K536" s="57">
        <v>9811</v>
      </c>
      <c r="L536" s="4" t="s">
        <v>4923</v>
      </c>
      <c r="M536" s="4" t="s">
        <v>4922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1308</v>
      </c>
      <c r="E537" s="4" t="s">
        <v>33</v>
      </c>
      <c r="F537" s="4" t="s">
        <v>18</v>
      </c>
      <c r="G537" s="4">
        <v>9812</v>
      </c>
      <c r="H537" s="4" t="s">
        <v>4924</v>
      </c>
      <c r="I537" s="94">
        <v>80</v>
      </c>
      <c r="J537" s="4" t="s">
        <v>61</v>
      </c>
      <c r="K537" s="57">
        <v>9811</v>
      </c>
      <c r="L537" s="4" t="s">
        <v>4933</v>
      </c>
      <c r="M537" s="4" t="s">
        <v>4925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4878</v>
      </c>
      <c r="I538" s="94">
        <v>328</v>
      </c>
      <c r="J538" s="4" t="s">
        <v>84</v>
      </c>
      <c r="K538" s="57"/>
      <c r="L538" s="4" t="s">
        <v>4698</v>
      </c>
      <c r="M538" s="4" t="s">
        <v>4697</v>
      </c>
      <c r="N538" s="4" t="s">
        <v>3425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4926</v>
      </c>
      <c r="I539" s="94">
        <v>35</v>
      </c>
      <c r="J539" s="4" t="s">
        <v>30</v>
      </c>
      <c r="K539" s="57" t="s">
        <v>79</v>
      </c>
      <c r="L539" s="4" t="s">
        <v>4928</v>
      </c>
      <c r="M539" s="4" t="s">
        <v>4927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4868</v>
      </c>
      <c r="I540" s="94">
        <v>142</v>
      </c>
      <c r="J540" s="4" t="s">
        <v>30</v>
      </c>
      <c r="K540" s="57" t="s">
        <v>79</v>
      </c>
      <c r="L540" s="4" t="s">
        <v>4877</v>
      </c>
      <c r="M540" s="4" t="s">
        <v>4872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4930</v>
      </c>
      <c r="I541" s="94">
        <v>13.5</v>
      </c>
      <c r="J541" s="4" t="s">
        <v>61</v>
      </c>
      <c r="K541" s="57">
        <v>9813</v>
      </c>
      <c r="L541" s="4" t="s">
        <v>4932</v>
      </c>
      <c r="M541" s="4" t="s">
        <v>577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4929</v>
      </c>
      <c r="E542" s="4" t="s">
        <v>34</v>
      </c>
      <c r="F542" s="4" t="s">
        <v>17</v>
      </c>
      <c r="G542" s="4">
        <v>9814</v>
      </c>
      <c r="H542" s="4" t="s">
        <v>4931</v>
      </c>
      <c r="I542" s="94">
        <v>10.5</v>
      </c>
      <c r="J542" s="4" t="s">
        <v>61</v>
      </c>
      <c r="K542" s="57">
        <v>9813</v>
      </c>
      <c r="L542" s="4" t="s">
        <v>4932</v>
      </c>
      <c r="M542" s="4" t="s">
        <v>577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4868</v>
      </c>
      <c r="I543" s="94">
        <v>60</v>
      </c>
      <c r="J543" s="4" t="s">
        <v>30</v>
      </c>
      <c r="K543" s="57" t="s">
        <v>79</v>
      </c>
      <c r="L543" s="4" t="s">
        <v>4877</v>
      </c>
      <c r="M543" s="4" t="s">
        <v>4872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5016</v>
      </c>
      <c r="I544" s="94">
        <v>48</v>
      </c>
      <c r="J544" s="4" t="s">
        <v>84</v>
      </c>
      <c r="K544" s="57"/>
      <c r="L544" s="4" t="s">
        <v>2426</v>
      </c>
      <c r="M544" s="4" t="s">
        <v>577</v>
      </c>
      <c r="N544" s="4" t="s">
        <v>3425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5010</v>
      </c>
      <c r="I545" s="94">
        <v>45</v>
      </c>
      <c r="J545" s="4" t="s">
        <v>30</v>
      </c>
      <c r="K545" s="57" t="s">
        <v>79</v>
      </c>
      <c r="L545" s="4" t="s">
        <v>5013</v>
      </c>
      <c r="M545" s="4" t="s">
        <v>5012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4825</v>
      </c>
      <c r="I546" s="94">
        <v>226</v>
      </c>
      <c r="J546" s="4" t="s">
        <v>84</v>
      </c>
      <c r="K546" s="57"/>
      <c r="L546" s="4" t="s">
        <v>4698</v>
      </c>
      <c r="M546" s="4" t="s">
        <v>4697</v>
      </c>
      <c r="N546" s="4" t="s">
        <v>3425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5011</v>
      </c>
      <c r="I547" s="94">
        <v>272</v>
      </c>
      <c r="J547" s="4" t="s">
        <v>84</v>
      </c>
      <c r="K547" s="57"/>
      <c r="L547" s="4" t="s">
        <v>4698</v>
      </c>
      <c r="M547" s="4" t="s">
        <v>4697</v>
      </c>
      <c r="N547" s="4" t="s">
        <v>3425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5014</v>
      </c>
      <c r="I548" s="94">
        <v>8</v>
      </c>
      <c r="J548" s="4" t="s">
        <v>30</v>
      </c>
      <c r="K548" s="57" t="s">
        <v>79</v>
      </c>
      <c r="L548" s="4" t="s">
        <v>5018</v>
      </c>
      <c r="M548" s="4" t="s">
        <v>4872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4868</v>
      </c>
      <c r="I549" s="94">
        <v>96</v>
      </c>
      <c r="J549" s="4" t="s">
        <v>30</v>
      </c>
      <c r="K549" s="57" t="s">
        <v>79</v>
      </c>
      <c r="L549" s="4" t="s">
        <v>4877</v>
      </c>
      <c r="M549" s="4" t="s">
        <v>4872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5015</v>
      </c>
      <c r="I550" s="94">
        <v>24</v>
      </c>
      <c r="J550" s="4" t="s">
        <v>3679</v>
      </c>
      <c r="K550" s="57">
        <v>9038</v>
      </c>
      <c r="L550" s="4" t="s">
        <v>5019</v>
      </c>
      <c r="M550" s="4" t="s">
        <v>577</v>
      </c>
      <c r="N550" s="4" t="s">
        <v>1695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5016</v>
      </c>
      <c r="I551" s="94">
        <v>32</v>
      </c>
      <c r="J551" s="4" t="s">
        <v>84</v>
      </c>
      <c r="K551" s="57"/>
      <c r="L551" s="4" t="s">
        <v>2426</v>
      </c>
      <c r="M551" s="4" t="s">
        <v>577</v>
      </c>
      <c r="N551" s="4" t="s">
        <v>3425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5017</v>
      </c>
      <c r="I552" s="94">
        <v>48</v>
      </c>
      <c r="J552" s="4" t="s">
        <v>3679</v>
      </c>
      <c r="K552" s="57">
        <v>9038</v>
      </c>
      <c r="L552" s="4" t="s">
        <v>5019</v>
      </c>
      <c r="M552" s="4" t="s">
        <v>577</v>
      </c>
      <c r="N552" s="4" t="s">
        <v>1695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4825</v>
      </c>
      <c r="I553" s="94">
        <v>126</v>
      </c>
      <c r="J553" s="4" t="s">
        <v>84</v>
      </c>
      <c r="K553" s="57"/>
      <c r="L553" s="4" t="s">
        <v>4698</v>
      </c>
      <c r="M553" s="4" t="s">
        <v>4697</v>
      </c>
      <c r="N553" s="4" t="s">
        <v>3425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4730</v>
      </c>
      <c r="I554" s="94">
        <v>120</v>
      </c>
      <c r="J554" s="4" t="s">
        <v>84</v>
      </c>
      <c r="K554" s="57"/>
      <c r="L554" s="4" t="s">
        <v>4698</v>
      </c>
      <c r="M554" s="4" t="s">
        <v>4697</v>
      </c>
      <c r="N554" s="4" t="s">
        <v>3425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5011</v>
      </c>
      <c r="I555" s="94">
        <v>284</v>
      </c>
      <c r="J555" s="4" t="s">
        <v>84</v>
      </c>
      <c r="K555" s="57"/>
      <c r="L555" s="4" t="s">
        <v>4698</v>
      </c>
      <c r="M555" s="4" t="s">
        <v>4697</v>
      </c>
      <c r="N555" s="4" t="s">
        <v>3425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5014</v>
      </c>
      <c r="I556" s="94">
        <v>64</v>
      </c>
      <c r="J556" s="4" t="s">
        <v>30</v>
      </c>
      <c r="K556" s="57" t="s">
        <v>79</v>
      </c>
      <c r="L556" s="4" t="s">
        <v>5018</v>
      </c>
      <c r="M556" s="4" t="s">
        <v>4872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5017</v>
      </c>
      <c r="I557" s="94">
        <v>22</v>
      </c>
      <c r="J557" s="4" t="s">
        <v>3679</v>
      </c>
      <c r="K557" s="57">
        <v>9038</v>
      </c>
      <c r="L557" s="4" t="s">
        <v>5019</v>
      </c>
      <c r="M557" s="4" t="s">
        <v>577</v>
      </c>
      <c r="N557" s="4" t="s">
        <v>1695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5059</v>
      </c>
      <c r="I558" s="94">
        <v>104</v>
      </c>
      <c r="J558" s="4" t="s">
        <v>30</v>
      </c>
      <c r="K558" s="57" t="s">
        <v>79</v>
      </c>
      <c r="L558" s="4" t="s">
        <v>5091</v>
      </c>
      <c r="M558" s="4" t="s">
        <v>577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5058</v>
      </c>
      <c r="E559" s="4" t="s">
        <v>33</v>
      </c>
      <c r="F559" s="4" t="s">
        <v>17</v>
      </c>
      <c r="G559" s="4">
        <v>9812</v>
      </c>
      <c r="H559" s="4" t="s">
        <v>5060</v>
      </c>
      <c r="I559" s="94">
        <v>36</v>
      </c>
      <c r="J559" s="4" t="s">
        <v>3126</v>
      </c>
      <c r="K559" s="57" t="s">
        <v>3125</v>
      </c>
      <c r="L559" s="4" t="s">
        <v>5081</v>
      </c>
      <c r="M559" s="4" t="s">
        <v>577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1117</v>
      </c>
      <c r="E560" s="4" t="s">
        <v>33</v>
      </c>
      <c r="F560" s="4" t="s">
        <v>18</v>
      </c>
      <c r="G560" s="4">
        <v>9812</v>
      </c>
      <c r="H560" s="4" t="s">
        <v>5075</v>
      </c>
      <c r="I560" s="94">
        <v>12</v>
      </c>
      <c r="J560" s="4" t="s">
        <v>93</v>
      </c>
      <c r="K560" s="57">
        <v>2731</v>
      </c>
      <c r="L560" s="4" t="s">
        <v>5077</v>
      </c>
      <c r="M560" s="4" t="s">
        <v>5076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1117</v>
      </c>
      <c r="E561" s="4" t="s">
        <v>33</v>
      </c>
      <c r="F561" s="4" t="s">
        <v>18</v>
      </c>
      <c r="G561" s="4">
        <v>9812</v>
      </c>
      <c r="H561" s="4" t="s">
        <v>5079</v>
      </c>
      <c r="I561" s="94">
        <v>24</v>
      </c>
      <c r="J561" s="4" t="s">
        <v>61</v>
      </c>
      <c r="K561" s="57">
        <v>9811</v>
      </c>
      <c r="L561" s="4" t="s">
        <v>5080</v>
      </c>
      <c r="M561" s="4" t="s">
        <v>5078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4730</v>
      </c>
      <c r="I562" s="94">
        <v>168</v>
      </c>
      <c r="J562" s="4" t="s">
        <v>84</v>
      </c>
      <c r="K562" s="57"/>
      <c r="L562" s="4" t="s">
        <v>4698</v>
      </c>
      <c r="M562" s="4" t="s">
        <v>4697</v>
      </c>
      <c r="N562" s="4" t="s">
        <v>3425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1290</v>
      </c>
      <c r="E563" s="4" t="s">
        <v>33</v>
      </c>
      <c r="F563" s="4" t="s">
        <v>18</v>
      </c>
      <c r="G563" s="4">
        <v>9812</v>
      </c>
      <c r="H563" s="4" t="s">
        <v>5011</v>
      </c>
      <c r="I563" s="94">
        <v>64</v>
      </c>
      <c r="J563" s="4" t="s">
        <v>84</v>
      </c>
      <c r="K563" s="57"/>
      <c r="L563" s="4" t="s">
        <v>4698</v>
      </c>
      <c r="M563" s="4" t="s">
        <v>4697</v>
      </c>
      <c r="N563" s="4" t="s">
        <v>3425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1290</v>
      </c>
      <c r="E564" s="4" t="s">
        <v>33</v>
      </c>
      <c r="F564" s="4" t="s">
        <v>18</v>
      </c>
      <c r="G564" s="4">
        <v>9812</v>
      </c>
      <c r="H564" s="4" t="s">
        <v>5082</v>
      </c>
      <c r="I564" s="94">
        <v>104</v>
      </c>
      <c r="J564" s="4" t="s">
        <v>84</v>
      </c>
      <c r="K564" s="57"/>
      <c r="L564" s="4" t="s">
        <v>4698</v>
      </c>
      <c r="M564" s="4" t="s">
        <v>4697</v>
      </c>
      <c r="N564" s="4" t="s">
        <v>3425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5058</v>
      </c>
      <c r="E565" s="4" t="s">
        <v>33</v>
      </c>
      <c r="F565" s="4" t="s">
        <v>17</v>
      </c>
      <c r="G565" s="4">
        <v>9812</v>
      </c>
      <c r="H565" s="4" t="s">
        <v>5060</v>
      </c>
      <c r="I565" s="94">
        <v>36</v>
      </c>
      <c r="J565" s="4" t="s">
        <v>3126</v>
      </c>
      <c r="K565" s="57" t="s">
        <v>3125</v>
      </c>
      <c r="L565" s="4" t="s">
        <v>5081</v>
      </c>
      <c r="M565" s="4" t="s">
        <v>577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5059</v>
      </c>
      <c r="I566" s="94">
        <v>132</v>
      </c>
      <c r="J566" s="4" t="s">
        <v>30</v>
      </c>
      <c r="K566" s="57" t="s">
        <v>79</v>
      </c>
      <c r="L566" s="4" t="s">
        <v>5091</v>
      </c>
      <c r="M566" s="4" t="s">
        <v>577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2573</v>
      </c>
      <c r="E567" s="4" t="s">
        <v>33</v>
      </c>
      <c r="F567" s="4" t="s">
        <v>18</v>
      </c>
      <c r="G567" s="4">
        <v>9812</v>
      </c>
      <c r="H567" s="4" t="s">
        <v>5085</v>
      </c>
      <c r="I567" s="94">
        <v>19.739999999999998</v>
      </c>
      <c r="J567" s="4" t="s">
        <v>61</v>
      </c>
      <c r="K567" s="57">
        <v>9811</v>
      </c>
      <c r="L567" s="4" t="s">
        <v>5087</v>
      </c>
      <c r="M567" s="4" t="s">
        <v>5086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5088</v>
      </c>
      <c r="I568" s="94">
        <f>5*3+1*2.5+4*4</f>
        <v>33.5</v>
      </c>
      <c r="J568" s="4" t="s">
        <v>4920</v>
      </c>
      <c r="K568" s="57"/>
      <c r="L568" s="4" t="s">
        <v>5089</v>
      </c>
      <c r="M568" s="4" t="s">
        <v>5090</v>
      </c>
      <c r="N568" s="4" t="s">
        <v>3425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4730</v>
      </c>
      <c r="I569" s="94">
        <v>281</v>
      </c>
      <c r="J569" s="4" t="s">
        <v>84</v>
      </c>
      <c r="K569" s="57"/>
      <c r="L569" s="4" t="s">
        <v>4698</v>
      </c>
      <c r="M569" s="4" t="s">
        <v>4697</v>
      </c>
      <c r="N569" s="4" t="s">
        <v>3425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2674</v>
      </c>
      <c r="E570" s="4" t="s">
        <v>33</v>
      </c>
      <c r="F570" s="4" t="s">
        <v>18</v>
      </c>
      <c r="G570" s="4">
        <v>9812</v>
      </c>
      <c r="H570" s="4" t="s">
        <v>5082</v>
      </c>
      <c r="I570" s="94">
        <v>315</v>
      </c>
      <c r="J570" s="4" t="s">
        <v>84</v>
      </c>
      <c r="K570" s="57"/>
      <c r="L570" s="4" t="s">
        <v>4698</v>
      </c>
      <c r="M570" s="4" t="s">
        <v>4697</v>
      </c>
      <c r="N570" s="4" t="s">
        <v>3425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5059</v>
      </c>
      <c r="I571" s="94">
        <v>132</v>
      </c>
      <c r="J571" s="4" t="s">
        <v>30</v>
      </c>
      <c r="K571" s="57" t="s">
        <v>79</v>
      </c>
      <c r="L571" s="4" t="s">
        <v>5091</v>
      </c>
      <c r="M571" s="4" t="s">
        <v>577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5088</v>
      </c>
      <c r="I572" s="94">
        <f>6*8</f>
        <v>48</v>
      </c>
      <c r="J572" s="4" t="s">
        <v>4920</v>
      </c>
      <c r="K572" s="57"/>
      <c r="L572" s="4" t="s">
        <v>5089</v>
      </c>
      <c r="M572" s="4" t="s">
        <v>5090</v>
      </c>
      <c r="N572" s="4" t="s">
        <v>3425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4730</v>
      </c>
      <c r="I573" s="94">
        <v>128</v>
      </c>
      <c r="J573" s="4" t="s">
        <v>84</v>
      </c>
      <c r="K573" s="57"/>
      <c r="L573" s="4" t="s">
        <v>4698</v>
      </c>
      <c r="M573" s="4" t="s">
        <v>4697</v>
      </c>
      <c r="N573" s="4" t="s">
        <v>3425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2674</v>
      </c>
      <c r="E574" s="4" t="s">
        <v>33</v>
      </c>
      <c r="F574" s="4" t="s">
        <v>18</v>
      </c>
      <c r="G574" s="4">
        <v>9812</v>
      </c>
      <c r="H574" s="4" t="s">
        <v>5124</v>
      </c>
      <c r="I574" s="94">
        <v>188</v>
      </c>
      <c r="J574" s="4" t="s">
        <v>84</v>
      </c>
      <c r="K574" s="57"/>
      <c r="L574" s="4" t="s">
        <v>4698</v>
      </c>
      <c r="M574" s="4" t="s">
        <v>4697</v>
      </c>
      <c r="N574" s="4" t="s">
        <v>3425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5082</v>
      </c>
      <c r="I575" s="94">
        <v>248</v>
      </c>
      <c r="J575" s="4" t="s">
        <v>84</v>
      </c>
      <c r="K575" s="57"/>
      <c r="L575" s="4" t="s">
        <v>4698</v>
      </c>
      <c r="M575" s="4" t="s">
        <v>4697</v>
      </c>
      <c r="N575" s="4" t="s">
        <v>3425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1538</v>
      </c>
      <c r="E576" s="4" t="s">
        <v>33</v>
      </c>
      <c r="F576" s="4" t="s">
        <v>18</v>
      </c>
      <c r="G576" s="4">
        <v>9812</v>
      </c>
      <c r="H576" s="4" t="s">
        <v>5125</v>
      </c>
      <c r="I576" s="94">
        <v>30</v>
      </c>
      <c r="J576" s="4" t="s">
        <v>84</v>
      </c>
      <c r="K576" s="57"/>
      <c r="L576" s="4" t="s">
        <v>4698</v>
      </c>
      <c r="M576" s="4" t="s">
        <v>4697</v>
      </c>
      <c r="N576" s="4" t="s">
        <v>3425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5126</v>
      </c>
      <c r="I577" s="94">
        <v>52</v>
      </c>
      <c r="J577" s="4" t="s">
        <v>30</v>
      </c>
      <c r="K577" s="57" t="s">
        <v>79</v>
      </c>
      <c r="L577" s="4" t="s">
        <v>5130</v>
      </c>
      <c r="M577" s="4" t="s">
        <v>5129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5127</v>
      </c>
      <c r="I578" s="94">
        <v>128.5</v>
      </c>
      <c r="J578" s="4" t="s">
        <v>30</v>
      </c>
      <c r="K578" s="57" t="s">
        <v>79</v>
      </c>
      <c r="L578" s="4" t="s">
        <v>5091</v>
      </c>
      <c r="M578" s="4" t="s">
        <v>577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5128</v>
      </c>
      <c r="I579" s="94">
        <v>24</v>
      </c>
      <c r="J579" s="4" t="s">
        <v>30</v>
      </c>
      <c r="K579" s="57" t="s">
        <v>79</v>
      </c>
      <c r="L579" s="4" t="s">
        <v>5091</v>
      </c>
      <c r="M579" s="4" t="s">
        <v>577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2674</v>
      </c>
      <c r="E580" s="4" t="s">
        <v>33</v>
      </c>
      <c r="F580" s="4" t="s">
        <v>18</v>
      </c>
      <c r="G580" s="4">
        <v>9812</v>
      </c>
      <c r="H580" s="4" t="s">
        <v>5124</v>
      </c>
      <c r="I580" s="94">
        <v>302</v>
      </c>
      <c r="J580" s="4" t="s">
        <v>84</v>
      </c>
      <c r="K580" s="57"/>
      <c r="L580" s="4" t="s">
        <v>4698</v>
      </c>
      <c r="M580" s="4" t="s">
        <v>4697</v>
      </c>
      <c r="N580" s="4" t="s">
        <v>3425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5125</v>
      </c>
      <c r="I581" s="94">
        <v>356</v>
      </c>
      <c r="J581" s="4" t="s">
        <v>84</v>
      </c>
      <c r="K581" s="57"/>
      <c r="L581" s="4" t="s">
        <v>4698</v>
      </c>
      <c r="M581" s="4" t="s">
        <v>4697</v>
      </c>
      <c r="N581" s="4" t="s">
        <v>3425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5161</v>
      </c>
      <c r="I582" s="94">
        <v>10</v>
      </c>
      <c r="J582" s="4" t="s">
        <v>30</v>
      </c>
      <c r="K582" s="57" t="s">
        <v>79</v>
      </c>
      <c r="L582" s="4" t="s">
        <v>5163</v>
      </c>
      <c r="M582" s="4" t="s">
        <v>5162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5126</v>
      </c>
      <c r="I583" s="94">
        <v>90</v>
      </c>
      <c r="J583" s="4" t="s">
        <v>30</v>
      </c>
      <c r="K583" s="57" t="s">
        <v>79</v>
      </c>
      <c r="L583" s="4" t="s">
        <v>5130</v>
      </c>
      <c r="M583" s="4" t="s">
        <v>5129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5127</v>
      </c>
      <c r="I584" s="94">
        <v>11</v>
      </c>
      <c r="J584" s="4" t="s">
        <v>30</v>
      </c>
      <c r="K584" s="57" t="s">
        <v>79</v>
      </c>
      <c r="L584" s="4" t="s">
        <v>5091</v>
      </c>
      <c r="M584" s="4" t="s">
        <v>577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5164</v>
      </c>
      <c r="I585" s="94">
        <v>12</v>
      </c>
      <c r="J585" s="4" t="s">
        <v>30</v>
      </c>
      <c r="K585" s="57" t="s">
        <v>79</v>
      </c>
      <c r="L585" s="4" t="s">
        <v>5091</v>
      </c>
      <c r="M585" s="4" t="s">
        <v>577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5165</v>
      </c>
      <c r="I586" s="94">
        <v>8</v>
      </c>
      <c r="J586" s="4" t="s">
        <v>30</v>
      </c>
      <c r="K586" s="57" t="s">
        <v>79</v>
      </c>
      <c r="L586" s="4" t="s">
        <v>5091</v>
      </c>
      <c r="M586" s="4" t="s">
        <v>577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1538</v>
      </c>
      <c r="E587" s="4" t="s">
        <v>33</v>
      </c>
      <c r="F587" s="4" t="s">
        <v>18</v>
      </c>
      <c r="G587" s="4">
        <v>9812</v>
      </c>
      <c r="H587" s="4" t="s">
        <v>5206</v>
      </c>
      <c r="I587" s="94">
        <v>32</v>
      </c>
      <c r="J587" s="4" t="s">
        <v>84</v>
      </c>
      <c r="K587" s="57"/>
      <c r="L587" s="4" t="s">
        <v>4698</v>
      </c>
      <c r="M587" s="4" t="s">
        <v>4697</v>
      </c>
      <c r="N587" s="4" t="s">
        <v>3425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5124</v>
      </c>
      <c r="I588" s="94">
        <v>130</v>
      </c>
      <c r="J588" s="4" t="s">
        <v>84</v>
      </c>
      <c r="K588" s="57"/>
      <c r="L588" s="4" t="s">
        <v>4698</v>
      </c>
      <c r="M588" s="4" t="s">
        <v>4697</v>
      </c>
      <c r="N588" s="4" t="s">
        <v>3425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2674</v>
      </c>
      <c r="E589" s="4" t="s">
        <v>33</v>
      </c>
      <c r="F589" s="4" t="s">
        <v>18</v>
      </c>
      <c r="G589" s="4">
        <v>9812</v>
      </c>
      <c r="H589" s="4" t="s">
        <v>5207</v>
      </c>
      <c r="I589" s="94">
        <v>144</v>
      </c>
      <c r="J589" s="4" t="s">
        <v>84</v>
      </c>
      <c r="K589" s="57"/>
      <c r="L589" s="4" t="s">
        <v>4698</v>
      </c>
      <c r="M589" s="4" t="s">
        <v>4697</v>
      </c>
      <c r="N589" s="4" t="s">
        <v>3425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5125</v>
      </c>
      <c r="I590" s="94">
        <v>268</v>
      </c>
      <c r="J590" s="4" t="s">
        <v>84</v>
      </c>
      <c r="K590" s="57"/>
      <c r="L590" s="4" t="s">
        <v>4698</v>
      </c>
      <c r="M590" s="4" t="s">
        <v>4697</v>
      </c>
      <c r="N590" s="4" t="s">
        <v>3425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5205</v>
      </c>
      <c r="I591" s="94">
        <v>160</v>
      </c>
      <c r="J591" s="4" t="s">
        <v>61</v>
      </c>
      <c r="K591" s="57">
        <v>9811</v>
      </c>
      <c r="L591" s="4" t="s">
        <v>5209</v>
      </c>
      <c r="M591" s="4" t="s">
        <v>5208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5210</v>
      </c>
      <c r="I592" s="94">
        <v>32</v>
      </c>
      <c r="J592" s="4" t="s">
        <v>61</v>
      </c>
      <c r="K592" s="57">
        <v>9811</v>
      </c>
      <c r="L592" s="4" t="s">
        <v>5213</v>
      </c>
      <c r="M592" s="4" t="s">
        <v>5212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5211</v>
      </c>
      <c r="I593" s="94">
        <v>12</v>
      </c>
      <c r="J593" s="4" t="s">
        <v>61</v>
      </c>
      <c r="K593" s="57">
        <v>9811</v>
      </c>
      <c r="L593" s="4" t="s">
        <v>5215</v>
      </c>
      <c r="M593" s="4" t="s">
        <v>5214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5210</v>
      </c>
      <c r="I594" s="94">
        <v>32</v>
      </c>
      <c r="J594" s="4" t="s">
        <v>61</v>
      </c>
      <c r="K594" s="57">
        <v>9811</v>
      </c>
      <c r="L594" s="4" t="s">
        <v>5213</v>
      </c>
      <c r="M594" s="4" t="s">
        <v>5212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5211</v>
      </c>
      <c r="I595" s="94">
        <v>24</v>
      </c>
      <c r="J595" s="4" t="s">
        <v>61</v>
      </c>
      <c r="K595" s="57">
        <v>9811</v>
      </c>
      <c r="L595" s="4" t="s">
        <v>5215</v>
      </c>
      <c r="M595" s="4" t="s">
        <v>5214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5259</v>
      </c>
      <c r="I596" s="94">
        <v>120</v>
      </c>
      <c r="J596" s="4" t="s">
        <v>30</v>
      </c>
      <c r="K596" s="57" t="s">
        <v>79</v>
      </c>
      <c r="L596" s="4" t="s">
        <v>5563</v>
      </c>
      <c r="M596" s="4" t="s">
        <v>577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5206</v>
      </c>
      <c r="I597" s="94">
        <v>320</v>
      </c>
      <c r="J597" s="4" t="s">
        <v>84</v>
      </c>
      <c r="K597" s="57"/>
      <c r="L597" s="4" t="s">
        <v>4698</v>
      </c>
      <c r="M597" s="4" t="s">
        <v>4697</v>
      </c>
      <c r="N597" s="4" t="s">
        <v>3425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5207</v>
      </c>
      <c r="I598" s="94">
        <v>279</v>
      </c>
      <c r="J598" s="4" t="s">
        <v>84</v>
      </c>
      <c r="K598" s="57"/>
      <c r="L598" s="4" t="s">
        <v>4698</v>
      </c>
      <c r="M598" s="4" t="s">
        <v>4697</v>
      </c>
      <c r="N598" s="4" t="s">
        <v>3425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5262</v>
      </c>
      <c r="I599" s="94">
        <v>84</v>
      </c>
      <c r="J599" s="4" t="s">
        <v>5266</v>
      </c>
      <c r="K599" s="57" t="s">
        <v>5267</v>
      </c>
      <c r="L599" s="4" t="s">
        <v>5265</v>
      </c>
      <c r="M599" s="4" t="s">
        <v>5264</v>
      </c>
      <c r="N599" s="4" t="s">
        <v>1695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1348</v>
      </c>
      <c r="E600" s="4" t="s">
        <v>33</v>
      </c>
      <c r="F600" s="4" t="s">
        <v>18</v>
      </c>
      <c r="G600" s="4">
        <v>9812</v>
      </c>
      <c r="H600" s="4" t="s">
        <v>5263</v>
      </c>
      <c r="I600" s="94">
        <v>28</v>
      </c>
      <c r="J600" s="4" t="s">
        <v>61</v>
      </c>
      <c r="K600" s="57">
        <v>9811</v>
      </c>
      <c r="L600" s="4" t="s">
        <v>5269</v>
      </c>
      <c r="M600" s="4" t="s">
        <v>5268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5310</v>
      </c>
      <c r="E601" s="4" t="s">
        <v>33</v>
      </c>
      <c r="F601" s="4" t="s">
        <v>18</v>
      </c>
      <c r="G601" s="4">
        <v>9812</v>
      </c>
      <c r="H601" s="4" t="s">
        <v>5309</v>
      </c>
      <c r="I601" s="94">
        <v>66</v>
      </c>
      <c r="J601" s="4" t="s">
        <v>61</v>
      </c>
      <c r="K601" s="57">
        <v>9811</v>
      </c>
      <c r="L601" s="4" t="s">
        <v>5313</v>
      </c>
      <c r="M601" s="4" t="s">
        <v>5311</v>
      </c>
      <c r="N601" s="4" t="s">
        <v>1695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5310</v>
      </c>
      <c r="E602" s="4" t="s">
        <v>33</v>
      </c>
      <c r="F602" s="4" t="s">
        <v>18</v>
      </c>
      <c r="G602" s="4">
        <v>9812</v>
      </c>
      <c r="H602" s="4" t="s">
        <v>5314</v>
      </c>
      <c r="I602" s="94">
        <v>46</v>
      </c>
      <c r="J602" s="4" t="s">
        <v>61</v>
      </c>
      <c r="K602" s="57">
        <v>9811</v>
      </c>
      <c r="L602" s="4" t="s">
        <v>5313</v>
      </c>
      <c r="M602" s="4" t="s">
        <v>5312</v>
      </c>
      <c r="N602" s="4" t="s">
        <v>1695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5206</v>
      </c>
      <c r="I603" s="94">
        <v>80</v>
      </c>
      <c r="J603" s="4" t="s">
        <v>84</v>
      </c>
      <c r="K603" s="57"/>
      <c r="L603" s="4" t="s">
        <v>4698</v>
      </c>
      <c r="M603" s="4" t="s">
        <v>4697</v>
      </c>
      <c r="N603" s="4" t="s">
        <v>3425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5125</v>
      </c>
      <c r="I604" s="94">
        <v>120</v>
      </c>
      <c r="J604" s="4" t="s">
        <v>84</v>
      </c>
      <c r="K604" s="57"/>
      <c r="L604" s="4" t="s">
        <v>4698</v>
      </c>
      <c r="M604" s="4" t="s">
        <v>4697</v>
      </c>
      <c r="N604" s="4" t="s">
        <v>3425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5262</v>
      </c>
      <c r="I605" s="94">
        <v>56</v>
      </c>
      <c r="J605" s="4" t="s">
        <v>5266</v>
      </c>
      <c r="K605" s="57" t="s">
        <v>5267</v>
      </c>
      <c r="L605" s="4" t="s">
        <v>5265</v>
      </c>
      <c r="M605" s="4" t="s">
        <v>5264</v>
      </c>
      <c r="N605" s="4" t="s">
        <v>1695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5210</v>
      </c>
      <c r="I606" s="94">
        <v>10</v>
      </c>
      <c r="J606" s="4" t="s">
        <v>61</v>
      </c>
      <c r="K606" s="57">
        <v>9811</v>
      </c>
      <c r="L606" s="4" t="s">
        <v>5213</v>
      </c>
      <c r="M606" s="4" t="s">
        <v>5212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5259</v>
      </c>
      <c r="I607" s="94">
        <v>12</v>
      </c>
      <c r="J607" s="4" t="s">
        <v>30</v>
      </c>
      <c r="K607" s="57" t="s">
        <v>79</v>
      </c>
      <c r="L607" s="4" t="s">
        <v>5563</v>
      </c>
      <c r="M607" s="4" t="s">
        <v>577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5315</v>
      </c>
      <c r="I608" s="94">
        <v>46</v>
      </c>
      <c r="J608" s="4" t="s">
        <v>30</v>
      </c>
      <c r="K608" s="57" t="s">
        <v>79</v>
      </c>
      <c r="L608" s="4" t="s">
        <v>5460</v>
      </c>
      <c r="M608" s="4" t="s">
        <v>577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5316</v>
      </c>
      <c r="I609" s="94">
        <v>10</v>
      </c>
      <c r="J609" s="4" t="s">
        <v>61</v>
      </c>
      <c r="K609" s="57">
        <v>9811</v>
      </c>
      <c r="L609" s="4" t="s">
        <v>5320</v>
      </c>
      <c r="M609" s="4" t="s">
        <v>5318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5317</v>
      </c>
      <c r="I610" s="94">
        <v>20</v>
      </c>
      <c r="J610" s="4" t="s">
        <v>7319</v>
      </c>
      <c r="K610" s="57" t="s">
        <v>7313</v>
      </c>
      <c r="L610" s="4" t="s">
        <v>5321</v>
      </c>
      <c r="M610" s="4" t="s">
        <v>5319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5259</v>
      </c>
      <c r="I611" s="94">
        <v>247</v>
      </c>
      <c r="J611" s="4" t="s">
        <v>30</v>
      </c>
      <c r="K611" s="57" t="s">
        <v>79</v>
      </c>
      <c r="L611" s="4" t="s">
        <v>5563</v>
      </c>
      <c r="M611" s="4" t="s">
        <v>577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5338</v>
      </c>
      <c r="I612" s="94">
        <v>24</v>
      </c>
      <c r="J612" s="4" t="s">
        <v>30</v>
      </c>
      <c r="K612" s="57" t="s">
        <v>79</v>
      </c>
      <c r="L612" s="4" t="s">
        <v>5340</v>
      </c>
      <c r="M612" s="4" t="s">
        <v>5339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1348</v>
      </c>
      <c r="E613" s="4" t="s">
        <v>33</v>
      </c>
      <c r="F613" s="4" t="s">
        <v>18</v>
      </c>
      <c r="G613" s="4">
        <v>9812</v>
      </c>
      <c r="H613" s="4" t="s">
        <v>5341</v>
      </c>
      <c r="I613" s="94">
        <v>24.5</v>
      </c>
      <c r="J613" s="4" t="s">
        <v>84</v>
      </c>
      <c r="K613" s="57">
        <v>1403</v>
      </c>
      <c r="L613" s="4" t="s">
        <v>6552</v>
      </c>
      <c r="M613" s="4" t="s">
        <v>5342</v>
      </c>
      <c r="N613" s="4" t="s">
        <v>3425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5315</v>
      </c>
      <c r="I614" s="94">
        <v>143.99999999999997</v>
      </c>
      <c r="J614" s="4" t="s">
        <v>30</v>
      </c>
      <c r="K614" s="57" t="s">
        <v>79</v>
      </c>
      <c r="L614" s="4" t="s">
        <v>5460</v>
      </c>
      <c r="M614" s="4" t="s">
        <v>577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5343</v>
      </c>
      <c r="I615" s="94">
        <v>105</v>
      </c>
      <c r="J615" s="4" t="s">
        <v>61</v>
      </c>
      <c r="K615" s="57">
        <v>9811</v>
      </c>
      <c r="L615" s="4" t="s">
        <v>5345</v>
      </c>
      <c r="M615" s="4" t="s">
        <v>5344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5205</v>
      </c>
      <c r="I616" s="94">
        <v>108</v>
      </c>
      <c r="J616" s="4" t="s">
        <v>61</v>
      </c>
      <c r="K616" s="57">
        <v>9811</v>
      </c>
      <c r="L616" s="4" t="s">
        <v>5209</v>
      </c>
      <c r="M616" s="4" t="s">
        <v>5208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2674</v>
      </c>
      <c r="E617" s="4" t="s">
        <v>33</v>
      </c>
      <c r="F617" s="4" t="s">
        <v>18</v>
      </c>
      <c r="G617" s="4">
        <v>9812</v>
      </c>
      <c r="H617" s="4" t="s">
        <v>5207</v>
      </c>
      <c r="I617" s="94">
        <v>34</v>
      </c>
      <c r="J617" s="4" t="s">
        <v>84</v>
      </c>
      <c r="K617" s="57"/>
      <c r="L617" s="4" t="s">
        <v>4698</v>
      </c>
      <c r="M617" s="4" t="s">
        <v>4697</v>
      </c>
      <c r="N617" s="4" t="s">
        <v>3425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5381</v>
      </c>
      <c r="I618" s="94">
        <v>60</v>
      </c>
      <c r="J618" s="4" t="s">
        <v>84</v>
      </c>
      <c r="K618" s="57"/>
      <c r="L618" s="4" t="s">
        <v>5386</v>
      </c>
      <c r="M618" s="4" t="s">
        <v>5382</v>
      </c>
      <c r="N618" s="4" t="s">
        <v>3425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5383</v>
      </c>
      <c r="I619" s="94">
        <v>40</v>
      </c>
      <c r="J619" s="4" t="s">
        <v>84</v>
      </c>
      <c r="K619" s="57"/>
      <c r="L619" s="4" t="s">
        <v>5385</v>
      </c>
      <c r="M619" s="4" t="s">
        <v>5384</v>
      </c>
      <c r="N619" s="4" t="s">
        <v>3425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5058</v>
      </c>
      <c r="E620" s="4" t="s">
        <v>33</v>
      </c>
      <c r="F620" s="4" t="s">
        <v>17</v>
      </c>
      <c r="G620" s="4">
        <v>9812</v>
      </c>
      <c r="H620" s="4" t="s">
        <v>5387</v>
      </c>
      <c r="I620" s="94">
        <v>6</v>
      </c>
      <c r="J620" s="4" t="s">
        <v>61</v>
      </c>
      <c r="K620" s="57">
        <v>9811</v>
      </c>
      <c r="L620" s="4" t="s">
        <v>5389</v>
      </c>
      <c r="M620" s="4" t="s">
        <v>577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5058</v>
      </c>
      <c r="E621" s="4" t="s">
        <v>33</v>
      </c>
      <c r="F621" s="4" t="s">
        <v>17</v>
      </c>
      <c r="G621" s="4">
        <v>9812</v>
      </c>
      <c r="H621" s="4" t="s">
        <v>5388</v>
      </c>
      <c r="I621" s="94">
        <v>10</v>
      </c>
      <c r="J621" s="4" t="s">
        <v>61</v>
      </c>
      <c r="K621" s="57">
        <v>9811</v>
      </c>
      <c r="L621" s="4"/>
      <c r="M621" s="4" t="s">
        <v>577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1538</v>
      </c>
      <c r="E622" s="4" t="s">
        <v>33</v>
      </c>
      <c r="F622" s="4" t="s">
        <v>18</v>
      </c>
      <c r="G622" s="4">
        <v>9812</v>
      </c>
      <c r="H622" s="4" t="s">
        <v>5206</v>
      </c>
      <c r="I622" s="94">
        <v>140</v>
      </c>
      <c r="J622" s="4" t="s">
        <v>84</v>
      </c>
      <c r="K622" s="57"/>
      <c r="L622" s="4" t="s">
        <v>4698</v>
      </c>
      <c r="M622" s="4" t="s">
        <v>4697</v>
      </c>
      <c r="N622" s="4" t="s">
        <v>3425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5207</v>
      </c>
      <c r="I623" s="94">
        <v>160</v>
      </c>
      <c r="J623" s="4" t="s">
        <v>84</v>
      </c>
      <c r="K623" s="57"/>
      <c r="L623" s="4" t="s">
        <v>4698</v>
      </c>
      <c r="M623" s="4" t="s">
        <v>4697</v>
      </c>
      <c r="N623" s="4" t="s">
        <v>3425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5393</v>
      </c>
      <c r="I624" s="94">
        <v>312</v>
      </c>
      <c r="J624" s="4" t="s">
        <v>84</v>
      </c>
      <c r="K624" s="57"/>
      <c r="L624" s="4" t="s">
        <v>4698</v>
      </c>
      <c r="M624" s="4" t="s">
        <v>4697</v>
      </c>
      <c r="N624" s="4" t="s">
        <v>3425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5394</v>
      </c>
      <c r="I625" s="94">
        <v>152</v>
      </c>
      <c r="J625" s="4" t="s">
        <v>61</v>
      </c>
      <c r="K625" s="57">
        <v>9811</v>
      </c>
      <c r="L625" s="4" t="s">
        <v>5313</v>
      </c>
      <c r="M625" s="4" t="s">
        <v>5312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5395</v>
      </c>
      <c r="I626" s="94">
        <v>12.5</v>
      </c>
      <c r="J626" s="4" t="s">
        <v>61</v>
      </c>
      <c r="K626" s="57">
        <v>9811</v>
      </c>
      <c r="L626" s="4" t="s">
        <v>5313</v>
      </c>
      <c r="M626" s="4" t="s">
        <v>5311</v>
      </c>
      <c r="N626" s="4" t="s">
        <v>1695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5396</v>
      </c>
      <c r="I627" s="94">
        <v>30</v>
      </c>
      <c r="J627" s="4" t="s">
        <v>6283</v>
      </c>
      <c r="K627" s="57"/>
      <c r="L627" s="4" t="s">
        <v>5399</v>
      </c>
      <c r="M627" s="4" t="s">
        <v>6567</v>
      </c>
      <c r="N627" s="4" t="s">
        <v>1695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5397</v>
      </c>
      <c r="I628" s="94">
        <v>18</v>
      </c>
      <c r="J628" s="4" t="s">
        <v>6283</v>
      </c>
      <c r="K628" s="57"/>
      <c r="L628" s="4" t="s">
        <v>5399</v>
      </c>
      <c r="M628" s="4" t="s">
        <v>5398</v>
      </c>
      <c r="N628" s="4" t="s">
        <v>1695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5427</v>
      </c>
      <c r="I629" s="94">
        <v>47</v>
      </c>
      <c r="J629" s="4" t="s">
        <v>30</v>
      </c>
      <c r="K629" s="57" t="s">
        <v>79</v>
      </c>
      <c r="L629" s="4" t="s">
        <v>5429</v>
      </c>
      <c r="M629" s="4" t="s">
        <v>5428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5393</v>
      </c>
      <c r="I630" s="94">
        <v>158</v>
      </c>
      <c r="J630" s="4" t="s">
        <v>84</v>
      </c>
      <c r="K630" s="57"/>
      <c r="L630" s="4" t="s">
        <v>4698</v>
      </c>
      <c r="M630" s="4" t="s">
        <v>4697</v>
      </c>
      <c r="N630" s="4" t="s">
        <v>3425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5430</v>
      </c>
      <c r="I631" s="94">
        <v>36</v>
      </c>
      <c r="J631" s="4" t="s">
        <v>61</v>
      </c>
      <c r="K631" s="57">
        <v>9811</v>
      </c>
      <c r="L631" s="4" t="s">
        <v>5433</v>
      </c>
      <c r="M631" s="4" t="s">
        <v>5432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5431</v>
      </c>
      <c r="I632" s="94">
        <v>108</v>
      </c>
      <c r="J632" s="4" t="s">
        <v>5436</v>
      </c>
      <c r="K632" s="57"/>
      <c r="L632" s="4" t="s">
        <v>5435</v>
      </c>
      <c r="M632" s="4" t="s">
        <v>5434</v>
      </c>
      <c r="N632" s="4" t="s">
        <v>1695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5461</v>
      </c>
      <c r="I633" s="94">
        <v>12.5</v>
      </c>
      <c r="J633" s="4" t="s">
        <v>61</v>
      </c>
      <c r="K633" s="57">
        <v>9811</v>
      </c>
      <c r="L633" s="4" t="s">
        <v>5463</v>
      </c>
      <c r="M633" s="4" t="s">
        <v>5462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5470</v>
      </c>
      <c r="I634" s="94">
        <v>16</v>
      </c>
      <c r="J634" s="4" t="s">
        <v>93</v>
      </c>
      <c r="K634" s="57">
        <v>2731</v>
      </c>
      <c r="L634" s="4" t="s">
        <v>5077</v>
      </c>
      <c r="M634" s="4" t="s">
        <v>5076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5471</v>
      </c>
      <c r="I635" s="94">
        <v>60</v>
      </c>
      <c r="J635" s="4" t="s">
        <v>61</v>
      </c>
      <c r="K635" s="57">
        <v>9811</v>
      </c>
      <c r="L635" s="4" t="s">
        <v>5474</v>
      </c>
      <c r="M635" s="4" t="s">
        <v>5473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5472</v>
      </c>
      <c r="I636" s="94">
        <v>104</v>
      </c>
      <c r="J636" s="4" t="s">
        <v>52</v>
      </c>
      <c r="K636" s="57">
        <v>9330</v>
      </c>
      <c r="L636" s="4" t="s">
        <v>5476</v>
      </c>
      <c r="M636" s="4" t="s">
        <v>5475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5394</v>
      </c>
      <c r="I637" s="94">
        <v>36</v>
      </c>
      <c r="J637" s="4" t="s">
        <v>61</v>
      </c>
      <c r="K637" s="57">
        <v>9811</v>
      </c>
      <c r="L637" s="4" t="s">
        <v>5313</v>
      </c>
      <c r="M637" s="4" t="s">
        <v>5312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5395</v>
      </c>
      <c r="I638" s="94">
        <v>32</v>
      </c>
      <c r="J638" s="4" t="s">
        <v>61</v>
      </c>
      <c r="K638" s="57">
        <v>9811</v>
      </c>
      <c r="L638" s="4" t="s">
        <v>5313</v>
      </c>
      <c r="M638" s="4" t="s">
        <v>5311</v>
      </c>
      <c r="N638" s="4" t="s">
        <v>1695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5397</v>
      </c>
      <c r="I639" s="94">
        <v>20</v>
      </c>
      <c r="J639" s="4" t="s">
        <v>6283</v>
      </c>
      <c r="K639" s="57"/>
      <c r="L639" s="4" t="s">
        <v>5399</v>
      </c>
      <c r="M639" s="4" t="s">
        <v>5398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5397</v>
      </c>
      <c r="I640" s="94">
        <v>68</v>
      </c>
      <c r="J640" s="4" t="s">
        <v>6284</v>
      </c>
      <c r="K640" s="57" t="s">
        <v>79</v>
      </c>
      <c r="L640" s="4" t="s">
        <v>5399</v>
      </c>
      <c r="M640" s="4" t="s">
        <v>5398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2674</v>
      </c>
      <c r="E641" s="4" t="s">
        <v>33</v>
      </c>
      <c r="F641" s="4" t="s">
        <v>18</v>
      </c>
      <c r="G641" s="4">
        <v>9812</v>
      </c>
      <c r="H641" s="4" t="s">
        <v>5393</v>
      </c>
      <c r="I641" s="94">
        <v>56</v>
      </c>
      <c r="J641" s="4" t="s">
        <v>84</v>
      </c>
      <c r="K641" s="57"/>
      <c r="L641" s="4" t="s">
        <v>4698</v>
      </c>
      <c r="M641" s="4" t="s">
        <v>4697</v>
      </c>
      <c r="N641" s="4" t="s">
        <v>3425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5430</v>
      </c>
      <c r="I642" s="94">
        <v>41</v>
      </c>
      <c r="J642" s="4" t="s">
        <v>61</v>
      </c>
      <c r="K642" s="57">
        <v>9811</v>
      </c>
      <c r="L642" s="4" t="s">
        <v>5433</v>
      </c>
      <c r="M642" s="4" t="s">
        <v>5432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418</v>
      </c>
      <c r="E643" s="4" t="s">
        <v>33</v>
      </c>
      <c r="F643" s="4" t="s">
        <v>17</v>
      </c>
      <c r="G643" s="4">
        <v>9812</v>
      </c>
      <c r="H643" s="4" t="s">
        <v>5431</v>
      </c>
      <c r="I643" s="94">
        <v>8</v>
      </c>
      <c r="J643" s="4" t="s">
        <v>5436</v>
      </c>
      <c r="K643" s="57"/>
      <c r="L643" s="4" t="s">
        <v>5435</v>
      </c>
      <c r="M643" s="4" t="s">
        <v>5434</v>
      </c>
      <c r="N643" s="4" t="s">
        <v>1695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5502</v>
      </c>
      <c r="I644" s="94">
        <v>125.5</v>
      </c>
      <c r="J644" s="4" t="s">
        <v>93</v>
      </c>
      <c r="K644" s="57">
        <v>2731</v>
      </c>
      <c r="L644" s="4" t="s">
        <v>5504</v>
      </c>
      <c r="M644" s="4" t="s">
        <v>5503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755</v>
      </c>
      <c r="E645" s="4" t="s">
        <v>33</v>
      </c>
      <c r="F645" s="4" t="s">
        <v>18</v>
      </c>
      <c r="G645" s="4">
        <v>9812</v>
      </c>
      <c r="H645" s="4" t="s">
        <v>5393</v>
      </c>
      <c r="I645" s="94">
        <v>52</v>
      </c>
      <c r="J645" s="4" t="s">
        <v>84</v>
      </c>
      <c r="K645" s="57"/>
      <c r="L645" s="4" t="s">
        <v>4698</v>
      </c>
      <c r="M645" s="4" t="s">
        <v>4697</v>
      </c>
      <c r="N645" s="4" t="s">
        <v>3425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495</v>
      </c>
      <c r="E646" s="4" t="s">
        <v>33</v>
      </c>
      <c r="F646" s="4" t="s">
        <v>18</v>
      </c>
      <c r="G646" s="4">
        <v>9812</v>
      </c>
      <c r="H646" s="4" t="s">
        <v>5529</v>
      </c>
      <c r="I646" s="94">
        <v>2</v>
      </c>
      <c r="J646" s="4" t="s">
        <v>1819</v>
      </c>
      <c r="K646" s="57" t="s">
        <v>6563</v>
      </c>
      <c r="L646" s="4" t="s">
        <v>5531</v>
      </c>
      <c r="M646" s="4" t="s">
        <v>5530</v>
      </c>
      <c r="N646" s="4" t="s">
        <v>4978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1499</v>
      </c>
      <c r="E647" s="4" t="s">
        <v>33</v>
      </c>
      <c r="F647" s="4" t="s">
        <v>18</v>
      </c>
      <c r="G647" s="4">
        <v>9812</v>
      </c>
      <c r="H647" s="4" t="s">
        <v>5502</v>
      </c>
      <c r="I647" s="94">
        <v>164</v>
      </c>
      <c r="J647" s="4" t="s">
        <v>93</v>
      </c>
      <c r="K647" s="57">
        <v>2731</v>
      </c>
      <c r="L647" s="4" t="s">
        <v>5504</v>
      </c>
      <c r="M647" s="4" t="s">
        <v>5503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755</v>
      </c>
      <c r="E648" s="4" t="s">
        <v>33</v>
      </c>
      <c r="F648" s="4" t="s">
        <v>18</v>
      </c>
      <c r="G648" s="4">
        <v>9812</v>
      </c>
      <c r="H648" s="4" t="s">
        <v>5393</v>
      </c>
      <c r="I648" s="94">
        <v>162</v>
      </c>
      <c r="J648" s="4" t="s">
        <v>84</v>
      </c>
      <c r="K648" s="57"/>
      <c r="L648" s="4" t="s">
        <v>4698</v>
      </c>
      <c r="M648" s="4" t="s">
        <v>4697</v>
      </c>
      <c r="N648" s="4" t="s">
        <v>3425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418</v>
      </c>
      <c r="E649" s="4" t="s">
        <v>33</v>
      </c>
      <c r="F649" s="4" t="s">
        <v>17</v>
      </c>
      <c r="G649" s="4">
        <v>9812</v>
      </c>
      <c r="H649" s="4" t="s">
        <v>5593</v>
      </c>
      <c r="I649" s="94">
        <v>48</v>
      </c>
      <c r="J649" s="4" t="s">
        <v>7306</v>
      </c>
      <c r="K649" s="57" t="s">
        <v>7307</v>
      </c>
      <c r="L649" s="4" t="s">
        <v>5595</v>
      </c>
      <c r="M649" s="4" t="s">
        <v>5594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2680</v>
      </c>
      <c r="E650" s="4" t="s">
        <v>33</v>
      </c>
      <c r="F650" s="4" t="s">
        <v>18</v>
      </c>
      <c r="G650" s="4">
        <v>9812</v>
      </c>
      <c r="H650" s="4" t="s">
        <v>5596</v>
      </c>
      <c r="I650" s="94">
        <v>16.8</v>
      </c>
      <c r="J650" s="4" t="s">
        <v>30</v>
      </c>
      <c r="K650" s="57" t="s">
        <v>79</v>
      </c>
      <c r="L650" s="4" t="s">
        <v>5598</v>
      </c>
      <c r="M650" s="4" t="s">
        <v>5597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495</v>
      </c>
      <c r="E651" s="4" t="s">
        <v>33</v>
      </c>
      <c r="F651" s="4" t="s">
        <v>18</v>
      </c>
      <c r="G651" s="4">
        <v>9812</v>
      </c>
      <c r="H651" s="4" t="s">
        <v>5596</v>
      </c>
      <c r="I651" s="94">
        <v>18.7</v>
      </c>
      <c r="J651" s="4" t="s">
        <v>30</v>
      </c>
      <c r="K651" s="57" t="s">
        <v>79</v>
      </c>
      <c r="L651" s="4" t="s">
        <v>5598</v>
      </c>
      <c r="M651" s="4" t="s">
        <v>5597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5593</v>
      </c>
      <c r="I652" s="94">
        <v>25</v>
      </c>
      <c r="J652" s="4" t="s">
        <v>7306</v>
      </c>
      <c r="K652" s="57" t="s">
        <v>7307</v>
      </c>
      <c r="L652" s="4" t="s">
        <v>5595</v>
      </c>
      <c r="M652" s="4" t="s">
        <v>5594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418</v>
      </c>
      <c r="E653" s="4" t="s">
        <v>33</v>
      </c>
      <c r="F653" s="4" t="s">
        <v>17</v>
      </c>
      <c r="G653" s="4">
        <v>9812</v>
      </c>
      <c r="H653" s="4" t="s">
        <v>5626</v>
      </c>
      <c r="I653" s="94">
        <v>15</v>
      </c>
      <c r="J653" s="4" t="s">
        <v>7306</v>
      </c>
      <c r="K653" s="57" t="s">
        <v>7307</v>
      </c>
      <c r="L653" s="4" t="s">
        <v>5628</v>
      </c>
      <c r="M653" s="4" t="s">
        <v>5627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615</v>
      </c>
      <c r="E654" s="4" t="s">
        <v>34</v>
      </c>
      <c r="F654" s="4" t="s">
        <v>17</v>
      </c>
      <c r="G654" s="4">
        <v>9814</v>
      </c>
      <c r="H654" s="4" t="s">
        <v>5657</v>
      </c>
      <c r="I654" s="94">
        <v>47</v>
      </c>
      <c r="J654" s="4" t="s">
        <v>52</v>
      </c>
      <c r="K654" s="57">
        <v>9330</v>
      </c>
      <c r="L654" s="4" t="s">
        <v>5658</v>
      </c>
      <c r="M654" s="4" t="s">
        <v>5659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418</v>
      </c>
      <c r="E655" s="4" t="s">
        <v>33</v>
      </c>
      <c r="F655" s="4" t="s">
        <v>17</v>
      </c>
      <c r="G655" s="4">
        <v>9812</v>
      </c>
      <c r="H655" s="4" t="s">
        <v>5660</v>
      </c>
      <c r="I655" s="94">
        <v>12</v>
      </c>
      <c r="J655" s="4" t="s">
        <v>30</v>
      </c>
      <c r="K655" s="57" t="s">
        <v>79</v>
      </c>
      <c r="L655" s="4" t="s">
        <v>5662</v>
      </c>
      <c r="M655" s="4" t="s">
        <v>5661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615</v>
      </c>
      <c r="E656" s="4" t="s">
        <v>34</v>
      </c>
      <c r="F656" s="4" t="s">
        <v>17</v>
      </c>
      <c r="G656" s="4">
        <v>9814</v>
      </c>
      <c r="H656" s="4" t="s">
        <v>5726</v>
      </c>
      <c r="I656" s="94">
        <v>8</v>
      </c>
      <c r="J656" s="4" t="s">
        <v>52</v>
      </c>
      <c r="K656" s="57">
        <v>9330</v>
      </c>
      <c r="L656" s="4" t="s">
        <v>5658</v>
      </c>
      <c r="M656" s="4" t="s">
        <v>5727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5058</v>
      </c>
      <c r="E657" s="4" t="s">
        <v>33</v>
      </c>
      <c r="F657" s="4" t="s">
        <v>17</v>
      </c>
      <c r="G657" s="4">
        <v>9812</v>
      </c>
      <c r="H657" s="4" t="s">
        <v>5728</v>
      </c>
      <c r="I657" s="94">
        <v>32</v>
      </c>
      <c r="J657" s="4" t="s">
        <v>61</v>
      </c>
      <c r="K657" s="57">
        <v>9811</v>
      </c>
      <c r="L657" s="4" t="s">
        <v>5730</v>
      </c>
      <c r="M657" s="4" t="s">
        <v>5729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5731</v>
      </c>
      <c r="I658" s="94">
        <v>22</v>
      </c>
      <c r="J658" s="4" t="s">
        <v>6283</v>
      </c>
      <c r="K658" s="57"/>
      <c r="L658" s="4" t="s">
        <v>5733</v>
      </c>
      <c r="M658" s="4" t="s">
        <v>5732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5755</v>
      </c>
      <c r="I659" s="94">
        <v>56</v>
      </c>
      <c r="J659" s="4" t="s">
        <v>61</v>
      </c>
      <c r="K659" s="57">
        <v>9811</v>
      </c>
      <c r="L659" s="4" t="s">
        <v>5757</v>
      </c>
      <c r="M659" s="4" t="s">
        <v>5756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5472</v>
      </c>
      <c r="I660" s="94">
        <v>12.99</v>
      </c>
      <c r="J660" s="4" t="s">
        <v>52</v>
      </c>
      <c r="K660" s="57">
        <v>9330</v>
      </c>
      <c r="L660" s="4" t="s">
        <v>5476</v>
      </c>
      <c r="M660" s="4" t="s">
        <v>5475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495</v>
      </c>
      <c r="E661" s="4" t="s">
        <v>33</v>
      </c>
      <c r="F661" s="4" t="s">
        <v>18</v>
      </c>
      <c r="G661" s="4">
        <v>9812</v>
      </c>
      <c r="H661" s="4" t="s">
        <v>5731</v>
      </c>
      <c r="I661" s="94">
        <v>22</v>
      </c>
      <c r="J661" s="4" t="s">
        <v>30</v>
      </c>
      <c r="K661" s="57" t="s">
        <v>79</v>
      </c>
      <c r="L661" s="4" t="s">
        <v>5733</v>
      </c>
      <c r="M661" s="4" t="s">
        <v>5732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5657</v>
      </c>
      <c r="I662" s="94">
        <v>80</v>
      </c>
      <c r="J662" s="4" t="s">
        <v>52</v>
      </c>
      <c r="K662" s="57">
        <v>9330</v>
      </c>
      <c r="L662" s="4" t="s">
        <v>5658</v>
      </c>
      <c r="M662" s="4" t="s">
        <v>5659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3610</v>
      </c>
      <c r="I663" s="94">
        <v>16</v>
      </c>
      <c r="J663" s="4" t="s">
        <v>61</v>
      </c>
      <c r="K663" s="57">
        <v>9813</v>
      </c>
      <c r="L663" s="4" t="s">
        <v>3615</v>
      </c>
      <c r="M663" s="4" t="s">
        <v>3614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615</v>
      </c>
      <c r="E664" s="4" t="s">
        <v>34</v>
      </c>
      <c r="F664" s="4" t="s">
        <v>17</v>
      </c>
      <c r="G664" s="4">
        <v>9814</v>
      </c>
      <c r="H664" s="4" t="s">
        <v>5768</v>
      </c>
      <c r="I664" s="94">
        <v>16</v>
      </c>
      <c r="J664" s="4" t="s">
        <v>6491</v>
      </c>
      <c r="K664" s="57" t="s">
        <v>79</v>
      </c>
      <c r="L664" s="4" t="s">
        <v>5817</v>
      </c>
      <c r="M664" s="4" t="s">
        <v>577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1844</v>
      </c>
      <c r="E665" s="4" t="s">
        <v>33</v>
      </c>
      <c r="F665" s="4" t="s">
        <v>18</v>
      </c>
      <c r="G665" s="4">
        <v>9812</v>
      </c>
      <c r="H665" s="4" t="s">
        <v>5818</v>
      </c>
      <c r="I665" s="94">
        <v>56</v>
      </c>
      <c r="J665" s="4" t="s">
        <v>30</v>
      </c>
      <c r="K665" s="57" t="s">
        <v>79</v>
      </c>
      <c r="L665" s="4" t="s">
        <v>5820</v>
      </c>
      <c r="M665" s="4" t="s">
        <v>5819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495</v>
      </c>
      <c r="E666" s="4" t="s">
        <v>33</v>
      </c>
      <c r="F666" s="4" t="s">
        <v>18</v>
      </c>
      <c r="G666" s="4">
        <v>9812</v>
      </c>
      <c r="H666" s="4" t="s">
        <v>5822</v>
      </c>
      <c r="I666" s="94">
        <v>4</v>
      </c>
      <c r="J666" s="4" t="s">
        <v>30</v>
      </c>
      <c r="K666" s="57" t="s">
        <v>79</v>
      </c>
      <c r="L666" s="4" t="s">
        <v>5824</v>
      </c>
      <c r="M666" s="4" t="s">
        <v>5823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5878</v>
      </c>
      <c r="I667" s="94">
        <f>22*4</f>
        <v>88</v>
      </c>
      <c r="J667" s="4" t="s">
        <v>4212</v>
      </c>
      <c r="K667" s="57" t="s">
        <v>7317</v>
      </c>
      <c r="L667" s="4" t="s">
        <v>5880</v>
      </c>
      <c r="M667" s="4" t="s">
        <v>5879</v>
      </c>
      <c r="N667" s="4" t="str">
        <f>IFERROR(VLOOKUP(J667,'Issue Code'!$C$54:$D$69,2,0),"Fill in")</f>
        <v>Fill in</v>
      </c>
      <c r="O667" s="6"/>
      <c r="P667" s="6"/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495</v>
      </c>
      <c r="E668" s="4" t="s">
        <v>33</v>
      </c>
      <c r="F668" s="4" t="s">
        <v>18</v>
      </c>
      <c r="G668" s="4">
        <v>9812</v>
      </c>
      <c r="H668" s="4" t="s">
        <v>5881</v>
      </c>
      <c r="I668" s="94">
        <v>140</v>
      </c>
      <c r="J668" s="4" t="s">
        <v>1819</v>
      </c>
      <c r="K668" s="57" t="s">
        <v>6563</v>
      </c>
      <c r="L668" s="4" t="s">
        <v>5883</v>
      </c>
      <c r="M668" s="4" t="s">
        <v>5882</v>
      </c>
      <c r="N668" s="4" t="s">
        <v>4978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3473</v>
      </c>
      <c r="E669" s="4" t="s">
        <v>33</v>
      </c>
      <c r="F669" s="4" t="s">
        <v>18</v>
      </c>
      <c r="G669" s="4">
        <v>9812</v>
      </c>
      <c r="H669" s="4" t="s">
        <v>5915</v>
      </c>
      <c r="I669" s="94">
        <v>56</v>
      </c>
      <c r="J669" s="4" t="s">
        <v>61</v>
      </c>
      <c r="K669" s="57">
        <v>9811</v>
      </c>
      <c r="L669" s="4" t="s">
        <v>5917</v>
      </c>
      <c r="M669" s="4" t="s">
        <v>5916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3473</v>
      </c>
      <c r="E670" s="4" t="s">
        <v>33</v>
      </c>
      <c r="F670" s="4" t="s">
        <v>18</v>
      </c>
      <c r="G670" s="4">
        <v>9812</v>
      </c>
      <c r="H670" s="4" t="s">
        <v>5821</v>
      </c>
      <c r="I670" s="94">
        <f>396.5-78.23</f>
        <v>318.27</v>
      </c>
      <c r="J670" s="4" t="s">
        <v>30</v>
      </c>
      <c r="K670" s="57" t="s">
        <v>79</v>
      </c>
      <c r="L670" s="4" t="s">
        <v>5919</v>
      </c>
      <c r="M670" s="4" t="s">
        <v>6184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600</v>
      </c>
      <c r="E671" s="4" t="s">
        <v>33</v>
      </c>
      <c r="F671" s="4" t="s">
        <v>18</v>
      </c>
      <c r="G671" s="4">
        <v>9812</v>
      </c>
      <c r="H671" s="4" t="s">
        <v>5995</v>
      </c>
      <c r="I671" s="94">
        <v>24</v>
      </c>
      <c r="J671" s="4" t="s">
        <v>30</v>
      </c>
      <c r="K671" s="57" t="s">
        <v>79</v>
      </c>
      <c r="L671" s="4" t="s">
        <v>5997</v>
      </c>
      <c r="M671" s="4" t="s">
        <v>5996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5821</v>
      </c>
      <c r="I672" s="94">
        <v>48</v>
      </c>
      <c r="J672" s="4" t="s">
        <v>30</v>
      </c>
      <c r="K672" s="57" t="s">
        <v>79</v>
      </c>
      <c r="L672" s="4" t="s">
        <v>5919</v>
      </c>
      <c r="M672" s="4" t="s">
        <v>6184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5998</v>
      </c>
      <c r="I673" s="94">
        <v>39</v>
      </c>
      <c r="J673" s="4" t="s">
        <v>30</v>
      </c>
      <c r="K673" s="57" t="s">
        <v>79</v>
      </c>
      <c r="L673" s="4" t="s">
        <v>5919</v>
      </c>
      <c r="M673" s="4" t="s">
        <v>5918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495</v>
      </c>
      <c r="E674" s="4" t="s">
        <v>33</v>
      </c>
      <c r="F674" s="4" t="s">
        <v>18</v>
      </c>
      <c r="G674" s="4">
        <v>9812</v>
      </c>
      <c r="H674" s="4" t="s">
        <v>6104</v>
      </c>
      <c r="I674" s="94">
        <v>48</v>
      </c>
      <c r="J674" s="4" t="s">
        <v>7308</v>
      </c>
      <c r="K674" s="57" t="s">
        <v>7309</v>
      </c>
      <c r="L674" s="4" t="s">
        <v>6106</v>
      </c>
      <c r="M674" s="4" t="s">
        <v>6105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547</v>
      </c>
      <c r="E675" s="4" t="s">
        <v>33</v>
      </c>
      <c r="F675" s="4" t="s">
        <v>17</v>
      </c>
      <c r="G675" s="4">
        <v>9812</v>
      </c>
      <c r="H675" s="4" t="s">
        <v>6107</v>
      </c>
      <c r="I675" s="94">
        <v>18</v>
      </c>
      <c r="J675" s="4" t="s">
        <v>61</v>
      </c>
      <c r="K675" s="57">
        <v>9811</v>
      </c>
      <c r="L675" s="4"/>
      <c r="M675" s="4" t="s">
        <v>577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6139</v>
      </c>
      <c r="E676" s="4" t="s">
        <v>34</v>
      </c>
      <c r="F676" s="4" t="s">
        <v>17</v>
      </c>
      <c r="G676" s="4">
        <v>9814</v>
      </c>
      <c r="H676" s="4" t="s">
        <v>6140</v>
      </c>
      <c r="I676" s="94">
        <v>55.5</v>
      </c>
      <c r="J676" s="4" t="s">
        <v>7079</v>
      </c>
      <c r="K676" s="57" t="s">
        <v>7078</v>
      </c>
      <c r="L676" s="4" t="s">
        <v>6141</v>
      </c>
      <c r="M676" s="4" t="s">
        <v>577</v>
      </c>
      <c r="N676" s="4" t="s">
        <v>704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417</v>
      </c>
      <c r="E677" s="4" t="s">
        <v>33</v>
      </c>
      <c r="F677" s="4" t="s">
        <v>18</v>
      </c>
      <c r="G677" s="4">
        <v>9812</v>
      </c>
      <c r="H677" s="4" t="s">
        <v>6185</v>
      </c>
      <c r="I677" s="94">
        <v>40</v>
      </c>
      <c r="J677" s="4" t="s">
        <v>61</v>
      </c>
      <c r="K677" s="57">
        <v>9811</v>
      </c>
      <c r="L677" s="4" t="s">
        <v>6187</v>
      </c>
      <c r="M677" s="4" t="s">
        <v>6186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495</v>
      </c>
      <c r="E678" s="4" t="s">
        <v>33</v>
      </c>
      <c r="F678" s="4" t="s">
        <v>18</v>
      </c>
      <c r="G678" s="4">
        <v>9812</v>
      </c>
      <c r="H678" s="4" t="s">
        <v>6188</v>
      </c>
      <c r="I678" s="94">
        <v>23.984999999999999</v>
      </c>
      <c r="J678" s="4" t="s">
        <v>6283</v>
      </c>
      <c r="K678" s="57"/>
      <c r="L678" s="4" t="s">
        <v>4179</v>
      </c>
      <c r="M678" s="4" t="s">
        <v>6193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495</v>
      </c>
      <c r="E679" s="4" t="s">
        <v>33</v>
      </c>
      <c r="F679" s="4" t="s">
        <v>18</v>
      </c>
      <c r="G679" s="4">
        <v>9812</v>
      </c>
      <c r="H679" s="4" t="s">
        <v>6188</v>
      </c>
      <c r="I679" s="94">
        <v>23.984999999999999</v>
      </c>
      <c r="J679" s="4" t="s">
        <v>30</v>
      </c>
      <c r="K679" s="57" t="s">
        <v>79</v>
      </c>
      <c r="L679" s="4" t="s">
        <v>4179</v>
      </c>
      <c r="M679" s="4" t="s">
        <v>6193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495</v>
      </c>
      <c r="E680" s="4" t="s">
        <v>33</v>
      </c>
      <c r="F680" s="4" t="s">
        <v>18</v>
      </c>
      <c r="G680" s="4">
        <v>9812</v>
      </c>
      <c r="H680" s="4" t="s">
        <v>6189</v>
      </c>
      <c r="I680" s="94">
        <v>24.03</v>
      </c>
      <c r="J680" s="4" t="s">
        <v>61</v>
      </c>
      <c r="K680" s="57">
        <v>9811</v>
      </c>
      <c r="L680" s="4" t="s">
        <v>6195</v>
      </c>
      <c r="M680" s="4" t="s">
        <v>6194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5934</v>
      </c>
      <c r="E681" s="4" t="s">
        <v>34</v>
      </c>
      <c r="F681" s="4" t="s">
        <v>18</v>
      </c>
      <c r="G681" s="4">
        <v>9814</v>
      </c>
      <c r="H681" s="4" t="s">
        <v>6190</v>
      </c>
      <c r="I681" s="94">
        <v>7</v>
      </c>
      <c r="J681" s="4" t="s">
        <v>52</v>
      </c>
      <c r="K681" s="57">
        <v>9330</v>
      </c>
      <c r="L681" s="4" t="s">
        <v>6192</v>
      </c>
      <c r="M681" s="4" t="s">
        <v>6191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5934</v>
      </c>
      <c r="E682" s="4" t="s">
        <v>34</v>
      </c>
      <c r="F682" s="4" t="s">
        <v>18</v>
      </c>
      <c r="G682" s="4">
        <v>9814</v>
      </c>
      <c r="H682" s="4" t="s">
        <v>6140</v>
      </c>
      <c r="I682" s="94">
        <v>24</v>
      </c>
      <c r="J682" s="4" t="s">
        <v>7079</v>
      </c>
      <c r="K682" s="57" t="s">
        <v>7078</v>
      </c>
      <c r="L682" s="4" t="s">
        <v>6141</v>
      </c>
      <c r="M682" s="4" t="s">
        <v>577</v>
      </c>
      <c r="N682" s="4" t="s">
        <v>704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495</v>
      </c>
      <c r="E683" s="4" t="s">
        <v>33</v>
      </c>
      <c r="F683" s="4" t="s">
        <v>18</v>
      </c>
      <c r="G683" s="4">
        <v>9812</v>
      </c>
      <c r="H683" s="4" t="s">
        <v>6189</v>
      </c>
      <c r="I683" s="94">
        <v>64</v>
      </c>
      <c r="J683" s="4" t="s">
        <v>61</v>
      </c>
      <c r="K683" s="57">
        <v>9811</v>
      </c>
      <c r="L683" s="4" t="s">
        <v>6195</v>
      </c>
      <c r="M683" s="4" t="s">
        <v>6194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5934</v>
      </c>
      <c r="E684" s="4" t="s">
        <v>34</v>
      </c>
      <c r="F684" s="4" t="s">
        <v>18</v>
      </c>
      <c r="G684" s="4">
        <v>9814</v>
      </c>
      <c r="H684" s="4" t="s">
        <v>6140</v>
      </c>
      <c r="I684" s="94">
        <v>32</v>
      </c>
      <c r="J684" s="4" t="s">
        <v>7079</v>
      </c>
      <c r="K684" s="57" t="s">
        <v>7078</v>
      </c>
      <c r="L684" s="4" t="s">
        <v>6141</v>
      </c>
      <c r="M684" s="4" t="s">
        <v>577</v>
      </c>
      <c r="N684" s="4" t="s">
        <v>704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547</v>
      </c>
      <c r="E685" s="4" t="s">
        <v>33</v>
      </c>
      <c r="F685" s="4" t="s">
        <v>17</v>
      </c>
      <c r="G685" s="4">
        <v>9812</v>
      </c>
      <c r="H685" s="4" t="s">
        <v>6275</v>
      </c>
      <c r="I685" s="94">
        <v>218</v>
      </c>
      <c r="J685" s="4" t="s">
        <v>61</v>
      </c>
      <c r="K685" s="57">
        <v>9811</v>
      </c>
      <c r="L685" s="4" t="s">
        <v>6276</v>
      </c>
      <c r="M685" s="4" t="s">
        <v>577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6277</v>
      </c>
      <c r="I686" s="94">
        <v>134</v>
      </c>
      <c r="J686" s="4" t="s">
        <v>61</v>
      </c>
      <c r="K686" s="57">
        <v>9811</v>
      </c>
      <c r="L686" s="4" t="s">
        <v>6279</v>
      </c>
      <c r="M686" s="4" t="s">
        <v>6278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417</v>
      </c>
      <c r="E687" s="4" t="s">
        <v>33</v>
      </c>
      <c r="F687" s="4" t="s">
        <v>18</v>
      </c>
      <c r="G687" s="4">
        <v>9812</v>
      </c>
      <c r="H687" s="4" t="s">
        <v>6280</v>
      </c>
      <c r="I687" s="94">
        <v>32</v>
      </c>
      <c r="J687" s="4" t="s">
        <v>61</v>
      </c>
      <c r="K687" s="57">
        <v>9811</v>
      </c>
      <c r="L687" s="4" t="s">
        <v>6282</v>
      </c>
      <c r="M687" s="4" t="s">
        <v>6281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5934</v>
      </c>
      <c r="E688" s="4" t="s">
        <v>34</v>
      </c>
      <c r="F688" s="4" t="s">
        <v>18</v>
      </c>
      <c r="G688" s="4">
        <v>9814</v>
      </c>
      <c r="H688" s="4" t="s">
        <v>6140</v>
      </c>
      <c r="I688" s="94">
        <v>32</v>
      </c>
      <c r="J688" s="4" t="s">
        <v>7079</v>
      </c>
      <c r="K688" s="57" t="s">
        <v>7078</v>
      </c>
      <c r="L688" s="4" t="s">
        <v>6141</v>
      </c>
      <c r="M688" s="4" t="s">
        <v>577</v>
      </c>
      <c r="N688" s="4" t="s">
        <v>704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6305</v>
      </c>
      <c r="I689" s="94">
        <v>90</v>
      </c>
      <c r="J689" s="4" t="s">
        <v>7310</v>
      </c>
      <c r="K689" s="57" t="s">
        <v>7311</v>
      </c>
      <c r="L689" s="4" t="s">
        <v>6309</v>
      </c>
      <c r="M689" s="4" t="s">
        <v>6308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6306</v>
      </c>
      <c r="I690" s="94">
        <v>30</v>
      </c>
      <c r="J690" s="4" t="s">
        <v>30</v>
      </c>
      <c r="K690" s="57" t="s">
        <v>79</v>
      </c>
      <c r="L690" s="4" t="s">
        <v>6311</v>
      </c>
      <c r="M690" s="4" t="s">
        <v>6310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6307</v>
      </c>
      <c r="I691" s="94">
        <v>28</v>
      </c>
      <c r="J691" s="4" t="s">
        <v>212</v>
      </c>
      <c r="K691" s="57">
        <v>9502</v>
      </c>
      <c r="L691" s="4" t="s">
        <v>6313</v>
      </c>
      <c r="M691" s="4" t="s">
        <v>6312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5934</v>
      </c>
      <c r="E692" s="4" t="s">
        <v>34</v>
      </c>
      <c r="F692" s="4" t="s">
        <v>18</v>
      </c>
      <c r="G692" s="4">
        <v>9814</v>
      </c>
      <c r="H692" s="4" t="s">
        <v>6140</v>
      </c>
      <c r="I692" s="94">
        <v>32</v>
      </c>
      <c r="J692" s="4" t="s">
        <v>7079</v>
      </c>
      <c r="K692" s="57" t="s">
        <v>7078</v>
      </c>
      <c r="L692" s="4" t="s">
        <v>6141</v>
      </c>
      <c r="M692" s="4" t="s">
        <v>577</v>
      </c>
      <c r="N692" s="4" t="s">
        <v>704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547</v>
      </c>
      <c r="E693" s="4" t="s">
        <v>33</v>
      </c>
      <c r="F693" s="4" t="s">
        <v>17</v>
      </c>
      <c r="G693" s="4">
        <v>9812</v>
      </c>
      <c r="H693" s="4" t="s">
        <v>6275</v>
      </c>
      <c r="I693" s="94">
        <v>148.00000000000003</v>
      </c>
      <c r="J693" s="4" t="s">
        <v>61</v>
      </c>
      <c r="K693" s="57">
        <v>9811</v>
      </c>
      <c r="L693" s="4" t="s">
        <v>6276</v>
      </c>
      <c r="M693" s="4" t="s">
        <v>577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6334</v>
      </c>
      <c r="I694" s="94">
        <v>49</v>
      </c>
      <c r="J694" s="4" t="s">
        <v>61</v>
      </c>
      <c r="K694" s="57">
        <v>9811</v>
      </c>
      <c r="L694" s="4" t="s">
        <v>6336</v>
      </c>
      <c r="M694" s="4" t="s">
        <v>6335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1538</v>
      </c>
      <c r="E695" s="4" t="s">
        <v>33</v>
      </c>
      <c r="F695" s="4" t="s">
        <v>18</v>
      </c>
      <c r="G695" s="4">
        <v>9812</v>
      </c>
      <c r="H695" s="4" t="s">
        <v>6337</v>
      </c>
      <c r="I695" s="94">
        <v>112</v>
      </c>
      <c r="J695" s="4" t="s">
        <v>84</v>
      </c>
      <c r="K695" s="57"/>
      <c r="L695" s="4" t="s">
        <v>4698</v>
      </c>
      <c r="M695" s="4" t="s">
        <v>6339</v>
      </c>
      <c r="N695" s="4" t="s">
        <v>3425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557</v>
      </c>
      <c r="E696" s="4" t="s">
        <v>33</v>
      </c>
      <c r="F696" s="4" t="s">
        <v>18</v>
      </c>
      <c r="G696" s="4">
        <v>9812</v>
      </c>
      <c r="H696" s="4" t="s">
        <v>5393</v>
      </c>
      <c r="I696" s="94">
        <v>118</v>
      </c>
      <c r="J696" s="4" t="s">
        <v>84</v>
      </c>
      <c r="K696" s="57"/>
      <c r="L696" s="4" t="s">
        <v>4698</v>
      </c>
      <c r="M696" s="4" t="s">
        <v>4697</v>
      </c>
      <c r="N696" s="4" t="s">
        <v>3425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557</v>
      </c>
      <c r="E697" s="4" t="s">
        <v>33</v>
      </c>
      <c r="F697" s="4" t="s">
        <v>18</v>
      </c>
      <c r="G697" s="4">
        <v>9812</v>
      </c>
      <c r="H697" s="4" t="s">
        <v>6338</v>
      </c>
      <c r="I697" s="94">
        <v>60</v>
      </c>
      <c r="J697" s="4" t="s">
        <v>84</v>
      </c>
      <c r="K697" s="57"/>
      <c r="L697" s="4" t="s">
        <v>4698</v>
      </c>
      <c r="M697" s="4" t="s">
        <v>6339</v>
      </c>
      <c r="N697" s="4" t="s">
        <v>3425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5934</v>
      </c>
      <c r="E698" s="4" t="s">
        <v>34</v>
      </c>
      <c r="F698" s="4" t="s">
        <v>18</v>
      </c>
      <c r="G698" s="4">
        <v>9814</v>
      </c>
      <c r="H698" s="4" t="s">
        <v>6140</v>
      </c>
      <c r="I698" s="94">
        <v>24</v>
      </c>
      <c r="J698" s="4" t="s">
        <v>7079</v>
      </c>
      <c r="K698" s="57" t="s">
        <v>7078</v>
      </c>
      <c r="L698" s="4" t="s">
        <v>6141</v>
      </c>
      <c r="M698" s="4" t="s">
        <v>577</v>
      </c>
      <c r="N698" s="4" t="s">
        <v>704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5920</v>
      </c>
      <c r="E699" s="4" t="s">
        <v>33</v>
      </c>
      <c r="F699" s="4" t="s">
        <v>17</v>
      </c>
      <c r="G699" s="4">
        <v>9812</v>
      </c>
      <c r="H699" s="4" t="s">
        <v>6340</v>
      </c>
      <c r="I699" s="94">
        <v>8</v>
      </c>
      <c r="J699" s="4" t="s">
        <v>30</v>
      </c>
      <c r="K699" s="57" t="s">
        <v>79</v>
      </c>
      <c r="L699" s="4" t="s">
        <v>6343</v>
      </c>
      <c r="M699" s="4" t="s">
        <v>6342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6341</v>
      </c>
      <c r="I700" s="94">
        <v>56</v>
      </c>
      <c r="J700" s="4" t="s">
        <v>61</v>
      </c>
      <c r="K700" s="57">
        <v>9811</v>
      </c>
      <c r="L700" s="4" t="s">
        <v>6345</v>
      </c>
      <c r="M700" s="4" t="s">
        <v>6344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755</v>
      </c>
      <c r="E701" s="4" t="s">
        <v>33</v>
      </c>
      <c r="F701" s="4" t="s">
        <v>18</v>
      </c>
      <c r="G701" s="4">
        <v>9812</v>
      </c>
      <c r="H701" s="4" t="s">
        <v>6338</v>
      </c>
      <c r="I701" s="94">
        <v>244</v>
      </c>
      <c r="J701" s="4" t="s">
        <v>84</v>
      </c>
      <c r="K701" s="57"/>
      <c r="L701" s="4" t="s">
        <v>4698</v>
      </c>
      <c r="M701" s="4" t="s">
        <v>6339</v>
      </c>
      <c r="N701" s="4" t="s">
        <v>3425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2674</v>
      </c>
      <c r="E702" s="4" t="s">
        <v>33</v>
      </c>
      <c r="F702" s="4" t="s">
        <v>18</v>
      </c>
      <c r="G702" s="4">
        <v>9812</v>
      </c>
      <c r="H702" s="4" t="s">
        <v>5393</v>
      </c>
      <c r="I702" s="94">
        <v>26</v>
      </c>
      <c r="J702" s="4" t="s">
        <v>84</v>
      </c>
      <c r="K702" s="57"/>
      <c r="L702" s="4" t="s">
        <v>4698</v>
      </c>
      <c r="M702" s="4" t="s">
        <v>4697</v>
      </c>
      <c r="N702" s="4" t="s">
        <v>3425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1538</v>
      </c>
      <c r="E703" s="4" t="s">
        <v>33</v>
      </c>
      <c r="F703" s="4" t="s">
        <v>18</v>
      </c>
      <c r="G703" s="4">
        <v>9812</v>
      </c>
      <c r="H703" s="4" t="s">
        <v>6337</v>
      </c>
      <c r="I703" s="94">
        <v>158</v>
      </c>
      <c r="J703" s="4" t="s">
        <v>84</v>
      </c>
      <c r="K703" s="57"/>
      <c r="L703" s="4" t="s">
        <v>4698</v>
      </c>
      <c r="M703" s="4" t="s">
        <v>6339</v>
      </c>
      <c r="N703" s="4" t="s">
        <v>3425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5934</v>
      </c>
      <c r="E704" s="4" t="s">
        <v>34</v>
      </c>
      <c r="F704" s="4" t="s">
        <v>18</v>
      </c>
      <c r="G704" s="4">
        <v>9814</v>
      </c>
      <c r="H704" s="4" t="s">
        <v>6140</v>
      </c>
      <c r="I704" s="94">
        <v>24</v>
      </c>
      <c r="J704" s="4" t="s">
        <v>7079</v>
      </c>
      <c r="K704" s="57" t="s">
        <v>7078</v>
      </c>
      <c r="L704" s="4" t="s">
        <v>6141</v>
      </c>
      <c r="M704" s="4" t="s">
        <v>577</v>
      </c>
      <c r="N704" s="4" t="s">
        <v>704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1538</v>
      </c>
      <c r="E705" s="4" t="s">
        <v>33</v>
      </c>
      <c r="F705" s="4" t="s">
        <v>18</v>
      </c>
      <c r="G705" s="4">
        <v>9812</v>
      </c>
      <c r="H705" s="4" t="s">
        <v>6337</v>
      </c>
      <c r="I705" s="94">
        <v>340</v>
      </c>
      <c r="J705" s="4" t="s">
        <v>84</v>
      </c>
      <c r="K705" s="57"/>
      <c r="L705" s="4" t="s">
        <v>4698</v>
      </c>
      <c r="M705" s="4" t="s">
        <v>6339</v>
      </c>
      <c r="N705" s="4" t="s">
        <v>3425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2674</v>
      </c>
      <c r="E706" s="4" t="s">
        <v>33</v>
      </c>
      <c r="F706" s="4" t="s">
        <v>18</v>
      </c>
      <c r="G706" s="4">
        <v>9812</v>
      </c>
      <c r="H706" s="4" t="s">
        <v>6338</v>
      </c>
      <c r="I706" s="94">
        <v>146.5</v>
      </c>
      <c r="J706" s="4" t="s">
        <v>84</v>
      </c>
      <c r="K706" s="57"/>
      <c r="L706" s="4" t="s">
        <v>4698</v>
      </c>
      <c r="M706" s="4" t="s">
        <v>6339</v>
      </c>
      <c r="N706" s="4" t="s">
        <v>3425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5934</v>
      </c>
      <c r="E707" s="4" t="s">
        <v>34</v>
      </c>
      <c r="F707" s="4" t="s">
        <v>18</v>
      </c>
      <c r="G707" s="4">
        <v>9814</v>
      </c>
      <c r="H707" s="4" t="s">
        <v>6140</v>
      </c>
      <c r="I707" s="94">
        <v>160</v>
      </c>
      <c r="J707" s="4" t="s">
        <v>7079</v>
      </c>
      <c r="K707" s="57" t="s">
        <v>7078</v>
      </c>
      <c r="L707" s="4" t="s">
        <v>6141</v>
      </c>
      <c r="M707" s="4" t="s">
        <v>577</v>
      </c>
      <c r="N707" s="4" t="s">
        <v>704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6411</v>
      </c>
      <c r="E708" s="4" t="s">
        <v>34</v>
      </c>
      <c r="F708" s="4" t="s">
        <v>17</v>
      </c>
      <c r="G708" s="4">
        <v>9814</v>
      </c>
      <c r="H708" s="4" t="s">
        <v>6412</v>
      </c>
      <c r="I708" s="94">
        <v>34.5</v>
      </c>
      <c r="J708" s="4" t="s">
        <v>212</v>
      </c>
      <c r="K708" s="57">
        <v>9502</v>
      </c>
      <c r="L708" s="4" t="s">
        <v>6492</v>
      </c>
      <c r="M708" s="4" t="s">
        <v>577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547</v>
      </c>
      <c r="E709" s="4" t="s">
        <v>33</v>
      </c>
      <c r="F709" s="4" t="s">
        <v>17</v>
      </c>
      <c r="G709" s="4">
        <v>9812</v>
      </c>
      <c r="H709" s="4" t="s">
        <v>6413</v>
      </c>
      <c r="I709" s="94">
        <v>6</v>
      </c>
      <c r="J709" s="4" t="s">
        <v>61</v>
      </c>
      <c r="K709" s="57">
        <v>9811</v>
      </c>
      <c r="L709" s="4"/>
      <c r="M709" s="4" t="s">
        <v>577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1697</v>
      </c>
      <c r="E710" s="4" t="s">
        <v>33</v>
      </c>
      <c r="F710" s="4" t="s">
        <v>17</v>
      </c>
      <c r="G710" s="4">
        <v>9812</v>
      </c>
      <c r="H710" s="4" t="s">
        <v>6414</v>
      </c>
      <c r="I710" s="94">
        <v>17.5</v>
      </c>
      <c r="J710" s="4" t="s">
        <v>61</v>
      </c>
      <c r="K710" s="57">
        <v>9811</v>
      </c>
      <c r="L710" s="4" t="s">
        <v>6416</v>
      </c>
      <c r="M710" s="4" t="s">
        <v>6415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980</v>
      </c>
      <c r="E711" s="4" t="s">
        <v>33</v>
      </c>
      <c r="F711" s="4" t="s">
        <v>18</v>
      </c>
      <c r="G711" s="4">
        <v>9812</v>
      </c>
      <c r="H711" s="4" t="s">
        <v>6456</v>
      </c>
      <c r="I711" s="94">
        <v>198</v>
      </c>
      <c r="J711" s="4" t="s">
        <v>84</v>
      </c>
      <c r="K711" s="57"/>
      <c r="L711" s="4" t="s">
        <v>4698</v>
      </c>
      <c r="M711" s="4" t="s">
        <v>6339</v>
      </c>
      <c r="N711" s="4" t="s">
        <v>3425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2674</v>
      </c>
      <c r="E712" s="4" t="s">
        <v>33</v>
      </c>
      <c r="F712" s="4" t="s">
        <v>18</v>
      </c>
      <c r="G712" s="4">
        <v>9812</v>
      </c>
      <c r="H712" s="4" t="s">
        <v>6338</v>
      </c>
      <c r="I712" s="94">
        <v>459.5</v>
      </c>
      <c r="J712" s="4" t="s">
        <v>84</v>
      </c>
      <c r="K712" s="57"/>
      <c r="L712" s="4" t="s">
        <v>4698</v>
      </c>
      <c r="M712" s="4" t="s">
        <v>6339</v>
      </c>
      <c r="N712" s="4" t="s">
        <v>3425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755</v>
      </c>
      <c r="E713" s="4" t="s">
        <v>33</v>
      </c>
      <c r="F713" s="4" t="s">
        <v>18</v>
      </c>
      <c r="G713" s="4">
        <v>9812</v>
      </c>
      <c r="H713" s="4" t="s">
        <v>6337</v>
      </c>
      <c r="I713" s="94">
        <v>184</v>
      </c>
      <c r="J713" s="4" t="s">
        <v>84</v>
      </c>
      <c r="K713" s="57"/>
      <c r="L713" s="4" t="s">
        <v>4698</v>
      </c>
      <c r="M713" s="4" t="s">
        <v>6339</v>
      </c>
      <c r="N713" s="4" t="s">
        <v>3425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417</v>
      </c>
      <c r="E714" s="4" t="s">
        <v>33</v>
      </c>
      <c r="F714" s="4" t="s">
        <v>18</v>
      </c>
      <c r="G714" s="4">
        <v>9812</v>
      </c>
      <c r="H714" s="4" t="s">
        <v>6457</v>
      </c>
      <c r="I714" s="94">
        <v>55</v>
      </c>
      <c r="J714" s="4" t="s">
        <v>30</v>
      </c>
      <c r="K714" s="57" t="s">
        <v>79</v>
      </c>
      <c r="L714" s="4" t="s">
        <v>6460</v>
      </c>
      <c r="M714" s="4" t="s">
        <v>6459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3799</v>
      </c>
      <c r="E715" s="4" t="s">
        <v>33</v>
      </c>
      <c r="F715" s="4" t="s">
        <v>18</v>
      </c>
      <c r="G715" s="4">
        <v>9812</v>
      </c>
      <c r="H715" s="4" t="s">
        <v>6458</v>
      </c>
      <c r="I715" s="94">
        <v>92</v>
      </c>
      <c r="J715" s="4" t="s">
        <v>7105</v>
      </c>
      <c r="K715" s="57"/>
      <c r="L715" s="4" t="s">
        <v>6462</v>
      </c>
      <c r="M715" s="4" t="s">
        <v>6461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5934</v>
      </c>
      <c r="E716" s="4" t="s">
        <v>34</v>
      </c>
      <c r="F716" s="4" t="s">
        <v>18</v>
      </c>
      <c r="G716" s="4">
        <v>9814</v>
      </c>
      <c r="H716" s="4" t="s">
        <v>6140</v>
      </c>
      <c r="I716" s="94">
        <v>275</v>
      </c>
      <c r="J716" s="4" t="s">
        <v>7079</v>
      </c>
      <c r="K716" s="57" t="s">
        <v>7078</v>
      </c>
      <c r="L716" s="4" t="s">
        <v>6141</v>
      </c>
      <c r="M716" s="4" t="s">
        <v>577</v>
      </c>
      <c r="N716" s="4" t="s">
        <v>704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6463</v>
      </c>
      <c r="E717" s="4" t="s">
        <v>34</v>
      </c>
      <c r="F717" s="4" t="s">
        <v>17</v>
      </c>
      <c r="G717" s="4">
        <v>9814</v>
      </c>
      <c r="H717" s="4" t="s">
        <v>6412</v>
      </c>
      <c r="I717" s="94">
        <v>40.75</v>
      </c>
      <c r="J717" s="4" t="s">
        <v>212</v>
      </c>
      <c r="K717" s="57">
        <v>9502</v>
      </c>
      <c r="L717" s="4" t="s">
        <v>6492</v>
      </c>
      <c r="M717" s="4" t="s">
        <v>577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6464</v>
      </c>
      <c r="I718" s="94">
        <v>72</v>
      </c>
      <c r="J718" s="4" t="s">
        <v>7310</v>
      </c>
      <c r="K718" s="57" t="s">
        <v>7311</v>
      </c>
      <c r="L718" s="4" t="s">
        <v>6466</v>
      </c>
      <c r="M718" s="4" t="s">
        <v>6465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6414</v>
      </c>
      <c r="I719" s="94">
        <v>36</v>
      </c>
      <c r="J719" s="4" t="s">
        <v>61</v>
      </c>
      <c r="K719" s="57">
        <v>9811</v>
      </c>
      <c r="L719" s="4" t="s">
        <v>6416</v>
      </c>
      <c r="M719" s="4" t="s">
        <v>6415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755</v>
      </c>
      <c r="E720" s="4" t="s">
        <v>33</v>
      </c>
      <c r="F720" s="4" t="s">
        <v>18</v>
      </c>
      <c r="G720" s="4">
        <v>9812</v>
      </c>
      <c r="H720" s="4" t="s">
        <v>6338</v>
      </c>
      <c r="I720" s="94">
        <v>52</v>
      </c>
      <c r="J720" s="4" t="s">
        <v>84</v>
      </c>
      <c r="K720" s="57"/>
      <c r="L720" s="4" t="s">
        <v>4698</v>
      </c>
      <c r="M720" s="4" t="s">
        <v>6339</v>
      </c>
      <c r="N720" s="4" t="s">
        <v>3425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755</v>
      </c>
      <c r="E721" s="4" t="s">
        <v>33</v>
      </c>
      <c r="F721" s="4" t="s">
        <v>18</v>
      </c>
      <c r="G721" s="4">
        <v>9812</v>
      </c>
      <c r="H721" s="4" t="s">
        <v>6493</v>
      </c>
      <c r="I721" s="94">
        <v>322</v>
      </c>
      <c r="J721" s="4" t="s">
        <v>84</v>
      </c>
      <c r="K721" s="57"/>
      <c r="L721" s="4" t="s">
        <v>4698</v>
      </c>
      <c r="M721" s="4" t="s">
        <v>6339</v>
      </c>
      <c r="N721" s="4" t="s">
        <v>3425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6456</v>
      </c>
      <c r="I722" s="94">
        <v>481.5</v>
      </c>
      <c r="J722" s="4" t="s">
        <v>84</v>
      </c>
      <c r="K722" s="57"/>
      <c r="L722" s="4" t="s">
        <v>4698</v>
      </c>
      <c r="M722" s="4" t="s">
        <v>6339</v>
      </c>
      <c r="N722" s="4" t="s">
        <v>3425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6494</v>
      </c>
      <c r="I723" s="94">
        <v>13</v>
      </c>
      <c r="J723" s="4" t="s">
        <v>30</v>
      </c>
      <c r="K723" s="57" t="s">
        <v>79</v>
      </c>
      <c r="L723" s="4" t="s">
        <v>5820</v>
      </c>
      <c r="M723" s="4" t="s">
        <v>6497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6495</v>
      </c>
      <c r="I724" s="94">
        <v>25</v>
      </c>
      <c r="J724" s="4" t="s">
        <v>30</v>
      </c>
      <c r="K724" s="57" t="s">
        <v>79</v>
      </c>
      <c r="L724" s="4" t="s">
        <v>6499</v>
      </c>
      <c r="M724" s="4" t="s">
        <v>6498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417</v>
      </c>
      <c r="E725" s="4" t="s">
        <v>33</v>
      </c>
      <c r="F725" s="4" t="s">
        <v>18</v>
      </c>
      <c r="G725" s="4">
        <v>9812</v>
      </c>
      <c r="H725" s="4" t="s">
        <v>6496</v>
      </c>
      <c r="I725" s="94">
        <v>32</v>
      </c>
      <c r="J725" s="4" t="s">
        <v>61</v>
      </c>
      <c r="K725" s="57">
        <v>9811</v>
      </c>
      <c r="L725" s="4" t="s">
        <v>6501</v>
      </c>
      <c r="M725" s="4" t="s">
        <v>6500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6464</v>
      </c>
      <c r="I726" s="94">
        <v>36</v>
      </c>
      <c r="J726" s="4" t="s">
        <v>7310</v>
      </c>
      <c r="K726" s="57" t="s">
        <v>7311</v>
      </c>
      <c r="L726" s="4" t="s">
        <v>6466</v>
      </c>
      <c r="M726" s="4" t="s">
        <v>6465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6456</v>
      </c>
      <c r="I727" s="94">
        <v>188</v>
      </c>
      <c r="J727" s="4" t="s">
        <v>84</v>
      </c>
      <c r="K727" s="57"/>
      <c r="L727" s="4" t="s">
        <v>4698</v>
      </c>
      <c r="M727" s="4" t="s">
        <v>6339</v>
      </c>
      <c r="N727" s="4" t="s">
        <v>3425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755</v>
      </c>
      <c r="E728" s="4" t="s">
        <v>33</v>
      </c>
      <c r="F728" s="4" t="s">
        <v>18</v>
      </c>
      <c r="G728" s="4">
        <v>9812</v>
      </c>
      <c r="H728" s="4" t="s">
        <v>6493</v>
      </c>
      <c r="I728" s="94">
        <v>371</v>
      </c>
      <c r="J728" s="4" t="s">
        <v>84</v>
      </c>
      <c r="K728" s="57"/>
      <c r="L728" s="4" t="s">
        <v>4698</v>
      </c>
      <c r="M728" s="4" t="s">
        <v>6339</v>
      </c>
      <c r="N728" s="4" t="s">
        <v>3425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1543</v>
      </c>
      <c r="E729" s="4" t="s">
        <v>33</v>
      </c>
      <c r="F729" s="4" t="s">
        <v>18</v>
      </c>
      <c r="G729" s="4">
        <v>9812</v>
      </c>
      <c r="H729" s="4" t="s">
        <v>6526</v>
      </c>
      <c r="I729" s="94">
        <v>8</v>
      </c>
      <c r="J729" s="4" t="s">
        <v>61</v>
      </c>
      <c r="K729" s="57">
        <v>9811</v>
      </c>
      <c r="L729" s="4" t="s">
        <v>6528</v>
      </c>
      <c r="M729" s="4" t="s">
        <v>6527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557</v>
      </c>
      <c r="E730" s="4" t="s">
        <v>33</v>
      </c>
      <c r="F730" s="4" t="s">
        <v>18</v>
      </c>
      <c r="G730" s="4">
        <v>9812</v>
      </c>
      <c r="H730" s="4" t="s">
        <v>6493</v>
      </c>
      <c r="I730" s="94">
        <v>352</v>
      </c>
      <c r="J730" s="4" t="s">
        <v>84</v>
      </c>
      <c r="K730" s="57"/>
      <c r="L730" s="4" t="s">
        <v>4698</v>
      </c>
      <c r="M730" s="4" t="s">
        <v>6339</v>
      </c>
      <c r="N730" s="4" t="s">
        <v>3425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2674</v>
      </c>
      <c r="E731" s="4" t="s">
        <v>33</v>
      </c>
      <c r="F731" s="4" t="s">
        <v>18</v>
      </c>
      <c r="G731" s="4">
        <v>9812</v>
      </c>
      <c r="H731" s="4" t="s">
        <v>6566</v>
      </c>
      <c r="I731" s="94">
        <v>32</v>
      </c>
      <c r="J731" s="4" t="s">
        <v>84</v>
      </c>
      <c r="K731" s="57"/>
      <c r="L731" s="4" t="s">
        <v>4698</v>
      </c>
      <c r="M731" s="4" t="s">
        <v>6339</v>
      </c>
      <c r="N731" s="4" t="s">
        <v>3425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6565</v>
      </c>
      <c r="E732" s="4" t="s">
        <v>34</v>
      </c>
      <c r="F732" s="4" t="s">
        <v>18</v>
      </c>
      <c r="G732" s="4">
        <v>9814</v>
      </c>
      <c r="H732" s="4" t="s">
        <v>6140</v>
      </c>
      <c r="I732" s="94">
        <v>196</v>
      </c>
      <c r="J732" s="4" t="s">
        <v>7079</v>
      </c>
      <c r="K732" s="57" t="s">
        <v>7078</v>
      </c>
      <c r="L732" s="4" t="s">
        <v>6141</v>
      </c>
      <c r="M732" s="4" t="s">
        <v>577</v>
      </c>
      <c r="N732" s="4" t="s">
        <v>704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6566</v>
      </c>
      <c r="I733" s="94">
        <v>424</v>
      </c>
      <c r="J733" s="4" t="s">
        <v>84</v>
      </c>
      <c r="K733" s="57"/>
      <c r="L733" s="4" t="s">
        <v>4698</v>
      </c>
      <c r="M733" s="4" t="s">
        <v>6339</v>
      </c>
      <c r="N733" s="4" t="s">
        <v>3425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557</v>
      </c>
      <c r="E734" s="4" t="s">
        <v>33</v>
      </c>
      <c r="F734" s="4" t="s">
        <v>18</v>
      </c>
      <c r="G734" s="4">
        <v>9812</v>
      </c>
      <c r="H734" s="4" t="s">
        <v>6566</v>
      </c>
      <c r="I734" s="94">
        <v>66</v>
      </c>
      <c r="J734" s="4" t="s">
        <v>84</v>
      </c>
      <c r="K734" s="57"/>
      <c r="L734" s="4" t="s">
        <v>4698</v>
      </c>
      <c r="M734" s="4" t="s">
        <v>6339</v>
      </c>
      <c r="N734" s="4" t="s">
        <v>3425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1697</v>
      </c>
      <c r="E735" s="4" t="s">
        <v>33</v>
      </c>
      <c r="F735" s="4" t="s">
        <v>18</v>
      </c>
      <c r="G735" s="4">
        <v>9812</v>
      </c>
      <c r="H735" s="4" t="s">
        <v>5881</v>
      </c>
      <c r="I735" s="94">
        <v>80</v>
      </c>
      <c r="J735" s="4" t="s">
        <v>1819</v>
      </c>
      <c r="K735" s="57" t="s">
        <v>6563</v>
      </c>
      <c r="L735" s="4" t="s">
        <v>5883</v>
      </c>
      <c r="M735" s="4" t="s">
        <v>5882</v>
      </c>
      <c r="N735" s="4" t="s">
        <v>4978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495</v>
      </c>
      <c r="E736" s="4" t="s">
        <v>33</v>
      </c>
      <c r="F736" s="4" t="s">
        <v>18</v>
      </c>
      <c r="G736" s="4">
        <v>9812</v>
      </c>
      <c r="H736" s="4" t="s">
        <v>6632</v>
      </c>
      <c r="I736" s="94">
        <v>20.009999999999998</v>
      </c>
      <c r="J736" s="4" t="s">
        <v>61</v>
      </c>
      <c r="K736" s="57">
        <v>9811</v>
      </c>
      <c r="L736" s="4" t="s">
        <v>6637</v>
      </c>
      <c r="M736" s="4" t="s">
        <v>6636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495</v>
      </c>
      <c r="E737" s="4" t="s">
        <v>33</v>
      </c>
      <c r="F737" s="4" t="s">
        <v>18</v>
      </c>
      <c r="G737" s="4">
        <v>9812</v>
      </c>
      <c r="H737" s="4" t="s">
        <v>6633</v>
      </c>
      <c r="I737" s="94">
        <v>3.99</v>
      </c>
      <c r="J737" s="4" t="s">
        <v>61</v>
      </c>
      <c r="K737" s="57">
        <v>9811</v>
      </c>
      <c r="L737" s="4" t="s">
        <v>6639</v>
      </c>
      <c r="M737" s="4" t="s">
        <v>6638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6634</v>
      </c>
      <c r="I738" s="94">
        <v>11.5</v>
      </c>
      <c r="J738" s="4" t="s">
        <v>30</v>
      </c>
      <c r="K738" s="57" t="s">
        <v>79</v>
      </c>
      <c r="L738" s="4" t="s">
        <v>6641</v>
      </c>
      <c r="M738" s="4" t="s">
        <v>6640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6635</v>
      </c>
      <c r="I739" s="94">
        <v>346</v>
      </c>
      <c r="J739" s="4" t="s">
        <v>84</v>
      </c>
      <c r="K739" s="57"/>
      <c r="L739" s="4" t="s">
        <v>4698</v>
      </c>
      <c r="M739" s="4" t="s">
        <v>6339</v>
      </c>
      <c r="N739" s="4" t="s">
        <v>3425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6662</v>
      </c>
      <c r="I740" s="94">
        <v>124</v>
      </c>
      <c r="J740" s="4" t="s">
        <v>30</v>
      </c>
      <c r="K740" s="57" t="s">
        <v>79</v>
      </c>
      <c r="L740" s="4" t="s">
        <v>6663</v>
      </c>
      <c r="M740" s="4" t="s">
        <v>7112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6635</v>
      </c>
      <c r="I741" s="94">
        <v>310.5</v>
      </c>
      <c r="J741" s="4" t="s">
        <v>84</v>
      </c>
      <c r="K741" s="57"/>
      <c r="L741" s="4" t="s">
        <v>4698</v>
      </c>
      <c r="M741" s="4" t="s">
        <v>6339</v>
      </c>
      <c r="N741" s="4" t="s">
        <v>3425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5929</v>
      </c>
      <c r="E742" s="4" t="s">
        <v>34</v>
      </c>
      <c r="F742" s="4" t="s">
        <v>17</v>
      </c>
      <c r="G742" s="4">
        <v>9814</v>
      </c>
      <c r="H742" s="4" t="s">
        <v>6664</v>
      </c>
      <c r="I742" s="94">
        <v>72</v>
      </c>
      <c r="J742" s="4" t="s">
        <v>30</v>
      </c>
      <c r="K742" s="57" t="s">
        <v>79</v>
      </c>
      <c r="L742" s="4" t="s">
        <v>6665</v>
      </c>
      <c r="M742" s="4" t="s">
        <v>577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6691</v>
      </c>
      <c r="I743" s="94">
        <v>188</v>
      </c>
      <c r="J743" s="4" t="s">
        <v>6696</v>
      </c>
      <c r="K743" s="57" t="s">
        <v>6697</v>
      </c>
      <c r="L743" s="4" t="s">
        <v>6698</v>
      </c>
      <c r="M743" s="4" t="s">
        <v>6695</v>
      </c>
      <c r="N743" s="4" t="s">
        <v>704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557</v>
      </c>
      <c r="E744" s="4" t="s">
        <v>33</v>
      </c>
      <c r="F744" s="4" t="s">
        <v>18</v>
      </c>
      <c r="G744" s="4">
        <v>9812</v>
      </c>
      <c r="H744" s="4" t="s">
        <v>6635</v>
      </c>
      <c r="I744" s="94">
        <v>296.00000000000006</v>
      </c>
      <c r="J744" s="4" t="s">
        <v>84</v>
      </c>
      <c r="K744" s="57"/>
      <c r="L744" s="4" t="s">
        <v>4698</v>
      </c>
      <c r="M744" s="4" t="s">
        <v>6339</v>
      </c>
      <c r="N744" s="4" t="s">
        <v>3425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1059</v>
      </c>
      <c r="E745" s="4" t="s">
        <v>33</v>
      </c>
      <c r="F745" s="4" t="s">
        <v>18</v>
      </c>
      <c r="G745" s="4">
        <v>9812</v>
      </c>
      <c r="H745" s="4" t="s">
        <v>6692</v>
      </c>
      <c r="I745" s="94">
        <v>4</v>
      </c>
      <c r="J745" s="4" t="s">
        <v>6701</v>
      </c>
      <c r="K745" s="57">
        <v>275202</v>
      </c>
      <c r="L745" s="4" t="s">
        <v>6700</v>
      </c>
      <c r="M745" s="4" t="s">
        <v>6699</v>
      </c>
      <c r="N745" s="4" t="s">
        <v>704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5769</v>
      </c>
      <c r="E746" s="4" t="s">
        <v>33</v>
      </c>
      <c r="F746" s="4" t="s">
        <v>17</v>
      </c>
      <c r="G746" s="4">
        <v>9812</v>
      </c>
      <c r="H746" s="4" t="s">
        <v>6693</v>
      </c>
      <c r="I746" s="94">
        <v>150</v>
      </c>
      <c r="J746" s="4" t="s">
        <v>61</v>
      </c>
      <c r="K746" s="57">
        <v>9811</v>
      </c>
      <c r="L746" s="4" t="s">
        <v>6703</v>
      </c>
      <c r="M746" s="4" t="s">
        <v>6702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547</v>
      </c>
      <c r="E747" s="4" t="s">
        <v>33</v>
      </c>
      <c r="F747" s="4" t="s">
        <v>17</v>
      </c>
      <c r="G747" s="4">
        <v>9812</v>
      </c>
      <c r="H747" s="4" t="s">
        <v>6694</v>
      </c>
      <c r="I747" s="94">
        <v>8</v>
      </c>
      <c r="J747" s="4" t="s">
        <v>61</v>
      </c>
      <c r="K747" s="57">
        <v>9811</v>
      </c>
      <c r="L747" s="4"/>
      <c r="M747" s="4" t="s">
        <v>577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6240</v>
      </c>
      <c r="E748" s="4" t="s">
        <v>34</v>
      </c>
      <c r="F748" s="4" t="s">
        <v>17</v>
      </c>
      <c r="G748" s="4">
        <v>9814</v>
      </c>
      <c r="H748" s="4" t="s">
        <v>6664</v>
      </c>
      <c r="I748" s="94">
        <v>16</v>
      </c>
      <c r="J748" s="4" t="s">
        <v>30</v>
      </c>
      <c r="K748" s="57" t="s">
        <v>79</v>
      </c>
      <c r="L748" s="4" t="s">
        <v>6665</v>
      </c>
      <c r="M748" s="4" t="s">
        <v>577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6469</v>
      </c>
      <c r="E749" s="4" t="s">
        <v>34</v>
      </c>
      <c r="F749" s="4" t="s">
        <v>18</v>
      </c>
      <c r="G749" s="4">
        <v>9814</v>
      </c>
      <c r="H749" s="4" t="s">
        <v>6140</v>
      </c>
      <c r="I749" s="94">
        <v>287.5</v>
      </c>
      <c r="J749" s="4" t="s">
        <v>7079</v>
      </c>
      <c r="K749" s="57" t="s">
        <v>7078</v>
      </c>
      <c r="L749" s="4" t="s">
        <v>6141</v>
      </c>
      <c r="M749" s="4" t="s">
        <v>577</v>
      </c>
      <c r="N749" s="4" t="s">
        <v>704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417</v>
      </c>
      <c r="E750" s="4" t="s">
        <v>33</v>
      </c>
      <c r="F750" s="4" t="s">
        <v>18</v>
      </c>
      <c r="G750" s="4">
        <v>9812</v>
      </c>
      <c r="H750" s="4" t="s">
        <v>6691</v>
      </c>
      <c r="I750" s="94">
        <v>68</v>
      </c>
      <c r="J750" s="4" t="s">
        <v>6696</v>
      </c>
      <c r="K750" s="57" t="s">
        <v>6697</v>
      </c>
      <c r="L750" s="4" t="s">
        <v>6698</v>
      </c>
      <c r="M750" s="4" t="s">
        <v>6695</v>
      </c>
      <c r="N750" s="4" t="s">
        <v>704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557</v>
      </c>
      <c r="E751" s="4" t="s">
        <v>33</v>
      </c>
      <c r="F751" s="4" t="s">
        <v>18</v>
      </c>
      <c r="G751" s="4">
        <v>9812</v>
      </c>
      <c r="H751" s="4" t="s">
        <v>6635</v>
      </c>
      <c r="I751" s="94">
        <v>44</v>
      </c>
      <c r="J751" s="4" t="s">
        <v>84</v>
      </c>
      <c r="K751" s="57"/>
      <c r="L751" s="4" t="s">
        <v>4698</v>
      </c>
      <c r="M751" s="4" t="s">
        <v>6339</v>
      </c>
      <c r="N751" s="4" t="s">
        <v>3425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6745</v>
      </c>
      <c r="I752" s="94">
        <v>300</v>
      </c>
      <c r="J752" s="4" t="s">
        <v>84</v>
      </c>
      <c r="K752" s="57"/>
      <c r="L752" s="4" t="s">
        <v>4698</v>
      </c>
      <c r="M752" s="4" t="s">
        <v>6339</v>
      </c>
      <c r="N752" s="4" t="s">
        <v>3425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547</v>
      </c>
      <c r="E753" s="4" t="s">
        <v>33</v>
      </c>
      <c r="F753" s="4" t="s">
        <v>17</v>
      </c>
      <c r="G753" s="4">
        <v>9812</v>
      </c>
      <c r="H753" s="4" t="s">
        <v>6746</v>
      </c>
      <c r="I753" s="94">
        <v>40</v>
      </c>
      <c r="J753" s="4" t="s">
        <v>52</v>
      </c>
      <c r="K753" s="57">
        <v>9330</v>
      </c>
      <c r="L753" s="4" t="s">
        <v>6748</v>
      </c>
      <c r="M753" s="4" t="s">
        <v>6747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5934</v>
      </c>
      <c r="E754" s="4" t="s">
        <v>34</v>
      </c>
      <c r="F754" s="4" t="s">
        <v>17</v>
      </c>
      <c r="G754" s="4">
        <v>9814</v>
      </c>
      <c r="H754" s="4" t="s">
        <v>6140</v>
      </c>
      <c r="I754" s="94">
        <v>120</v>
      </c>
      <c r="J754" s="4" t="s">
        <v>7079</v>
      </c>
      <c r="K754" s="57" t="s">
        <v>7078</v>
      </c>
      <c r="L754" s="4" t="s">
        <v>6141</v>
      </c>
      <c r="M754" s="4" t="s">
        <v>577</v>
      </c>
      <c r="N754" s="4" t="s">
        <v>704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6780</v>
      </c>
      <c r="I755" s="94">
        <v>2.5</v>
      </c>
      <c r="J755" s="4" t="s">
        <v>212</v>
      </c>
      <c r="K755" s="57">
        <v>9502</v>
      </c>
      <c r="L755" s="4" t="s">
        <v>6313</v>
      </c>
      <c r="M755" s="4" t="s">
        <v>6782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557</v>
      </c>
      <c r="E756" s="4" t="s">
        <v>33</v>
      </c>
      <c r="F756" s="4" t="s">
        <v>18</v>
      </c>
      <c r="G756" s="4">
        <v>9812</v>
      </c>
      <c r="H756" s="4" t="s">
        <v>6745</v>
      </c>
      <c r="I756" s="94">
        <v>138</v>
      </c>
      <c r="J756" s="4" t="s">
        <v>84</v>
      </c>
      <c r="K756" s="57"/>
      <c r="L756" s="4" t="s">
        <v>4698</v>
      </c>
      <c r="M756" s="4" t="s">
        <v>6339</v>
      </c>
      <c r="N756" s="4" t="s">
        <v>3425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547</v>
      </c>
      <c r="E757" s="4" t="s">
        <v>33</v>
      </c>
      <c r="F757" s="4" t="s">
        <v>17</v>
      </c>
      <c r="G757" s="4">
        <v>9812</v>
      </c>
      <c r="H757" s="4" t="s">
        <v>6781</v>
      </c>
      <c r="I757" s="94">
        <v>24</v>
      </c>
      <c r="J757" s="4" t="s">
        <v>61</v>
      </c>
      <c r="K757" s="57">
        <v>9811</v>
      </c>
      <c r="L757" s="4" t="s">
        <v>6784</v>
      </c>
      <c r="M757" s="4" t="s">
        <v>6783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6810</v>
      </c>
      <c r="I758" s="94">
        <v>10.8</v>
      </c>
      <c r="J758" s="4" t="s">
        <v>61</v>
      </c>
      <c r="K758" s="57">
        <v>9811</v>
      </c>
      <c r="L758" s="4" t="s">
        <v>6814</v>
      </c>
      <c r="M758" s="4" t="s">
        <v>6813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495</v>
      </c>
      <c r="E759" s="4" t="s">
        <v>33</v>
      </c>
      <c r="F759" s="4" t="s">
        <v>18</v>
      </c>
      <c r="G759" s="4">
        <v>9812</v>
      </c>
      <c r="H759" s="4" t="s">
        <v>6493</v>
      </c>
      <c r="I759" s="94">
        <v>128</v>
      </c>
      <c r="J759" s="4" t="s">
        <v>84</v>
      </c>
      <c r="K759" s="57"/>
      <c r="L759" s="4" t="s">
        <v>4698</v>
      </c>
      <c r="M759" s="4" t="s">
        <v>6339</v>
      </c>
      <c r="N759" s="4" t="s">
        <v>3425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6635</v>
      </c>
      <c r="I760" s="94">
        <v>28</v>
      </c>
      <c r="J760" s="4" t="s">
        <v>84</v>
      </c>
      <c r="K760" s="57"/>
      <c r="L760" s="4" t="s">
        <v>4698</v>
      </c>
      <c r="M760" s="4" t="s">
        <v>6339</v>
      </c>
      <c r="N760" s="4" t="s">
        <v>3425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6337</v>
      </c>
      <c r="I761" s="94">
        <v>69.2</v>
      </c>
      <c r="J761" s="4" t="s">
        <v>84</v>
      </c>
      <c r="K761" s="57"/>
      <c r="L761" s="4" t="s">
        <v>4698</v>
      </c>
      <c r="M761" s="4" t="s">
        <v>6339</v>
      </c>
      <c r="N761" s="4" t="s">
        <v>3425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547</v>
      </c>
      <c r="E762" s="4" t="s">
        <v>33</v>
      </c>
      <c r="F762" s="4" t="s">
        <v>17</v>
      </c>
      <c r="G762" s="4">
        <v>9812</v>
      </c>
      <c r="H762" s="4" t="s">
        <v>6811</v>
      </c>
      <c r="I762" s="94">
        <v>10</v>
      </c>
      <c r="J762" s="4" t="s">
        <v>47</v>
      </c>
      <c r="K762" s="57">
        <v>9281</v>
      </c>
      <c r="L762" s="4" t="s">
        <v>6815</v>
      </c>
      <c r="M762" s="4" t="s">
        <v>577</v>
      </c>
      <c r="N762" s="4" t="str">
        <f>IFERROR(VLOOKUP(J762,'Issue Code'!$C$54:$D$69,2,0),"Fill in")</f>
        <v>Material issue (Storage/Shortage)</v>
      </c>
      <c r="O762" s="6"/>
      <c r="P762" s="122" t="s">
        <v>6816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547</v>
      </c>
      <c r="E763" s="4" t="s">
        <v>33</v>
      </c>
      <c r="F763" s="4" t="s">
        <v>17</v>
      </c>
      <c r="G763" s="4">
        <v>9812</v>
      </c>
      <c r="H763" s="4" t="s">
        <v>6812</v>
      </c>
      <c r="I763" s="94">
        <v>10</v>
      </c>
      <c r="J763" s="4" t="s">
        <v>47</v>
      </c>
      <c r="K763" s="57">
        <v>9281</v>
      </c>
      <c r="L763" s="4" t="s">
        <v>6815</v>
      </c>
      <c r="M763" s="4" t="s">
        <v>577</v>
      </c>
      <c r="N763" s="4" t="str">
        <f>IFERROR(VLOOKUP(J763,'Issue Code'!$C$54:$D$69,2,0),"Fill in")</f>
        <v>Material issue (Storage/Shortage)</v>
      </c>
      <c r="O763" s="6"/>
      <c r="P763" s="122" t="s">
        <v>6816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547</v>
      </c>
      <c r="E764" s="4" t="s">
        <v>33</v>
      </c>
      <c r="F764" s="4" t="s">
        <v>17</v>
      </c>
      <c r="G764" s="4">
        <v>9812</v>
      </c>
      <c r="H764" s="4" t="s">
        <v>6781</v>
      </c>
      <c r="I764" s="94">
        <v>30</v>
      </c>
      <c r="J764" s="4" t="s">
        <v>61</v>
      </c>
      <c r="K764" s="57">
        <v>9811</v>
      </c>
      <c r="L764" s="4" t="s">
        <v>6784</v>
      </c>
      <c r="M764" s="4" t="s">
        <v>6783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547</v>
      </c>
      <c r="E765" s="4" t="s">
        <v>33</v>
      </c>
      <c r="F765" s="4" t="s">
        <v>17</v>
      </c>
      <c r="G765" s="4">
        <v>9812</v>
      </c>
      <c r="H765" s="4" t="s">
        <v>6847</v>
      </c>
      <c r="I765" s="94">
        <f>4*12</f>
        <v>48</v>
      </c>
      <c r="J765" s="4" t="s">
        <v>3679</v>
      </c>
      <c r="K765" s="57">
        <v>9038</v>
      </c>
      <c r="L765" s="4" t="s">
        <v>6852</v>
      </c>
      <c r="M765" s="4" t="s">
        <v>577</v>
      </c>
      <c r="N765" s="4" t="s">
        <v>3425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495</v>
      </c>
      <c r="E766" s="4" t="s">
        <v>33</v>
      </c>
      <c r="F766" s="4" t="s">
        <v>18</v>
      </c>
      <c r="G766" s="4">
        <v>9812</v>
      </c>
      <c r="H766" s="4" t="s">
        <v>6848</v>
      </c>
      <c r="I766" s="94">
        <f>28*8+7*2+4</f>
        <v>242</v>
      </c>
      <c r="J766" s="4" t="s">
        <v>84</v>
      </c>
      <c r="K766" s="57"/>
      <c r="L766" s="4" t="s">
        <v>4698</v>
      </c>
      <c r="M766" s="4" t="s">
        <v>6339</v>
      </c>
      <c r="N766" s="4" t="s">
        <v>3425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6849</v>
      </c>
      <c r="I767" s="94">
        <v>119</v>
      </c>
      <c r="J767" s="4" t="s">
        <v>61</v>
      </c>
      <c r="K767" s="57">
        <v>9811</v>
      </c>
      <c r="L767" s="4" t="s">
        <v>6851</v>
      </c>
      <c r="M767" s="4" t="s">
        <v>6850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547</v>
      </c>
      <c r="E768" s="4" t="s">
        <v>33</v>
      </c>
      <c r="F768" s="4" t="s">
        <v>17</v>
      </c>
      <c r="G768" s="4">
        <v>9812</v>
      </c>
      <c r="H768" s="4" t="s">
        <v>6879</v>
      </c>
      <c r="I768" s="94">
        <v>56</v>
      </c>
      <c r="J768" s="4" t="s">
        <v>30</v>
      </c>
      <c r="K768" s="57" t="s">
        <v>79</v>
      </c>
      <c r="L768" s="4" t="s">
        <v>6882</v>
      </c>
      <c r="M768" s="4" t="s">
        <v>6881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547</v>
      </c>
      <c r="E769" s="4" t="s">
        <v>33</v>
      </c>
      <c r="F769" s="4" t="s">
        <v>17</v>
      </c>
      <c r="G769" s="4">
        <v>9812</v>
      </c>
      <c r="H769" s="4" t="s">
        <v>6880</v>
      </c>
      <c r="I769" s="94">
        <v>28</v>
      </c>
      <c r="J769" s="4" t="s">
        <v>61</v>
      </c>
      <c r="K769" s="57">
        <v>9811</v>
      </c>
      <c r="L769" s="4" t="s">
        <v>6883</v>
      </c>
      <c r="M769" s="4" t="s">
        <v>6884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6849</v>
      </c>
      <c r="I770" s="94">
        <v>156.5</v>
      </c>
      <c r="J770" s="4" t="s">
        <v>61</v>
      </c>
      <c r="K770" s="57">
        <v>9811</v>
      </c>
      <c r="L770" s="4" t="s">
        <v>6851</v>
      </c>
      <c r="M770" s="4" t="s">
        <v>6850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6885</v>
      </c>
      <c r="E771" s="4" t="s">
        <v>34</v>
      </c>
      <c r="F771" s="4" t="s">
        <v>18</v>
      </c>
      <c r="G771" s="4">
        <v>9814</v>
      </c>
      <c r="H771" s="4" t="s">
        <v>6140</v>
      </c>
      <c r="I771" s="94">
        <v>216</v>
      </c>
      <c r="J771" s="4" t="s">
        <v>7079</v>
      </c>
      <c r="K771" s="57" t="s">
        <v>7078</v>
      </c>
      <c r="L771" s="4" t="s">
        <v>6141</v>
      </c>
      <c r="M771" s="4" t="s">
        <v>577</v>
      </c>
      <c r="N771" s="4" t="s">
        <v>704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6885</v>
      </c>
      <c r="E772" s="4" t="s">
        <v>34</v>
      </c>
      <c r="F772" s="4" t="s">
        <v>18</v>
      </c>
      <c r="G772" s="4">
        <v>9814</v>
      </c>
      <c r="H772" s="4" t="s">
        <v>6140</v>
      </c>
      <c r="I772" s="94">
        <v>218</v>
      </c>
      <c r="J772" s="4" t="s">
        <v>7079</v>
      </c>
      <c r="K772" s="57" t="s">
        <v>7078</v>
      </c>
      <c r="L772" s="4" t="s">
        <v>6141</v>
      </c>
      <c r="M772" s="4" t="s">
        <v>577</v>
      </c>
      <c r="N772" s="4" t="s">
        <v>704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547</v>
      </c>
      <c r="E773" s="4" t="s">
        <v>33</v>
      </c>
      <c r="F773" s="4" t="s">
        <v>17</v>
      </c>
      <c r="G773" s="4">
        <v>9812</v>
      </c>
      <c r="H773" s="4" t="s">
        <v>6880</v>
      </c>
      <c r="I773" s="94">
        <v>56</v>
      </c>
      <c r="J773" s="4" t="s">
        <v>61</v>
      </c>
      <c r="K773" s="57">
        <v>9811</v>
      </c>
      <c r="L773" s="4" t="s">
        <v>6883</v>
      </c>
      <c r="M773" s="4" t="s">
        <v>6884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5934</v>
      </c>
      <c r="E774" s="4" t="s">
        <v>34</v>
      </c>
      <c r="F774" s="4" t="s">
        <v>18</v>
      </c>
      <c r="G774" s="4">
        <v>9814</v>
      </c>
      <c r="H774" s="4" t="s">
        <v>6140</v>
      </c>
      <c r="I774" s="94">
        <v>198</v>
      </c>
      <c r="J774" s="4" t="s">
        <v>7079</v>
      </c>
      <c r="K774" s="57" t="s">
        <v>7078</v>
      </c>
      <c r="L774" s="4" t="s">
        <v>6141</v>
      </c>
      <c r="M774" s="4" t="s">
        <v>577</v>
      </c>
      <c r="N774" s="4" t="s">
        <v>704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682</v>
      </c>
      <c r="E775" s="4" t="s">
        <v>33</v>
      </c>
      <c r="F775" s="4" t="s">
        <v>18</v>
      </c>
      <c r="G775" s="4">
        <v>9812</v>
      </c>
      <c r="H775" s="4" t="s">
        <v>6975</v>
      </c>
      <c r="I775" s="94">
        <v>40</v>
      </c>
      <c r="J775" s="4" t="s">
        <v>30</v>
      </c>
      <c r="K775" s="57" t="s">
        <v>79</v>
      </c>
      <c r="L775" s="4" t="s">
        <v>6977</v>
      </c>
      <c r="M775" s="4" t="s">
        <v>6976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547</v>
      </c>
      <c r="E776" s="4" t="s">
        <v>33</v>
      </c>
      <c r="F776" s="4" t="s">
        <v>17</v>
      </c>
      <c r="G776" s="4">
        <v>9812</v>
      </c>
      <c r="H776" s="4" t="s">
        <v>6880</v>
      </c>
      <c r="I776" s="94">
        <v>16</v>
      </c>
      <c r="J776" s="4" t="s">
        <v>61</v>
      </c>
      <c r="K776" s="57">
        <v>9811</v>
      </c>
      <c r="L776" s="4" t="s">
        <v>6883</v>
      </c>
      <c r="M776" s="4" t="s">
        <v>6884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5934</v>
      </c>
      <c r="E777" s="4" t="s">
        <v>34</v>
      </c>
      <c r="F777" s="4" t="s">
        <v>18</v>
      </c>
      <c r="G777" s="4">
        <v>9814</v>
      </c>
      <c r="H777" s="4" t="s">
        <v>6140</v>
      </c>
      <c r="I777" s="94">
        <v>228</v>
      </c>
      <c r="J777" s="4" t="s">
        <v>7079</v>
      </c>
      <c r="K777" s="57" t="s">
        <v>7078</v>
      </c>
      <c r="L777" s="4" t="s">
        <v>6141</v>
      </c>
      <c r="M777" s="4" t="s">
        <v>577</v>
      </c>
      <c r="N777" s="4" t="s">
        <v>704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682</v>
      </c>
      <c r="E778" s="4" t="s">
        <v>33</v>
      </c>
      <c r="F778" s="4" t="s">
        <v>18</v>
      </c>
      <c r="G778" s="4">
        <v>9812</v>
      </c>
      <c r="H778" s="4" t="s">
        <v>6951</v>
      </c>
      <c r="I778" s="94">
        <v>4</v>
      </c>
      <c r="J778" s="4" t="s">
        <v>198</v>
      </c>
      <c r="K778" s="57">
        <v>9322</v>
      </c>
      <c r="L778" s="4" t="s">
        <v>6978</v>
      </c>
      <c r="M778" t="s">
        <v>6979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6980</v>
      </c>
      <c r="I779" s="94">
        <v>224</v>
      </c>
      <c r="J779" s="4" t="s">
        <v>61</v>
      </c>
      <c r="K779" s="57">
        <v>9811</v>
      </c>
      <c r="L779" s="4" t="s">
        <v>6984</v>
      </c>
      <c r="M779" s="4" t="s">
        <v>6983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495</v>
      </c>
      <c r="E780" s="4" t="s">
        <v>33</v>
      </c>
      <c r="F780" s="4" t="s">
        <v>18</v>
      </c>
      <c r="G780" s="4">
        <v>9812</v>
      </c>
      <c r="H780" s="4" t="s">
        <v>6981</v>
      </c>
      <c r="I780" s="94">
        <v>18</v>
      </c>
      <c r="J780" s="4" t="s">
        <v>61</v>
      </c>
      <c r="K780" s="57">
        <v>9811</v>
      </c>
      <c r="L780" s="4" t="s">
        <v>6986</v>
      </c>
      <c r="M780" s="4" t="s">
        <v>6985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682</v>
      </c>
      <c r="E781" s="4" t="s">
        <v>33</v>
      </c>
      <c r="F781" s="4" t="s">
        <v>18</v>
      </c>
      <c r="G781" s="4">
        <v>9812</v>
      </c>
      <c r="H781" s="4" t="s">
        <v>6982</v>
      </c>
      <c r="I781" s="94">
        <v>88.5</v>
      </c>
      <c r="J781" s="4" t="s">
        <v>61</v>
      </c>
      <c r="K781" s="57">
        <v>9811</v>
      </c>
      <c r="L781" s="4" t="s">
        <v>6984</v>
      </c>
      <c r="M781" s="4" t="s">
        <v>6983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5934</v>
      </c>
      <c r="E782" s="4" t="s">
        <v>34</v>
      </c>
      <c r="F782" s="4" t="s">
        <v>18</v>
      </c>
      <c r="G782" s="4">
        <v>9814</v>
      </c>
      <c r="H782" s="4" t="s">
        <v>6140</v>
      </c>
      <c r="I782" s="94">
        <v>295</v>
      </c>
      <c r="J782" s="4" t="s">
        <v>7079</v>
      </c>
      <c r="K782" s="57" t="s">
        <v>7078</v>
      </c>
      <c r="L782" s="4" t="s">
        <v>6141</v>
      </c>
      <c r="M782" s="4" t="s">
        <v>577</v>
      </c>
      <c r="N782" s="4" t="s">
        <v>704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5999</v>
      </c>
      <c r="E783" s="4" t="s">
        <v>33</v>
      </c>
      <c r="F783" s="4" t="s">
        <v>17</v>
      </c>
      <c r="G783" s="4">
        <v>9812</v>
      </c>
      <c r="H783" s="4" t="s">
        <v>7007</v>
      </c>
      <c r="I783" s="94">
        <f>13*4</f>
        <v>52</v>
      </c>
      <c r="J783" s="4" t="s">
        <v>61</v>
      </c>
      <c r="K783" s="57">
        <v>9811</v>
      </c>
      <c r="L783" s="4" t="s">
        <v>7009</v>
      </c>
      <c r="M783" s="4" t="s">
        <v>7008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5999</v>
      </c>
      <c r="E784" s="4" t="s">
        <v>33</v>
      </c>
      <c r="F784" s="4" t="s">
        <v>17</v>
      </c>
      <c r="G784" s="4">
        <v>9812</v>
      </c>
      <c r="H784" s="4" t="s">
        <v>7010</v>
      </c>
      <c r="I784" s="94">
        <f>14*8+23*8+13*4+20</f>
        <v>368</v>
      </c>
      <c r="J784" s="4" t="s">
        <v>61</v>
      </c>
      <c r="K784" s="57">
        <v>9811</v>
      </c>
      <c r="L784" s="4" t="s">
        <v>7012</v>
      </c>
      <c r="M784" s="4" t="s">
        <v>7011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7014</v>
      </c>
      <c r="E785" s="4" t="s">
        <v>34</v>
      </c>
      <c r="F785" s="4" t="s">
        <v>17</v>
      </c>
      <c r="G785" s="4">
        <v>9814</v>
      </c>
      <c r="H785" s="4" t="s">
        <v>7013</v>
      </c>
      <c r="I785" s="94">
        <f>4*1.5</f>
        <v>6</v>
      </c>
      <c r="J785" s="4" t="s">
        <v>30</v>
      </c>
      <c r="K785" s="57" t="s">
        <v>79</v>
      </c>
      <c r="L785" s="4" t="s">
        <v>7016</v>
      </c>
      <c r="M785" s="4" t="s">
        <v>7015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1431</v>
      </c>
      <c r="E786" s="4" t="s">
        <v>33</v>
      </c>
      <c r="F786" s="4" t="s">
        <v>18</v>
      </c>
      <c r="G786" s="4">
        <v>9812</v>
      </c>
      <c r="H786" s="4" t="s">
        <v>7017</v>
      </c>
      <c r="I786" s="94">
        <v>40</v>
      </c>
      <c r="J786" s="4" t="s">
        <v>61</v>
      </c>
      <c r="K786" s="57">
        <v>9811</v>
      </c>
      <c r="L786" s="4" t="s">
        <v>7019</v>
      </c>
      <c r="M786" s="4" t="s">
        <v>7018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1058</v>
      </c>
      <c r="E787" s="4" t="s">
        <v>33</v>
      </c>
      <c r="F787" s="4" t="s">
        <v>18</v>
      </c>
      <c r="G787" s="4">
        <v>9812</v>
      </c>
      <c r="H787" s="4" t="s">
        <v>7020</v>
      </c>
      <c r="I787" s="94">
        <v>48</v>
      </c>
      <c r="J787" s="4" t="s">
        <v>1430</v>
      </c>
      <c r="K787" s="57" t="s">
        <v>6561</v>
      </c>
      <c r="L787" s="4" t="s">
        <v>7022</v>
      </c>
      <c r="M787" s="4" t="s">
        <v>7021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1058</v>
      </c>
      <c r="E788" s="4" t="s">
        <v>33</v>
      </c>
      <c r="F788" s="4" t="s">
        <v>18</v>
      </c>
      <c r="G788" s="4">
        <v>9812</v>
      </c>
      <c r="H788" s="4" t="s">
        <v>7023</v>
      </c>
      <c r="I788" s="94">
        <v>80</v>
      </c>
      <c r="J788" s="4" t="s">
        <v>1430</v>
      </c>
      <c r="K788" s="57" t="s">
        <v>6561</v>
      </c>
      <c r="L788" s="4" t="s">
        <v>7022</v>
      </c>
      <c r="M788" s="4" t="s">
        <v>7024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756</v>
      </c>
      <c r="E789" s="4" t="s">
        <v>33</v>
      </c>
      <c r="F789" s="4" t="s">
        <v>18</v>
      </c>
      <c r="G789" s="4">
        <v>9812</v>
      </c>
      <c r="H789" s="4" t="s">
        <v>7004</v>
      </c>
      <c r="I789" s="94">
        <v>252</v>
      </c>
      <c r="J789" s="4" t="s">
        <v>7312</v>
      </c>
      <c r="K789" s="57" t="s">
        <v>7313</v>
      </c>
      <c r="L789" s="4" t="s">
        <v>7006</v>
      </c>
      <c r="M789" s="4" t="s">
        <v>7005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6982</v>
      </c>
      <c r="I790" s="94">
        <v>144</v>
      </c>
      <c r="J790" s="4" t="s">
        <v>61</v>
      </c>
      <c r="K790" s="57">
        <v>9811</v>
      </c>
      <c r="L790" s="4" t="s">
        <v>6984</v>
      </c>
      <c r="M790" s="4" t="s">
        <v>6983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5934</v>
      </c>
      <c r="E791" s="4" t="s">
        <v>34</v>
      </c>
      <c r="F791" s="4" t="s">
        <v>18</v>
      </c>
      <c r="G791" s="4">
        <v>9814</v>
      </c>
      <c r="H791" s="4" t="s">
        <v>6140</v>
      </c>
      <c r="I791" s="94">
        <v>186</v>
      </c>
      <c r="J791" s="4" t="s">
        <v>7079</v>
      </c>
      <c r="K791" s="57" t="s">
        <v>7078</v>
      </c>
      <c r="L791" s="4" t="s">
        <v>6141</v>
      </c>
      <c r="M791" s="4" t="s">
        <v>577</v>
      </c>
      <c r="N791" s="4" t="s">
        <v>704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755</v>
      </c>
      <c r="E792" s="4" t="s">
        <v>33</v>
      </c>
      <c r="F792" s="4" t="s">
        <v>18</v>
      </c>
      <c r="G792" s="4">
        <v>9812</v>
      </c>
      <c r="H792" s="4" t="s">
        <v>7025</v>
      </c>
      <c r="I792" s="94">
        <v>96</v>
      </c>
      <c r="J792" s="4" t="s">
        <v>7029</v>
      </c>
      <c r="K792" s="57" t="s">
        <v>7030</v>
      </c>
      <c r="L792" s="4" t="s">
        <v>7028</v>
      </c>
      <c r="M792" s="4" t="s">
        <v>7027</v>
      </c>
      <c r="N792" s="4" t="s">
        <v>704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495</v>
      </c>
      <c r="E793" s="4" t="s">
        <v>33</v>
      </c>
      <c r="F793" s="4" t="s">
        <v>18</v>
      </c>
      <c r="G793" s="4">
        <v>9812</v>
      </c>
      <c r="H793" s="4" t="s">
        <v>7026</v>
      </c>
      <c r="I793" s="94">
        <v>4</v>
      </c>
      <c r="J793" s="4" t="s">
        <v>126</v>
      </c>
      <c r="K793" s="57">
        <v>9545</v>
      </c>
      <c r="L793" s="4" t="s">
        <v>7032</v>
      </c>
      <c r="M793" s="4" t="s">
        <v>7031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755</v>
      </c>
      <c r="E794" s="4" t="s">
        <v>33</v>
      </c>
      <c r="F794" s="4" t="s">
        <v>18</v>
      </c>
      <c r="G794" s="4">
        <v>9812</v>
      </c>
      <c r="H794" s="4" t="s">
        <v>7025</v>
      </c>
      <c r="I794" s="94">
        <v>156</v>
      </c>
      <c r="J794" s="4" t="s">
        <v>7029</v>
      </c>
      <c r="K794" s="57" t="s">
        <v>7030</v>
      </c>
      <c r="L794" s="4" t="s">
        <v>7028</v>
      </c>
      <c r="M794" s="4" t="s">
        <v>7027</v>
      </c>
      <c r="N794" s="4" t="s">
        <v>704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640</v>
      </c>
      <c r="E795" s="4" t="s">
        <v>33</v>
      </c>
      <c r="F795" s="4" t="s">
        <v>18</v>
      </c>
      <c r="G795" s="4">
        <v>9812</v>
      </c>
      <c r="H795" s="4" t="s">
        <v>7004</v>
      </c>
      <c r="I795" s="94">
        <v>159.50000000000003</v>
      </c>
      <c r="J795" s="4" t="s">
        <v>7312</v>
      </c>
      <c r="K795" s="57" t="s">
        <v>7313</v>
      </c>
      <c r="L795" s="4" t="s">
        <v>7006</v>
      </c>
      <c r="M795" s="4" t="s">
        <v>7005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7071</v>
      </c>
      <c r="I796" s="94">
        <v>36</v>
      </c>
      <c r="J796" s="4" t="s">
        <v>30</v>
      </c>
      <c r="K796" s="57" t="s">
        <v>79</v>
      </c>
      <c r="L796" s="4" t="s">
        <v>6977</v>
      </c>
      <c r="M796" s="4" t="s">
        <v>7074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6982</v>
      </c>
      <c r="I797" s="94">
        <v>60</v>
      </c>
      <c r="J797" s="4" t="s">
        <v>61</v>
      </c>
      <c r="K797" s="57">
        <v>9811</v>
      </c>
      <c r="L797" s="4" t="s">
        <v>6984</v>
      </c>
      <c r="M797" s="4" t="s">
        <v>6983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682</v>
      </c>
      <c r="E798" s="4" t="s">
        <v>33</v>
      </c>
      <c r="F798" s="4" t="s">
        <v>18</v>
      </c>
      <c r="G798" s="4">
        <v>9812</v>
      </c>
      <c r="H798" s="4" t="s">
        <v>7072</v>
      </c>
      <c r="I798" s="94">
        <v>3</v>
      </c>
      <c r="J798" s="4" t="s">
        <v>198</v>
      </c>
      <c r="K798" s="57">
        <v>9322</v>
      </c>
      <c r="L798" s="4" t="s">
        <v>6978</v>
      </c>
      <c r="M798" s="4" t="s">
        <v>7075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1058</v>
      </c>
      <c r="E799" s="4" t="s">
        <v>33</v>
      </c>
      <c r="F799" s="4" t="s">
        <v>18</v>
      </c>
      <c r="G799" s="4">
        <v>9812</v>
      </c>
      <c r="H799" s="4" t="s">
        <v>7073</v>
      </c>
      <c r="I799" s="94">
        <v>30</v>
      </c>
      <c r="J799" s="4" t="s">
        <v>30</v>
      </c>
      <c r="K799" s="57" t="s">
        <v>79</v>
      </c>
      <c r="L799" s="4" t="s">
        <v>7077</v>
      </c>
      <c r="M799" s="4" t="s">
        <v>7076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5999</v>
      </c>
      <c r="E800" s="4" t="s">
        <v>33</v>
      </c>
      <c r="F800" s="4" t="s">
        <v>17</v>
      </c>
      <c r="G800" s="4">
        <v>9812</v>
      </c>
      <c r="H800" s="4" t="s">
        <v>7010</v>
      </c>
      <c r="I800" s="94">
        <v>132</v>
      </c>
      <c r="J800" s="4" t="s">
        <v>61</v>
      </c>
      <c r="K800" s="57">
        <v>9811</v>
      </c>
      <c r="L800" s="4" t="s">
        <v>7012</v>
      </c>
      <c r="M800" s="4" t="s">
        <v>7011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7069</v>
      </c>
      <c r="E801" s="4" t="s">
        <v>34</v>
      </c>
      <c r="F801" s="4" t="s">
        <v>17</v>
      </c>
      <c r="G801" s="4">
        <v>9814</v>
      </c>
      <c r="H801" s="4" t="s">
        <v>6140</v>
      </c>
      <c r="I801" s="94">
        <v>297</v>
      </c>
      <c r="J801" s="4" t="s">
        <v>7079</v>
      </c>
      <c r="K801" s="57" t="s">
        <v>7078</v>
      </c>
      <c r="L801" s="4" t="s">
        <v>6141</v>
      </c>
      <c r="M801" s="4" t="s">
        <v>577</v>
      </c>
      <c r="N801" s="4" t="s">
        <v>704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7070</v>
      </c>
      <c r="E802" s="4" t="s">
        <v>34</v>
      </c>
      <c r="F802" s="4" t="s">
        <v>17</v>
      </c>
      <c r="G802" s="4">
        <v>9814</v>
      </c>
      <c r="H802" s="4" t="s">
        <v>7013</v>
      </c>
      <c r="I802" s="94">
        <v>101.99999999999999</v>
      </c>
      <c r="J802" s="4" t="s">
        <v>30</v>
      </c>
      <c r="K802" s="57" t="s">
        <v>79</v>
      </c>
      <c r="L802" s="4" t="s">
        <v>7016</v>
      </c>
      <c r="M802" s="4" t="s">
        <v>7015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640</v>
      </c>
      <c r="E803" s="4" t="s">
        <v>33</v>
      </c>
      <c r="F803" s="4" t="s">
        <v>18</v>
      </c>
      <c r="G803" s="4">
        <v>9812</v>
      </c>
      <c r="H803" s="4" t="s">
        <v>7004</v>
      </c>
      <c r="I803" s="94">
        <v>411.5</v>
      </c>
      <c r="J803" s="4" t="s">
        <v>7312</v>
      </c>
      <c r="K803" s="57" t="s">
        <v>7313</v>
      </c>
      <c r="L803" s="4" t="s">
        <v>7006</v>
      </c>
      <c r="M803" s="4" t="s">
        <v>7005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6418</v>
      </c>
      <c r="E804" s="4" t="s">
        <v>34</v>
      </c>
      <c r="F804" s="4" t="s">
        <v>17</v>
      </c>
      <c r="G804" s="4">
        <v>9814</v>
      </c>
      <c r="H804" s="4" t="s">
        <v>7013</v>
      </c>
      <c r="I804" s="94">
        <f>5*12</f>
        <v>60</v>
      </c>
      <c r="J804" s="4" t="s">
        <v>30</v>
      </c>
      <c r="K804" s="57" t="s">
        <v>79</v>
      </c>
      <c r="L804" s="4" t="s">
        <v>7016</v>
      </c>
      <c r="M804" s="4" t="s">
        <v>7015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7108</v>
      </c>
      <c r="E805" s="4" t="s">
        <v>34</v>
      </c>
      <c r="F805" s="4" t="s">
        <v>17</v>
      </c>
      <c r="G805" s="4">
        <v>9814</v>
      </c>
      <c r="H805" s="4" t="s">
        <v>7107</v>
      </c>
      <c r="I805" s="94">
        <f>3*8+2*4</f>
        <v>32</v>
      </c>
      <c r="J805" s="4" t="s">
        <v>7079</v>
      </c>
      <c r="K805" s="57" t="s">
        <v>7078</v>
      </c>
      <c r="L805" s="4" t="s">
        <v>6141</v>
      </c>
      <c r="M805" s="4" t="s">
        <v>577</v>
      </c>
      <c r="N805" s="4" t="s">
        <v>704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495</v>
      </c>
      <c r="E806" s="4" t="s">
        <v>33</v>
      </c>
      <c r="F806" s="4" t="s">
        <v>18</v>
      </c>
      <c r="G806" s="4">
        <v>9812</v>
      </c>
      <c r="H806" s="4" t="s">
        <v>7109</v>
      </c>
      <c r="I806" s="94">
        <v>13</v>
      </c>
      <c r="J806" s="4" t="s">
        <v>30</v>
      </c>
      <c r="K806" s="57" t="s">
        <v>79</v>
      </c>
      <c r="L806" s="4" t="s">
        <v>7111</v>
      </c>
      <c r="M806" s="4" t="s">
        <v>7110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495</v>
      </c>
      <c r="E807" s="4" t="s">
        <v>33</v>
      </c>
      <c r="F807" s="4" t="s">
        <v>18</v>
      </c>
      <c r="G807" s="4">
        <v>9812</v>
      </c>
      <c r="H807" s="4" t="s">
        <v>7113</v>
      </c>
      <c r="I807" s="94">
        <v>72</v>
      </c>
      <c r="J807" s="4" t="s">
        <v>7312</v>
      </c>
      <c r="K807" s="57" t="s">
        <v>7313</v>
      </c>
      <c r="L807" s="4" t="s">
        <v>7115</v>
      </c>
      <c r="M807" s="4" t="s">
        <v>7114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755</v>
      </c>
      <c r="E808" s="4" t="s">
        <v>33</v>
      </c>
      <c r="F808" s="4" t="s">
        <v>18</v>
      </c>
      <c r="G808" s="4">
        <v>9812</v>
      </c>
      <c r="H808" s="4" t="s">
        <v>7025</v>
      </c>
      <c r="I808" s="94">
        <v>80</v>
      </c>
      <c r="J808" s="4" t="s">
        <v>7029</v>
      </c>
      <c r="K808" s="57" t="s">
        <v>7030</v>
      </c>
      <c r="L808" s="4" t="s">
        <v>7028</v>
      </c>
      <c r="M808" s="4" t="s">
        <v>7027</v>
      </c>
      <c r="N808" s="4" t="s">
        <v>704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7073</v>
      </c>
      <c r="I809" s="94">
        <v>56</v>
      </c>
      <c r="J809" s="4" t="s">
        <v>30</v>
      </c>
      <c r="K809" s="57" t="s">
        <v>79</v>
      </c>
      <c r="L809" s="4" t="s">
        <v>7077</v>
      </c>
      <c r="M809" s="4" t="s">
        <v>7076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2232</v>
      </c>
      <c r="E810" s="4" t="s">
        <v>33</v>
      </c>
      <c r="F810" s="4" t="s">
        <v>18</v>
      </c>
      <c r="G810" s="4">
        <v>9812</v>
      </c>
      <c r="H810" s="4" t="s">
        <v>7116</v>
      </c>
      <c r="I810" s="94">
        <v>34</v>
      </c>
      <c r="J810" s="4" t="s">
        <v>61</v>
      </c>
      <c r="K810" s="57">
        <v>9811</v>
      </c>
      <c r="L810" s="4" t="s">
        <v>7118</v>
      </c>
      <c r="M810" s="4" t="s">
        <v>7117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495</v>
      </c>
      <c r="E811" s="4" t="s">
        <v>33</v>
      </c>
      <c r="F811" s="4" t="s">
        <v>18</v>
      </c>
      <c r="G811" s="4">
        <v>9812</v>
      </c>
      <c r="H811" s="4" t="s">
        <v>7155</v>
      </c>
      <c r="I811" s="94">
        <v>29</v>
      </c>
      <c r="J811" s="4" t="s">
        <v>7314</v>
      </c>
      <c r="K811" s="57" t="s">
        <v>7315</v>
      </c>
      <c r="L811" s="4" t="s">
        <v>7158</v>
      </c>
      <c r="M811" s="4" t="s">
        <v>7157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640</v>
      </c>
      <c r="E812" s="4" t="s">
        <v>33</v>
      </c>
      <c r="F812" s="4" t="s">
        <v>18</v>
      </c>
      <c r="G812" s="4">
        <v>9812</v>
      </c>
      <c r="H812" s="4" t="s">
        <v>7004</v>
      </c>
      <c r="I812" s="94">
        <v>263.5</v>
      </c>
      <c r="J812" s="4" t="s">
        <v>7312</v>
      </c>
      <c r="K812" s="57" t="s">
        <v>7313</v>
      </c>
      <c r="L812" s="4" t="s">
        <v>7006</v>
      </c>
      <c r="M812" s="4" t="s">
        <v>7005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5888</v>
      </c>
      <c r="E813" s="4" t="s">
        <v>33</v>
      </c>
      <c r="F813" s="4" t="s">
        <v>17</v>
      </c>
      <c r="G813" s="4">
        <v>9812</v>
      </c>
      <c r="H813" s="4" t="s">
        <v>7156</v>
      </c>
      <c r="I813" s="94">
        <v>106</v>
      </c>
      <c r="J813" s="4" t="s">
        <v>7162</v>
      </c>
      <c r="K813" s="57" t="s">
        <v>7161</v>
      </c>
      <c r="L813" s="4" t="s">
        <v>7163</v>
      </c>
      <c r="M813" s="4" t="s">
        <v>577</v>
      </c>
      <c r="N813" s="4" t="s">
        <v>704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547</v>
      </c>
      <c r="E814" s="4" t="s">
        <v>33</v>
      </c>
      <c r="F814" s="4" t="s">
        <v>17</v>
      </c>
      <c r="G814" s="4">
        <v>9812</v>
      </c>
      <c r="H814" s="4" t="s">
        <v>6879</v>
      </c>
      <c r="I814" s="94">
        <v>8</v>
      </c>
      <c r="J814" s="4" t="s">
        <v>30</v>
      </c>
      <c r="K814" s="57" t="s">
        <v>79</v>
      </c>
      <c r="L814" s="4" t="s">
        <v>6882</v>
      </c>
      <c r="M814" s="4" t="s">
        <v>6881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547</v>
      </c>
      <c r="E815" s="4" t="s">
        <v>33</v>
      </c>
      <c r="F815" s="4" t="s">
        <v>17</v>
      </c>
      <c r="G815" s="4">
        <v>9812</v>
      </c>
      <c r="H815" s="4" t="s">
        <v>7154</v>
      </c>
      <c r="I815" s="94">
        <v>36</v>
      </c>
      <c r="J815" s="4" t="s">
        <v>61</v>
      </c>
      <c r="K815" s="57">
        <v>9811</v>
      </c>
      <c r="L815" s="4" t="s">
        <v>7160</v>
      </c>
      <c r="M815" s="4" t="s">
        <v>7159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7108</v>
      </c>
      <c r="E816" s="4" t="s">
        <v>34</v>
      </c>
      <c r="F816" s="4" t="s">
        <v>17</v>
      </c>
      <c r="G816" s="4">
        <v>9814</v>
      </c>
      <c r="H816" s="4" t="s">
        <v>7107</v>
      </c>
      <c r="I816" s="94">
        <v>32</v>
      </c>
      <c r="J816" s="4" t="s">
        <v>7079</v>
      </c>
      <c r="K816" s="57" t="s">
        <v>7078</v>
      </c>
      <c r="L816" s="4" t="s">
        <v>6141</v>
      </c>
      <c r="M816" s="4" t="s">
        <v>577</v>
      </c>
      <c r="N816" s="4" t="s">
        <v>704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1558</v>
      </c>
      <c r="E817" s="4" t="s">
        <v>34</v>
      </c>
      <c r="F817" s="4" t="s">
        <v>18</v>
      </c>
      <c r="G817" s="4">
        <v>9814</v>
      </c>
      <c r="H817" s="4" t="s">
        <v>7196</v>
      </c>
      <c r="I817" s="94">
        <v>93.5</v>
      </c>
      <c r="J817" s="4" t="s">
        <v>30</v>
      </c>
      <c r="K817" s="57" t="s">
        <v>79</v>
      </c>
      <c r="L817" s="4" t="s">
        <v>7198</v>
      </c>
      <c r="M817" s="4" t="s">
        <v>7197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5999</v>
      </c>
      <c r="E818" s="4" t="s">
        <v>33</v>
      </c>
      <c r="F818" s="4" t="s">
        <v>17</v>
      </c>
      <c r="G818" s="4">
        <v>9812</v>
      </c>
      <c r="H818" s="4" t="s">
        <v>7156</v>
      </c>
      <c r="I818" s="94">
        <v>34</v>
      </c>
      <c r="J818" s="4" t="s">
        <v>7162</v>
      </c>
      <c r="K818" s="57" t="s">
        <v>7161</v>
      </c>
      <c r="L818" s="4" t="s">
        <v>7163</v>
      </c>
      <c r="M818" s="4" t="s">
        <v>577</v>
      </c>
      <c r="N818" s="4" t="s">
        <v>704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6565</v>
      </c>
      <c r="E819" s="4" t="s">
        <v>34</v>
      </c>
      <c r="F819" s="4" t="s">
        <v>18</v>
      </c>
      <c r="G819" s="4">
        <v>9814</v>
      </c>
      <c r="H819" s="4" t="s">
        <v>7107</v>
      </c>
      <c r="I819" s="94">
        <v>64</v>
      </c>
      <c r="J819" s="4" t="s">
        <v>7079</v>
      </c>
      <c r="K819" s="57" t="s">
        <v>7078</v>
      </c>
      <c r="L819" s="4" t="s">
        <v>6141</v>
      </c>
      <c r="M819" s="4" t="s">
        <v>577</v>
      </c>
      <c r="N819" s="4" t="s">
        <v>704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495</v>
      </c>
      <c r="E820" s="4" t="s">
        <v>33</v>
      </c>
      <c r="F820" s="4" t="s">
        <v>18</v>
      </c>
      <c r="G820" s="4">
        <v>9812</v>
      </c>
      <c r="H820" s="4" t="s">
        <v>7023</v>
      </c>
      <c r="I820" s="94">
        <v>12</v>
      </c>
      <c r="J820" s="4" t="s">
        <v>1430</v>
      </c>
      <c r="K820" s="57" t="s">
        <v>6561</v>
      </c>
      <c r="L820" s="4" t="s">
        <v>7022</v>
      </c>
      <c r="M820" s="4" t="s">
        <v>7024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547</v>
      </c>
      <c r="E821" s="4" t="s">
        <v>33</v>
      </c>
      <c r="F821" s="4" t="s">
        <v>17</v>
      </c>
      <c r="G821" s="4">
        <v>9812</v>
      </c>
      <c r="H821" s="4" t="s">
        <v>7231</v>
      </c>
      <c r="I821" s="94">
        <v>10</v>
      </c>
      <c r="J821" s="4" t="s">
        <v>61</v>
      </c>
      <c r="K821" s="57">
        <v>9811</v>
      </c>
      <c r="L821" s="4"/>
      <c r="M821" s="4" t="s">
        <v>577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547</v>
      </c>
      <c r="E822" s="4" t="s">
        <v>33</v>
      </c>
      <c r="F822" s="4" t="s">
        <v>17</v>
      </c>
      <c r="G822" s="4">
        <v>9812</v>
      </c>
      <c r="H822" s="4" t="s">
        <v>7229</v>
      </c>
      <c r="I822" s="94">
        <v>30</v>
      </c>
      <c r="J822" s="4" t="s">
        <v>126</v>
      </c>
      <c r="K822" s="57">
        <v>9545</v>
      </c>
      <c r="L822" s="4" t="s">
        <v>7232</v>
      </c>
      <c r="M822" s="4" t="s">
        <v>7230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6565</v>
      </c>
      <c r="E823" s="4" t="s">
        <v>34</v>
      </c>
      <c r="F823" s="4" t="s">
        <v>18</v>
      </c>
      <c r="G823" s="4">
        <v>9814</v>
      </c>
      <c r="H823" s="4" t="s">
        <v>7107</v>
      </c>
      <c r="I823" s="94">
        <v>36</v>
      </c>
      <c r="J823" s="4" t="s">
        <v>7079</v>
      </c>
      <c r="K823" s="57" t="s">
        <v>7078</v>
      </c>
      <c r="L823" s="4" t="s">
        <v>6141</v>
      </c>
      <c r="M823" s="4" t="s">
        <v>577</v>
      </c>
      <c r="N823" s="4" t="s">
        <v>704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546</v>
      </c>
      <c r="E824" s="4" t="s">
        <v>33</v>
      </c>
      <c r="F824" s="4" t="s">
        <v>18</v>
      </c>
      <c r="G824" s="4">
        <v>9812</v>
      </c>
      <c r="H824" s="4" t="s">
        <v>7275</v>
      </c>
      <c r="I824" s="94">
        <v>36</v>
      </c>
      <c r="J824" s="4" t="s">
        <v>7278</v>
      </c>
      <c r="K824" s="57" t="s">
        <v>7279</v>
      </c>
      <c r="L824" s="4" t="s">
        <v>7276</v>
      </c>
      <c r="M824" s="4" t="s">
        <v>7277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6565</v>
      </c>
      <c r="E825" s="4" t="s">
        <v>34</v>
      </c>
      <c r="F825" s="4" t="s">
        <v>18</v>
      </c>
      <c r="G825" s="4">
        <v>9814</v>
      </c>
      <c r="H825" s="4" t="s">
        <v>7107</v>
      </c>
      <c r="I825" s="94">
        <v>36</v>
      </c>
      <c r="J825" s="4" t="s">
        <v>7079</v>
      </c>
      <c r="K825" s="57" t="s">
        <v>7078</v>
      </c>
      <c r="L825" s="4" t="s">
        <v>6141</v>
      </c>
      <c r="M825" s="4" t="s">
        <v>577</v>
      </c>
      <c r="N825" s="4" t="s">
        <v>704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7321</v>
      </c>
      <c r="I826" s="94">
        <v>60</v>
      </c>
      <c r="J826" s="4" t="s">
        <v>30</v>
      </c>
      <c r="K826" s="57" t="s">
        <v>79</v>
      </c>
      <c r="L826" s="4" t="s">
        <v>7325</v>
      </c>
      <c r="M826" s="4" t="s">
        <v>7324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7322</v>
      </c>
      <c r="I827" s="94">
        <v>36</v>
      </c>
      <c r="J827" s="4" t="s">
        <v>52</v>
      </c>
      <c r="K827" s="57">
        <v>9330</v>
      </c>
      <c r="L827" s="4" t="s">
        <v>7326</v>
      </c>
      <c r="M827" s="4" t="s">
        <v>7323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6565</v>
      </c>
      <c r="E828" s="4" t="s">
        <v>34</v>
      </c>
      <c r="F828" s="4" t="s">
        <v>18</v>
      </c>
      <c r="G828" s="4">
        <v>9814</v>
      </c>
      <c r="H828" s="4" t="s">
        <v>7107</v>
      </c>
      <c r="I828" s="94">
        <v>32</v>
      </c>
      <c r="J828" s="4" t="s">
        <v>7079</v>
      </c>
      <c r="K828" s="57" t="s">
        <v>7078</v>
      </c>
      <c r="L828" s="4" t="s">
        <v>6141</v>
      </c>
      <c r="M828" s="4" t="s">
        <v>577</v>
      </c>
      <c r="N828" s="4" t="str">
        <f>IFERROR(VLOOKUP(J828,'Issue Code'!$C$54:$D$69,2,0),"Fill in")</f>
        <v>Fill in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7327</v>
      </c>
      <c r="I829" s="94">
        <v>16</v>
      </c>
      <c r="J829" s="4" t="s">
        <v>30</v>
      </c>
      <c r="K829" s="57" t="s">
        <v>79</v>
      </c>
      <c r="L829" s="4" t="s">
        <v>7329</v>
      </c>
      <c r="M829" s="4" t="s">
        <v>7328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2573</v>
      </c>
      <c r="E830" s="4" t="s">
        <v>33</v>
      </c>
      <c r="F830" s="4" t="s">
        <v>18</v>
      </c>
      <c r="G830" s="4">
        <v>9812</v>
      </c>
      <c r="H830" s="4" t="s">
        <v>7330</v>
      </c>
      <c r="I830" s="94">
        <v>128.5</v>
      </c>
      <c r="J830" s="4" t="s">
        <v>7334</v>
      </c>
      <c r="K830" s="57"/>
      <c r="L830" s="4" t="s">
        <v>7333</v>
      </c>
      <c r="M830" s="4" t="s">
        <v>7332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4" si="48">WEEKNUM(A831)</f>
        <v>31</v>
      </c>
      <c r="C831" s="57" t="str">
        <f t="shared" si="47"/>
        <v>Jul</v>
      </c>
      <c r="D831" s="4" t="s">
        <v>616</v>
      </c>
      <c r="E831" s="4" t="s">
        <v>33</v>
      </c>
      <c r="F831" s="4" t="s">
        <v>18</v>
      </c>
      <c r="G831" s="4">
        <v>9812</v>
      </c>
      <c r="H831" s="4" t="s">
        <v>7331</v>
      </c>
      <c r="I831" s="94">
        <v>12</v>
      </c>
      <c r="J831" s="4" t="s">
        <v>198</v>
      </c>
      <c r="K831" s="57">
        <v>9322</v>
      </c>
      <c r="L831" s="4" t="s">
        <v>7336</v>
      </c>
      <c r="M831" s="4" t="s">
        <v>7335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1155</v>
      </c>
      <c r="E832" s="4" t="s">
        <v>33</v>
      </c>
      <c r="F832" s="4" t="s">
        <v>18</v>
      </c>
      <c r="G832" s="4">
        <v>9812</v>
      </c>
      <c r="H832" s="4" t="s">
        <v>7365</v>
      </c>
      <c r="I832" s="94">
        <v>16</v>
      </c>
      <c r="J832" s="4" t="s">
        <v>198</v>
      </c>
      <c r="K832" s="57">
        <v>9322</v>
      </c>
      <c r="L832" s="4" t="s">
        <v>7336</v>
      </c>
      <c r="M832" s="4" t="s">
        <v>7335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6" si="49">TEXT(A833,"Mmm")</f>
        <v>Jul</v>
      </c>
      <c r="D833" s="4" t="s">
        <v>2573</v>
      </c>
      <c r="E833" s="4" t="s">
        <v>33</v>
      </c>
      <c r="F833" s="4" t="s">
        <v>18</v>
      </c>
      <c r="G833" s="4">
        <v>9812</v>
      </c>
      <c r="H833" s="4" t="s">
        <v>7330</v>
      </c>
      <c r="I833" s="94">
        <v>168</v>
      </c>
      <c r="J833" s="4" t="s">
        <v>7334</v>
      </c>
      <c r="K833" s="57"/>
      <c r="L833" s="4" t="s">
        <v>7333</v>
      </c>
      <c r="M833" s="4" t="s">
        <v>7332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640</v>
      </c>
      <c r="E834" s="4" t="s">
        <v>33</v>
      </c>
      <c r="F834" s="4" t="s">
        <v>18</v>
      </c>
      <c r="G834" s="4">
        <v>9812</v>
      </c>
      <c r="H834" s="4" t="s">
        <v>7365</v>
      </c>
      <c r="I834" s="94">
        <v>23</v>
      </c>
      <c r="J834" s="4" t="s">
        <v>30</v>
      </c>
      <c r="K834" s="57" t="s">
        <v>79</v>
      </c>
      <c r="L834" s="4" t="s">
        <v>7403</v>
      </c>
      <c r="M834" s="4" t="s">
        <v>7335</v>
      </c>
      <c r="N834" s="4" t="str">
        <f>IFERROR(VLOOKUP(J834,'Issue Code'!$C$54:$D$69,2,0),"Fill in")</f>
        <v>Material issue (Quality)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755</v>
      </c>
      <c r="E835" s="4" t="s">
        <v>33</v>
      </c>
      <c r="F835" s="4" t="s">
        <v>18</v>
      </c>
      <c r="G835" s="4">
        <v>9812</v>
      </c>
      <c r="H835" s="4" t="s">
        <v>7401</v>
      </c>
      <c r="I835" s="94">
        <v>120</v>
      </c>
      <c r="J835" s="4" t="s">
        <v>7029</v>
      </c>
      <c r="K835" s="57" t="s">
        <v>7030</v>
      </c>
      <c r="L835" s="4" t="s">
        <v>7405</v>
      </c>
      <c r="M835" s="4" t="s">
        <v>7404</v>
      </c>
      <c r="N835" s="4" t="s">
        <v>704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6419</v>
      </c>
      <c r="E836" s="4" t="s">
        <v>34</v>
      </c>
      <c r="F836" s="4" t="s">
        <v>17</v>
      </c>
      <c r="G836" s="4">
        <v>9814</v>
      </c>
      <c r="H836" s="4" t="s">
        <v>7402</v>
      </c>
      <c r="I836" s="94">
        <v>132</v>
      </c>
      <c r="J836" s="4" t="s">
        <v>34</v>
      </c>
      <c r="K836" s="57">
        <v>9502</v>
      </c>
      <c r="L836" s="4" t="s">
        <v>7407</v>
      </c>
      <c r="M836" s="4" t="s">
        <v>7406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/>
      <c r="B837" s="57">
        <f t="shared" si="48"/>
        <v>0</v>
      </c>
      <c r="C837" s="57" t="str">
        <f t="shared" si="49"/>
        <v>Jan</v>
      </c>
      <c r="D837" s="4"/>
      <c r="E837" s="4"/>
      <c r="F837" s="4"/>
      <c r="G837" s="4"/>
      <c r="H837" s="4"/>
      <c r="I837" s="94"/>
      <c r="J837" s="4"/>
      <c r="K837" s="57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7">
        <f t="shared" si="48"/>
        <v>0</v>
      </c>
      <c r="C838" s="57" t="str">
        <f t="shared" si="49"/>
        <v>Jan</v>
      </c>
      <c r="D838" s="4"/>
      <c r="E838" s="4"/>
      <c r="F838" s="4"/>
      <c r="G838" s="4"/>
      <c r="H838" s="4"/>
      <c r="I838" s="94"/>
      <c r="J838" s="4"/>
      <c r="K838" s="57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7">
        <f t="shared" si="48"/>
        <v>0</v>
      </c>
      <c r="C839" s="57" t="str">
        <f t="shared" si="49"/>
        <v>Jan</v>
      </c>
      <c r="D839" s="4"/>
      <c r="E839" s="4"/>
      <c r="F839" s="4"/>
      <c r="G839" s="4"/>
      <c r="H839" s="4"/>
      <c r="I839" s="94"/>
      <c r="J839" s="4"/>
      <c r="K839" s="57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7">
        <f t="shared" si="48"/>
        <v>0</v>
      </c>
      <c r="C840" s="57" t="str">
        <f t="shared" si="49"/>
        <v>Jan</v>
      </c>
      <c r="D840" s="4"/>
      <c r="E840" s="4"/>
      <c r="F840" s="4"/>
      <c r="G840" s="4"/>
      <c r="H840" s="4"/>
      <c r="I840" s="94"/>
      <c r="J840" s="4"/>
      <c r="K840" s="57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7">
        <f t="shared" si="48"/>
        <v>0</v>
      </c>
      <c r="C841" s="57" t="str">
        <f t="shared" si="49"/>
        <v>Jan</v>
      </c>
      <c r="D841" s="4"/>
      <c r="E841" s="4"/>
      <c r="F841" s="4"/>
      <c r="G841" s="4"/>
      <c r="H841" s="4"/>
      <c r="I841" s="94"/>
      <c r="J841" s="4"/>
      <c r="K841" s="57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7">
        <f t="shared" si="48"/>
        <v>0</v>
      </c>
      <c r="C842" s="57" t="str">
        <f t="shared" si="49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8"/>
        <v>0</v>
      </c>
      <c r="C843" s="57" t="str">
        <f t="shared" si="49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8"/>
        <v>0</v>
      </c>
      <c r="C844" s="57" t="str">
        <f t="shared" si="49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8"/>
        <v>0</v>
      </c>
      <c r="C845" s="57" t="str">
        <f t="shared" si="49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8"/>
        <v>0</v>
      </c>
      <c r="C846" s="57" t="str">
        <f t="shared" si="49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8"/>
        <v>0</v>
      </c>
      <c r="C847" s="57" t="str">
        <f t="shared" si="49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8"/>
        <v>0</v>
      </c>
      <c r="C848" s="57" t="str">
        <f t="shared" si="49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8"/>
        <v>0</v>
      </c>
      <c r="C849" s="57" t="str">
        <f t="shared" si="49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8"/>
        <v>0</v>
      </c>
      <c r="C850" s="57" t="str">
        <f t="shared" si="49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8"/>
        <v>0</v>
      </c>
      <c r="C851" s="57" t="str">
        <f t="shared" si="49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8"/>
        <v>0</v>
      </c>
      <c r="C852" s="57" t="str">
        <f t="shared" si="49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8"/>
        <v>0</v>
      </c>
      <c r="C853" s="57" t="str">
        <f t="shared" si="49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8"/>
        <v>0</v>
      </c>
      <c r="C854" s="57" t="str">
        <f t="shared" si="49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8"/>
        <v>0</v>
      </c>
      <c r="C855" s="57" t="str">
        <f t="shared" si="49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8"/>
        <v>0</v>
      </c>
      <c r="C856" s="57" t="str">
        <f t="shared" si="49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8"/>
        <v>0</v>
      </c>
      <c r="C857" s="57" t="str">
        <f t="shared" si="49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8"/>
        <v>0</v>
      </c>
      <c r="C858" s="57" t="str">
        <f t="shared" si="49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8"/>
        <v>0</v>
      </c>
      <c r="C859" s="57" t="str">
        <f t="shared" si="49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8"/>
        <v>0</v>
      </c>
      <c r="C860" s="57" t="str">
        <f t="shared" si="49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8"/>
        <v>0</v>
      </c>
      <c r="C861" s="57" t="str">
        <f t="shared" si="49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8"/>
        <v>0</v>
      </c>
      <c r="C862" s="57" t="str">
        <f t="shared" si="49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8"/>
        <v>0</v>
      </c>
      <c r="C863" s="57" t="str">
        <f t="shared" si="49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8"/>
        <v>0</v>
      </c>
      <c r="C864" s="57" t="str">
        <f t="shared" si="49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8"/>
        <v>0</v>
      </c>
      <c r="C865" s="57" t="str">
        <f t="shared" si="49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8"/>
        <v>0</v>
      </c>
      <c r="C866" s="57" t="str">
        <f t="shared" si="49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8"/>
        <v>0</v>
      </c>
      <c r="C867" s="57" t="str">
        <f t="shared" si="49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8"/>
        <v>0</v>
      </c>
      <c r="C868" s="57" t="str">
        <f t="shared" si="49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8"/>
        <v>0</v>
      </c>
      <c r="C869" s="57" t="str">
        <f t="shared" si="49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8"/>
        <v>0</v>
      </c>
      <c r="C870" s="57" t="str">
        <f t="shared" si="49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8"/>
        <v>0</v>
      </c>
      <c r="C871" s="57" t="str">
        <f t="shared" si="49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8"/>
        <v>0</v>
      </c>
      <c r="C872" s="57" t="str">
        <f t="shared" si="49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8"/>
        <v>0</v>
      </c>
      <c r="C873" s="57" t="str">
        <f t="shared" si="49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8"/>
        <v>0</v>
      </c>
      <c r="C874" s="57" t="str">
        <f t="shared" si="49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8"/>
        <v>0</v>
      </c>
      <c r="C875" s="57" t="str">
        <f t="shared" si="49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8"/>
        <v>0</v>
      </c>
      <c r="C876" s="57" t="str">
        <f t="shared" si="49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8"/>
        <v>0</v>
      </c>
      <c r="C877" s="57" t="str">
        <f t="shared" si="49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8"/>
        <v>0</v>
      </c>
      <c r="C878" s="57" t="str">
        <f t="shared" si="49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8"/>
        <v>0</v>
      </c>
      <c r="C879" s="57" t="str">
        <f t="shared" si="49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8"/>
        <v>0</v>
      </c>
      <c r="C880" s="57" t="str">
        <f t="shared" si="49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8"/>
        <v>0</v>
      </c>
      <c r="C881" s="57" t="str">
        <f t="shared" si="49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8"/>
        <v>0</v>
      </c>
      <c r="C882" s="57" t="str">
        <f t="shared" si="49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8"/>
        <v>0</v>
      </c>
      <c r="C883" s="57" t="str">
        <f t="shared" si="49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8"/>
        <v>0</v>
      </c>
      <c r="C884" s="57" t="str">
        <f t="shared" si="49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8"/>
        <v>0</v>
      </c>
      <c r="C885" s="57" t="str">
        <f t="shared" si="49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8"/>
        <v>0</v>
      </c>
      <c r="C886" s="57" t="str">
        <f t="shared" si="49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8"/>
        <v>0</v>
      </c>
      <c r="C887" s="57" t="str">
        <f t="shared" si="49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8"/>
        <v>0</v>
      </c>
      <c r="C888" s="57" t="str">
        <f t="shared" si="49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8"/>
        <v>0</v>
      </c>
      <c r="C889" s="57" t="str">
        <f t="shared" si="49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8"/>
        <v>0</v>
      </c>
      <c r="C890" s="57" t="str">
        <f t="shared" si="49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8"/>
        <v>0</v>
      </c>
      <c r="C891" s="57" t="str">
        <f t="shared" si="49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8"/>
        <v>0</v>
      </c>
      <c r="C892" s="57" t="str">
        <f t="shared" si="49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8"/>
        <v>0</v>
      </c>
      <c r="C893" s="57" t="str">
        <f t="shared" si="49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8"/>
        <v>0</v>
      </c>
      <c r="C894" s="57" t="str">
        <f t="shared" si="49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ref="B895:B958" si="50">WEEKNUM(A895)</f>
        <v>0</v>
      </c>
      <c r="C895" s="57" t="str">
        <f t="shared" si="49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50"/>
        <v>0</v>
      </c>
      <c r="C896" s="57" t="str">
        <f t="shared" si="49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50"/>
        <v>0</v>
      </c>
      <c r="C897" s="57" t="str">
        <f t="shared" ref="C897:C960" si="51">TEXT(A897,"Mmm")</f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50"/>
        <v>0</v>
      </c>
      <c r="C898" s="57" t="str">
        <f t="shared" si="51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50"/>
        <v>0</v>
      </c>
      <c r="C899" s="57" t="str">
        <f t="shared" si="51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50"/>
        <v>0</v>
      </c>
      <c r="C900" s="57" t="str">
        <f t="shared" si="51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50"/>
        <v>0</v>
      </c>
      <c r="C901" s="57" t="str">
        <f t="shared" si="51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50"/>
        <v>0</v>
      </c>
      <c r="C902" s="57" t="str">
        <f t="shared" si="51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50"/>
        <v>0</v>
      </c>
      <c r="C903" s="57" t="str">
        <f t="shared" si="51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50"/>
        <v>0</v>
      </c>
      <c r="C904" s="57" t="str">
        <f t="shared" si="51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50"/>
        <v>0</v>
      </c>
      <c r="C905" s="57" t="str">
        <f t="shared" si="51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50"/>
        <v>0</v>
      </c>
      <c r="C906" s="57" t="str">
        <f t="shared" si="51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50"/>
        <v>0</v>
      </c>
      <c r="C907" s="57" t="str">
        <f t="shared" si="51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50"/>
        <v>0</v>
      </c>
      <c r="C908" s="57" t="str">
        <f t="shared" si="51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50"/>
        <v>0</v>
      </c>
      <c r="C909" s="57" t="str">
        <f t="shared" si="51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50"/>
        <v>0</v>
      </c>
      <c r="C910" s="57" t="str">
        <f t="shared" si="51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50"/>
        <v>0</v>
      </c>
      <c r="C911" s="57" t="str">
        <f t="shared" si="51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50"/>
        <v>0</v>
      </c>
      <c r="C912" s="57" t="str">
        <f t="shared" si="51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50"/>
        <v>0</v>
      </c>
      <c r="C913" s="57" t="str">
        <f t="shared" si="51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50"/>
        <v>0</v>
      </c>
      <c r="C914" s="57" t="str">
        <f t="shared" si="51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50"/>
        <v>0</v>
      </c>
      <c r="C915" s="57" t="str">
        <f t="shared" si="51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50"/>
        <v>0</v>
      </c>
      <c r="C916" s="57" t="str">
        <f t="shared" si="51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50"/>
        <v>0</v>
      </c>
      <c r="C917" s="57" t="str">
        <f t="shared" si="51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50"/>
        <v>0</v>
      </c>
      <c r="C918" s="57" t="str">
        <f t="shared" si="51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50"/>
        <v>0</v>
      </c>
      <c r="C919" s="57" t="str">
        <f t="shared" si="51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0"/>
        <v>0</v>
      </c>
      <c r="C920" s="57" t="str">
        <f t="shared" si="51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0"/>
        <v>0</v>
      </c>
      <c r="C921" s="57" t="str">
        <f t="shared" si="51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0"/>
        <v>0</v>
      </c>
      <c r="C922" s="57" t="str">
        <f t="shared" si="51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0"/>
        <v>0</v>
      </c>
      <c r="C923" s="57" t="str">
        <f t="shared" si="51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0"/>
        <v>0</v>
      </c>
      <c r="C924" s="57" t="str">
        <f t="shared" si="51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0"/>
        <v>0</v>
      </c>
      <c r="C925" s="57" t="str">
        <f t="shared" si="51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0"/>
        <v>0</v>
      </c>
      <c r="C926" s="57" t="str">
        <f t="shared" si="51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0"/>
        <v>0</v>
      </c>
      <c r="C927" s="57" t="str">
        <f t="shared" si="51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0"/>
        <v>0</v>
      </c>
      <c r="C928" s="57" t="str">
        <f t="shared" si="51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0"/>
        <v>0</v>
      </c>
      <c r="C929" s="57" t="str">
        <f t="shared" si="51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0"/>
        <v>0</v>
      </c>
      <c r="C930" s="57" t="str">
        <f t="shared" si="51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0"/>
        <v>0</v>
      </c>
      <c r="C931" s="57" t="str">
        <f t="shared" si="51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0"/>
        <v>0</v>
      </c>
      <c r="C932" s="57" t="str">
        <f t="shared" si="51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0"/>
        <v>0</v>
      </c>
      <c r="C933" s="57" t="str">
        <f t="shared" si="51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0"/>
        <v>0</v>
      </c>
      <c r="C934" s="57" t="str">
        <f t="shared" si="51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0"/>
        <v>0</v>
      </c>
      <c r="C935" s="57" t="str">
        <f t="shared" si="51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0"/>
        <v>0</v>
      </c>
      <c r="C936" s="57" t="str">
        <f t="shared" si="51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0"/>
        <v>0</v>
      </c>
      <c r="C937" s="57" t="str">
        <f t="shared" si="51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0"/>
        <v>0</v>
      </c>
      <c r="C938" s="57" t="str">
        <f t="shared" si="51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0"/>
        <v>0</v>
      </c>
      <c r="C939" s="57" t="str">
        <f t="shared" si="51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0"/>
        <v>0</v>
      </c>
      <c r="C940" s="57" t="str">
        <f t="shared" si="51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0"/>
        <v>0</v>
      </c>
      <c r="C941" s="57" t="str">
        <f t="shared" si="51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0"/>
        <v>0</v>
      </c>
      <c r="C942" s="57" t="str">
        <f t="shared" si="51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0"/>
        <v>0</v>
      </c>
      <c r="C943" s="57" t="str">
        <f t="shared" si="51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0"/>
        <v>0</v>
      </c>
      <c r="C944" s="57" t="str">
        <f t="shared" si="51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0"/>
        <v>0</v>
      </c>
      <c r="C945" s="57" t="str">
        <f t="shared" si="51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0"/>
        <v>0</v>
      </c>
      <c r="C946" s="57" t="str">
        <f t="shared" si="51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0"/>
        <v>0</v>
      </c>
      <c r="C947" s="57" t="str">
        <f t="shared" si="51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0"/>
        <v>0</v>
      </c>
      <c r="C948" s="57" t="str">
        <f t="shared" si="51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0"/>
        <v>0</v>
      </c>
      <c r="C949" s="57" t="str">
        <f t="shared" si="51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0"/>
        <v>0</v>
      </c>
      <c r="C950" s="57" t="str">
        <f t="shared" si="51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0"/>
        <v>0</v>
      </c>
      <c r="C951" s="57" t="str">
        <f t="shared" si="51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0"/>
        <v>0</v>
      </c>
      <c r="C952" s="57" t="str">
        <f t="shared" si="51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0"/>
        <v>0</v>
      </c>
      <c r="C953" s="57" t="str">
        <f t="shared" si="51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0"/>
        <v>0</v>
      </c>
      <c r="C954" s="57" t="str">
        <f t="shared" si="51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0"/>
        <v>0</v>
      </c>
      <c r="C955" s="57" t="str">
        <f t="shared" si="51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0"/>
        <v>0</v>
      </c>
      <c r="C956" s="57" t="str">
        <f t="shared" si="51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0"/>
        <v>0</v>
      </c>
      <c r="C957" s="57" t="str">
        <f t="shared" si="51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0"/>
        <v>0</v>
      </c>
      <c r="C958" s="57" t="str">
        <f t="shared" si="51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ref="B959:B965" si="52">WEEKNUM(A959)</f>
        <v>0</v>
      </c>
      <c r="C959" s="57" t="str">
        <f t="shared" si="51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2"/>
        <v>0</v>
      </c>
      <c r="C960" s="57" t="str">
        <f t="shared" si="51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52"/>
        <v>0</v>
      </c>
      <c r="C961" s="57" t="str">
        <f t="shared" ref="C961:C965" si="53">TEXT(A961,"Mmm")</f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52"/>
        <v>0</v>
      </c>
      <c r="C962" s="57" t="str">
        <f t="shared" si="53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52"/>
        <v>0</v>
      </c>
      <c r="C963" s="57" t="str">
        <f t="shared" si="53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52"/>
        <v>0</v>
      </c>
      <c r="C964" s="57" t="str">
        <f t="shared" si="53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52"/>
        <v>0</v>
      </c>
      <c r="C965" s="57" t="str">
        <f t="shared" si="53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</sheetData>
  <autoFilter ref="A2:P965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K966:L1048576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0"/>
  <sheetViews>
    <sheetView showGridLines="0" zoomScale="70" zoomScaleNormal="70" workbookViewId="0">
      <pane xSplit="11" ySplit="2" topLeftCell="L4138" activePane="bottomRight" state="frozen"/>
      <selection activeCell="F6" sqref="F6"/>
      <selection pane="topRight" activeCell="F6" sqref="F6"/>
      <selection pane="bottomLeft" activeCell="F6" sqref="F6"/>
      <selection pane="bottomRight" activeCell="J4146" sqref="J4146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26713.5</v>
      </c>
      <c r="I1" s="56"/>
      <c r="J1" s="56"/>
      <c r="K1" s="56"/>
      <c r="L1" s="81">
        <f>SUBTOTAL(9,L3:L1048576)</f>
        <v>293267.58499999996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1056</v>
      </c>
      <c r="N65" s="57" t="s">
        <v>74</v>
      </c>
      <c r="O65" s="57" t="s">
        <v>1275</v>
      </c>
      <c r="P65" s="4" t="s">
        <v>1055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1149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1276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1277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1052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1052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1052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1052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1148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1373</v>
      </c>
      <c r="N527" s="57" t="s">
        <v>1374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1373</v>
      </c>
      <c r="N528" s="57" t="s">
        <v>1374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1373</v>
      </c>
      <c r="N529" s="57" t="s">
        <v>1374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1373</v>
      </c>
      <c r="N530" s="57" t="s">
        <v>1374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1373</v>
      </c>
      <c r="N531" s="57" t="s">
        <v>1374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1373</v>
      </c>
      <c r="N532" s="57" t="s">
        <v>1374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1196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1373</v>
      </c>
      <c r="N552" s="57" t="s">
        <v>1374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1373</v>
      </c>
      <c r="N553" s="57" t="s">
        <v>1374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1373</v>
      </c>
      <c r="N554" s="57" t="s">
        <v>1374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1373</v>
      </c>
      <c r="N555" s="57" t="s">
        <v>1374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1373</v>
      </c>
      <c r="N556" s="57" t="s">
        <v>1374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1052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1052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1052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1052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1052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1052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1052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1196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1196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1196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1244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1245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1373</v>
      </c>
      <c r="N582" s="57" t="s">
        <v>1374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1373</v>
      </c>
      <c r="N583" s="57" t="s">
        <v>1374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1373</v>
      </c>
      <c r="N584" s="57" t="s">
        <v>1374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1373</v>
      </c>
      <c r="N585" s="57" t="s">
        <v>1374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1373</v>
      </c>
      <c r="N586" s="57" t="s">
        <v>1374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1373</v>
      </c>
      <c r="N587" s="57" t="s">
        <v>1374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1052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1052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1052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1052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1052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1052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1052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1052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1196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1373</v>
      </c>
      <c r="N611" s="57" t="s">
        <v>1374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1373</v>
      </c>
      <c r="N612" s="57" t="s">
        <v>1374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1373</v>
      </c>
      <c r="N613" s="57" t="s">
        <v>1374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1373</v>
      </c>
      <c r="N614" s="57" t="s">
        <v>1374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1373</v>
      </c>
      <c r="N615" s="57" t="s">
        <v>1374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1373</v>
      </c>
      <c r="N616" s="57" t="s">
        <v>1374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1373</v>
      </c>
      <c r="N617" s="57" t="s">
        <v>1374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1196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1373</v>
      </c>
      <c r="N631" s="57" t="s">
        <v>1374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1373</v>
      </c>
      <c r="N632" s="57" t="s">
        <v>1374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1196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1196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1196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1196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1196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1196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1196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1196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1196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1196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1196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1244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1427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1052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1052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1052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1196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1196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1196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1052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1052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1196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1196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1196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1196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1196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1196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1196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1196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1052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1196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1196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1196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1052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1052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1052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1052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1052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1052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1052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1196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1196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1196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1196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1052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1052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1052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1052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1052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1052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1052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1196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1196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1196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1723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1724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1725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1196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1196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1196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1196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1196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1196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1758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1759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1196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1196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1196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1196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1196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1758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2027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1052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1052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1052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1052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1052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1052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1196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1196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1196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1196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1196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1052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1052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1052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1052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1052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1196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1196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1196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1196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1909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1910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1276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1910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1196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1196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1196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1196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1196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1196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1196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1969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1970</v>
      </c>
      <c r="N939" s="57" t="s">
        <v>1971</v>
      </c>
      <c r="O939" s="57">
        <v>273124</v>
      </c>
      <c r="P939" s="4" t="s">
        <v>1972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1196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1196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2023</v>
      </c>
      <c r="N956" s="57" t="s">
        <v>57</v>
      </c>
      <c r="O956" s="57">
        <v>275202</v>
      </c>
      <c r="P956" s="4" t="s">
        <v>2024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1196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1196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1196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2250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2251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1196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1910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1910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1910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1052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1052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1910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1910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1910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1052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1052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2195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1910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1910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2196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1910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1052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1052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1052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2195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1910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2196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1910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1052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2197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1910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1052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1052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1052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1196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1910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1910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2197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1910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1196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1910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1910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1196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1910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2197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1910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2197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1910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1196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1910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1910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1196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1910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1196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1910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1910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1196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1910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1910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1196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1910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1196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1910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3080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3080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2276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2278</v>
      </c>
      <c r="N1108" s="57" t="s">
        <v>57</v>
      </c>
      <c r="O1108" s="57" t="s">
        <v>2528</v>
      </c>
      <c r="P1108" s="4" t="s">
        <v>2313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2277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1196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1910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1910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2276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2278</v>
      </c>
      <c r="N1123" s="57" t="s">
        <v>57</v>
      </c>
      <c r="O1123" s="57" t="s">
        <v>2528</v>
      </c>
      <c r="P1123" s="4" t="s">
        <v>2313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2279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2278</v>
      </c>
      <c r="N1124" s="57" t="s">
        <v>57</v>
      </c>
      <c r="O1124" s="57" t="s">
        <v>2528</v>
      </c>
      <c r="P1124" s="4" t="s">
        <v>2313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2276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3078</v>
      </c>
      <c r="N1125" s="57" t="s">
        <v>52</v>
      </c>
      <c r="O1125" s="57">
        <v>9330</v>
      </c>
      <c r="P1125" s="4" t="s">
        <v>2425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2277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1910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1910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1196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1910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2276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2278</v>
      </c>
      <c r="N1143" s="57" t="s">
        <v>57</v>
      </c>
      <c r="O1143" s="57" t="s">
        <v>2528</v>
      </c>
      <c r="P1143" s="4" t="s">
        <v>2313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2276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3078</v>
      </c>
      <c r="N1144" s="57" t="s">
        <v>52</v>
      </c>
      <c r="O1144" s="57">
        <v>9330</v>
      </c>
      <c r="P1144" s="4" t="s">
        <v>2425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2277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2349</v>
      </c>
      <c r="N1146" s="57" t="s">
        <v>3119</v>
      </c>
      <c r="O1146" s="57">
        <v>2912</v>
      </c>
      <c r="P1146" s="4" t="s">
        <v>2350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1910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1196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1910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2279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2351</v>
      </c>
      <c r="N1149" s="57" t="s">
        <v>1374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2276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2278</v>
      </c>
      <c r="N1166" s="57" t="s">
        <v>57</v>
      </c>
      <c r="O1166" s="57" t="s">
        <v>2528</v>
      </c>
      <c r="P1166" s="4" t="s">
        <v>2313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2276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3078</v>
      </c>
      <c r="N1167" s="57" t="s">
        <v>52</v>
      </c>
      <c r="O1167" s="57">
        <v>9330</v>
      </c>
      <c r="P1167" s="4" t="s">
        <v>2425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2277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2277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1910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1196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1910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1910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2348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2351</v>
      </c>
      <c r="N1173" s="57" t="s">
        <v>1374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2276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3078</v>
      </c>
      <c r="N1188" s="57" t="s">
        <v>52</v>
      </c>
      <c r="O1188" s="57">
        <v>9330</v>
      </c>
      <c r="P1188" s="4" t="s">
        <v>2425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2277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1910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1910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1196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1910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2348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2351</v>
      </c>
      <c r="N1193" s="57" t="s">
        <v>1374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1910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1910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1910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1196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1910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1196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1910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1245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1910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2276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3078</v>
      </c>
      <c r="N1223" s="57" t="s">
        <v>52</v>
      </c>
      <c r="O1223" s="57">
        <v>9330</v>
      </c>
      <c r="P1223" s="4" t="s">
        <v>2425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2277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2277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1910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1910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1910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1910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1910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1910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1910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1910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2449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2351</v>
      </c>
      <c r="N1234" s="57" t="s">
        <v>1374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2023</v>
      </c>
      <c r="N1235" s="57" t="s">
        <v>57</v>
      </c>
      <c r="O1235" s="57" t="s">
        <v>2528</v>
      </c>
      <c r="P1235" s="4" t="s">
        <v>2527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2276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3078</v>
      </c>
      <c r="N1251" s="57" t="s">
        <v>52</v>
      </c>
      <c r="O1251" s="57">
        <v>9330</v>
      </c>
      <c r="P1251" s="4" t="s">
        <v>2425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2277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1910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1910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1910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1910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1910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2348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1910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2348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2351</v>
      </c>
      <c r="N1259" s="57" t="s">
        <v>1374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2484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2023</v>
      </c>
      <c r="N1263" s="57" t="s">
        <v>57</v>
      </c>
      <c r="O1263" s="57" t="s">
        <v>2528</v>
      </c>
      <c r="P1263" s="4" t="s">
        <v>2527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2276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3078</v>
      </c>
      <c r="N1283" s="57" t="s">
        <v>52</v>
      </c>
      <c r="O1283" s="57">
        <v>9330</v>
      </c>
      <c r="P1283" s="4" t="s">
        <v>2425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2277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1910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1910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1910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1910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1910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1910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1245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1910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1759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1910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1910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2484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1910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2449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2351</v>
      </c>
      <c r="N1295" s="57" t="s">
        <v>1374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2484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2023</v>
      </c>
      <c r="N1301" s="57" t="s">
        <v>57</v>
      </c>
      <c r="O1301" s="57" t="s">
        <v>2528</v>
      </c>
      <c r="P1301" s="4" t="s">
        <v>2527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2276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3078</v>
      </c>
      <c r="N1322" s="57" t="s">
        <v>52</v>
      </c>
      <c r="O1322" s="57">
        <v>9330</v>
      </c>
      <c r="P1322" s="4" t="s">
        <v>2425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2276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3077</v>
      </c>
      <c r="N1323" s="57" t="s">
        <v>198</v>
      </c>
      <c r="O1323" s="57" t="s">
        <v>2571</v>
      </c>
      <c r="P1323" s="4" t="s">
        <v>2572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2277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2277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2278</v>
      </c>
      <c r="N1325" s="57" t="s">
        <v>57</v>
      </c>
      <c r="O1325" s="57" t="s">
        <v>2528</v>
      </c>
      <c r="P1325" s="4" t="s">
        <v>2527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1910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1910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1910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1910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1910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1759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1910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1910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2449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2351</v>
      </c>
      <c r="N1333" s="57" t="s">
        <v>1374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2484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1910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1910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2276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3078</v>
      </c>
      <c r="N1356" s="57" t="s">
        <v>52</v>
      </c>
      <c r="O1356" s="57">
        <v>9330</v>
      </c>
      <c r="P1356" s="4" t="s">
        <v>2425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2277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2277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2277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2278</v>
      </c>
      <c r="N1359" s="57" t="s">
        <v>57</v>
      </c>
      <c r="O1359" s="57" t="s">
        <v>2528</v>
      </c>
      <c r="P1359" s="4" t="s">
        <v>2527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1910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1910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1910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1910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1910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1910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1910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1910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2449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2351</v>
      </c>
      <c r="N1368" s="57" t="s">
        <v>1374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2484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1910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1910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1910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2277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2277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2276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3078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1910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1910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1910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1910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1910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1910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1910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2449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2351</v>
      </c>
      <c r="N1401" s="57" t="s">
        <v>1374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2484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1910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1910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1910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1910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1910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1910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2484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1910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2484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1910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2628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1910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2629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1910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2630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1910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2631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1910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2632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1910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2633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1910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1910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1910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1910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1910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1910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2276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3078</v>
      </c>
      <c r="N1440" s="57" t="s">
        <v>52</v>
      </c>
      <c r="O1440" s="57">
        <v>9330</v>
      </c>
      <c r="P1440" s="4" t="s">
        <v>2425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2276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3078</v>
      </c>
      <c r="N1441" s="57" t="s">
        <v>52</v>
      </c>
      <c r="O1441" s="57">
        <v>9330</v>
      </c>
      <c r="P1441" s="4" t="s">
        <v>2425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2277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2277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1910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1910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1910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1910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1910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2449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2351</v>
      </c>
      <c r="N1449" s="57" t="s">
        <v>1374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2484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2484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2484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2484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1910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1910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2484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1910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1910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1910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1910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1759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2673</v>
      </c>
      <c r="N1465" s="57" t="s">
        <v>3031</v>
      </c>
      <c r="O1465" s="57" t="s">
        <v>3032</v>
      </c>
      <c r="P1465" s="4" t="s">
        <v>3033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2276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3078</v>
      </c>
      <c r="N1478" s="57" t="s">
        <v>52</v>
      </c>
      <c r="O1478" s="57">
        <v>9330</v>
      </c>
      <c r="P1478" s="4" t="s">
        <v>2425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2276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3078</v>
      </c>
      <c r="N1479" s="57" t="s">
        <v>52</v>
      </c>
      <c r="O1479" s="57">
        <v>9330</v>
      </c>
      <c r="P1479" s="4" t="s">
        <v>2425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2277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2278</v>
      </c>
      <c r="N1480" s="57" t="s">
        <v>57</v>
      </c>
      <c r="O1480" s="57" t="s">
        <v>2528</v>
      </c>
      <c r="P1480" s="4" t="s">
        <v>2527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2277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1910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1910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1910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1910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1910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1910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1910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1910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2484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1910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2484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1910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2484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1910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2484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1910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2484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1910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2449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2351</v>
      </c>
      <c r="N1495" s="57" t="s">
        <v>1374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2484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2484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2484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1910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1910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2708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2709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2708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1910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2276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3078</v>
      </c>
      <c r="N1518" s="57" t="s">
        <v>52</v>
      </c>
      <c r="O1518" s="57">
        <v>9330</v>
      </c>
      <c r="P1518" s="4" t="s">
        <v>2425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2277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2278</v>
      </c>
      <c r="N1519" s="57" t="s">
        <v>57</v>
      </c>
      <c r="O1519" s="57" t="s">
        <v>2528</v>
      </c>
      <c r="P1519" s="4" t="s">
        <v>2527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2277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1910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1910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1910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1910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1910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1910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1910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1910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2484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1910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2484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1910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2449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2351</v>
      </c>
      <c r="N1531" s="57" t="s">
        <v>1374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2484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2484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1910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2276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3078</v>
      </c>
      <c r="N1546" s="57" t="s">
        <v>52</v>
      </c>
      <c r="O1546" s="57">
        <v>9330</v>
      </c>
      <c r="P1546" s="4" t="s">
        <v>2425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2277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2278</v>
      </c>
      <c r="N1547" s="57" t="s">
        <v>57</v>
      </c>
      <c r="O1547" s="57" t="s">
        <v>2528</v>
      </c>
      <c r="P1547" s="4" t="s">
        <v>2527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2277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2277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1910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1910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1910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1910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1910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1910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1910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1910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2484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1910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2484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1910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2484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1910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2484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1910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2484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1910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2449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2351</v>
      </c>
      <c r="N1563" s="57" t="s">
        <v>1374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2484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2484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1910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2276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3078</v>
      </c>
      <c r="N1582" s="57" t="s">
        <v>52</v>
      </c>
      <c r="O1582" s="57">
        <v>9330</v>
      </c>
      <c r="P1582" s="4" t="s">
        <v>2425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2277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2278</v>
      </c>
      <c r="N1583" s="57" t="s">
        <v>57</v>
      </c>
      <c r="O1583" s="57" t="s">
        <v>2528</v>
      </c>
      <c r="P1583" s="4" t="s">
        <v>2527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2277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2277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1910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1910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1910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1910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1910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1910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1910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2484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1910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2484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1910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2484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1910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2449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2351</v>
      </c>
      <c r="N1596" s="57" t="s">
        <v>1374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2484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2484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2484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2484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1910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1910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2276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3078</v>
      </c>
      <c r="N1617" s="57" t="s">
        <v>52</v>
      </c>
      <c r="O1617" s="57">
        <v>9330</v>
      </c>
      <c r="P1617" s="4" t="s">
        <v>2425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2277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2278</v>
      </c>
      <c r="N1618" s="57" t="s">
        <v>57</v>
      </c>
      <c r="O1618" s="57" t="s">
        <v>2528</v>
      </c>
      <c r="P1618" s="4" t="s">
        <v>2527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2277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2277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1910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1910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1910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1910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1910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1910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1910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1910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2484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1910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2484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1910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2449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2351</v>
      </c>
      <c r="N1631" s="57" t="s">
        <v>1374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2484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1910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1910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1758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1910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1759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1910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1910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2628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1910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2629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1910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2630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1910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2250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1910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2631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1910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2632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1910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2633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1910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2632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1910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2633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1910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1910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1910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1910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1910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1910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1910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1910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1910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2632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1910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2845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2846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2276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3078</v>
      </c>
      <c r="N1670" s="57" t="s">
        <v>52</v>
      </c>
      <c r="O1670" s="57">
        <v>9330</v>
      </c>
      <c r="P1670" s="4" t="s">
        <v>2425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2277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2278</v>
      </c>
      <c r="N1671" s="57" t="s">
        <v>57</v>
      </c>
      <c r="O1671" s="57" t="s">
        <v>2528</v>
      </c>
      <c r="P1671" s="4" t="s">
        <v>2527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2277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1910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1910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1910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1910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1910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2484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1910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2484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1910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2484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1910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2276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3078</v>
      </c>
      <c r="N1694" s="57" t="s">
        <v>52</v>
      </c>
      <c r="O1694" s="57">
        <v>9330</v>
      </c>
      <c r="P1694" s="4" t="s">
        <v>2425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2277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2278</v>
      </c>
      <c r="N1695" s="57" t="s">
        <v>57</v>
      </c>
      <c r="O1695" s="57" t="s">
        <v>2528</v>
      </c>
      <c r="P1695" s="4" t="s">
        <v>2527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2277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2277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1910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1910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1910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1910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1910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1910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1910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1910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2484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1910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2484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1910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2484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1910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2276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3078</v>
      </c>
      <c r="N1721" s="57" t="s">
        <v>52</v>
      </c>
      <c r="O1721" s="57">
        <v>9330</v>
      </c>
      <c r="P1721" s="4" t="s">
        <v>2425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2277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2278</v>
      </c>
      <c r="N1722" s="57" t="s">
        <v>57</v>
      </c>
      <c r="O1722" s="57" t="s">
        <v>2528</v>
      </c>
      <c r="P1722" s="4" t="s">
        <v>2527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2277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1910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1910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1910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1910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1910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1910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1910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1910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2484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1910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2484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1910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2484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1910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1910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1910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3079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1910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3079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1910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2276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3078</v>
      </c>
      <c r="N1748" s="57" t="s">
        <v>52</v>
      </c>
      <c r="O1748" s="57">
        <v>9330</v>
      </c>
      <c r="P1748" s="4" t="s">
        <v>2425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2277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2278</v>
      </c>
      <c r="N1749" s="57" t="s">
        <v>57</v>
      </c>
      <c r="O1749" s="57" t="s">
        <v>2528</v>
      </c>
      <c r="P1749" s="4" t="s">
        <v>2527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2277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2277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1910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1910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1910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1910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1910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2484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1910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2484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2484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1910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2484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1910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1910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1910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1910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2276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3078</v>
      </c>
      <c r="N1773" s="57" t="s">
        <v>52</v>
      </c>
      <c r="O1773" s="57">
        <v>9330</v>
      </c>
      <c r="P1773" s="4" t="s">
        <v>2425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2277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2278</v>
      </c>
      <c r="N1774" s="57" t="s">
        <v>57</v>
      </c>
      <c r="O1774" s="57" t="s">
        <v>2528</v>
      </c>
      <c r="P1774" s="4" t="s">
        <v>2527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2277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1910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1910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1910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1910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1910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1910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1910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2484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1910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2484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2484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1910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1910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1910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1910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2276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3078</v>
      </c>
      <c r="N1798" s="57" t="s">
        <v>52</v>
      </c>
      <c r="O1798" s="57">
        <v>9330</v>
      </c>
      <c r="P1798" s="4" t="s">
        <v>2425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2277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2277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1910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1910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1910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1910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1910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1910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1910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2484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2484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1910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1910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1910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1910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2276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3078</v>
      </c>
      <c r="N1824" s="57" t="s">
        <v>52</v>
      </c>
      <c r="O1824" s="57">
        <v>9330</v>
      </c>
      <c r="P1824" s="4" t="s">
        <v>2425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2277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2278</v>
      </c>
      <c r="N1825" s="57" t="s">
        <v>57</v>
      </c>
      <c r="O1825" s="57" t="s">
        <v>2528</v>
      </c>
      <c r="P1825" s="4" t="s">
        <v>2527</v>
      </c>
      <c r="Q1825" s="4" t="s">
        <v>3076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2277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2277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1910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1910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1910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1910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1910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1910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1910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1910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1910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3158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3158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2276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2425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2277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2278</v>
      </c>
      <c r="N1845" s="57" t="s">
        <v>57</v>
      </c>
      <c r="O1845" s="57" t="s">
        <v>2528</v>
      </c>
      <c r="P1845" s="4" t="s">
        <v>2527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2277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2277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3117</v>
      </c>
      <c r="N1848" s="57" t="s">
        <v>1374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3116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3117</v>
      </c>
      <c r="N1849" s="57" t="s">
        <v>1374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3116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3117</v>
      </c>
      <c r="N1850" s="57" t="s">
        <v>1374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4092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4092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4092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4092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4092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4092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4092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4092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4092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4092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4092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4092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4092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4092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4092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4092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4092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1910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4092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1910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4092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1910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4092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1910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4092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1910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4092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1910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4092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1910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4092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1910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4092</v>
      </c>
      <c r="D1876" s="4" t="s">
        <v>2484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1910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4092</v>
      </c>
      <c r="D1877" s="4" t="s">
        <v>2484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1910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4092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1910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4092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2276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2425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2277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2278</v>
      </c>
      <c r="N1884" s="57" t="s">
        <v>57</v>
      </c>
      <c r="O1884" s="57" t="s">
        <v>2528</v>
      </c>
      <c r="P1884" s="4" t="s">
        <v>2527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2277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2277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3116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3117</v>
      </c>
      <c r="N1887" s="57" t="s">
        <v>1374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3116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3117</v>
      </c>
      <c r="N1888" s="57" t="s">
        <v>1374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3116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3117</v>
      </c>
      <c r="N1889" s="57" t="s">
        <v>1374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3116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3117</v>
      </c>
      <c r="N1890" s="57" t="s">
        <v>1374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3116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3117</v>
      </c>
      <c r="N1891" s="57" t="s">
        <v>1374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3116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3154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3155</v>
      </c>
      <c r="N1893" s="57" t="s">
        <v>3156</v>
      </c>
      <c r="O1893" s="57" t="s">
        <v>3912</v>
      </c>
      <c r="P1893" s="4" t="s">
        <v>3157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3155</v>
      </c>
      <c r="N1894" s="57" t="s">
        <v>3156</v>
      </c>
      <c r="O1894" s="57" t="s">
        <v>3912</v>
      </c>
      <c r="P1894" s="4" t="s">
        <v>3157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4092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4092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4092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4092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4092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4092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4092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4092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4092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1910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4092</v>
      </c>
      <c r="D1904" s="4" t="s">
        <v>2484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1910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4092</v>
      </c>
      <c r="D1905" s="4" t="s">
        <v>2484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1910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4092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1910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4092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1910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3164</v>
      </c>
      <c r="N1912" s="57" t="s">
        <v>1374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3164</v>
      </c>
      <c r="N1913" s="57" t="s">
        <v>1374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3164</v>
      </c>
      <c r="N1914" s="57" t="s">
        <v>1374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3164</v>
      </c>
      <c r="N1915" s="57" t="s">
        <v>1374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3164</v>
      </c>
      <c r="N1916" s="57" t="s">
        <v>1374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2276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2425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2276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2425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2277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2278</v>
      </c>
      <c r="N1919" s="57" t="s">
        <v>57</v>
      </c>
      <c r="O1919" s="57" t="s">
        <v>2528</v>
      </c>
      <c r="P1919" s="4" t="s">
        <v>2527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2277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3163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3164</v>
      </c>
      <c r="N1921" s="57" t="s">
        <v>1374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4092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4092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4092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4092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4092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4092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4092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4092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4092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4092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1910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4092</v>
      </c>
      <c r="D1932" s="4" t="s">
        <v>2484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1910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4092</v>
      </c>
      <c r="D1933" s="4" t="s">
        <v>2484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1910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4092</v>
      </c>
      <c r="D1934" s="4" t="s">
        <v>2484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1910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3164</v>
      </c>
      <c r="N1939" s="57" t="s">
        <v>1374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3164</v>
      </c>
      <c r="N1940" s="57" t="s">
        <v>1374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3164</v>
      </c>
      <c r="N1941" s="57" t="s">
        <v>1374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2276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2425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2276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2425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2277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2278</v>
      </c>
      <c r="N1944" s="57" t="s">
        <v>57</v>
      </c>
      <c r="O1944" s="57" t="s">
        <v>2528</v>
      </c>
      <c r="P1944" s="4" t="s">
        <v>2527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3905</v>
      </c>
      <c r="N1945" s="57" t="s">
        <v>57</v>
      </c>
      <c r="O1945" s="57" t="s">
        <v>3906</v>
      </c>
      <c r="P1945" s="4" t="s">
        <v>3243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2277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2277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4092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4092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4092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4092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4092</v>
      </c>
      <c r="D1952" s="4" t="s">
        <v>2484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1910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4092</v>
      </c>
      <c r="D1953" s="4" t="s">
        <v>2484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1910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4092</v>
      </c>
      <c r="D1954" s="4" t="s">
        <v>2484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1910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4092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1910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4092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1910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3164</v>
      </c>
      <c r="N1961" s="57" t="s">
        <v>1374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3164</v>
      </c>
      <c r="N1962" s="57" t="s">
        <v>1374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3164</v>
      </c>
      <c r="N1963" s="57" t="s">
        <v>1374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3164</v>
      </c>
      <c r="N1964" s="57" t="s">
        <v>1374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3164</v>
      </c>
      <c r="N1965" s="57" t="s">
        <v>1374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2276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2425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2277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2425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2277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2277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4092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4092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4092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4092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4092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4092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4092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4092</v>
      </c>
      <c r="D1977" s="4" t="s">
        <v>2484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1910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4092</v>
      </c>
      <c r="D1978" s="4" t="s">
        <v>2484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1910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4092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1910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4092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1910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3164</v>
      </c>
      <c r="N1986" s="57" t="s">
        <v>1374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3164</v>
      </c>
      <c r="N1987" s="57" t="s">
        <v>1374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3164</v>
      </c>
      <c r="N1988" s="57" t="s">
        <v>1374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2276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2425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2277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2425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2277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2484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2023</v>
      </c>
      <c r="N1992" s="57" t="s">
        <v>57</v>
      </c>
      <c r="O1992" s="57" t="s">
        <v>2528</v>
      </c>
      <c r="P1992" s="4" t="s">
        <v>2527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4092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4092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4092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4092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4092</v>
      </c>
      <c r="D1997" s="4" t="s">
        <v>2484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1910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4092</v>
      </c>
      <c r="D1998" s="4" t="s">
        <v>2484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1910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4092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1910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4092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1910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4092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4092</v>
      </c>
      <c r="D2002" s="4" t="s">
        <v>3295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1910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4092</v>
      </c>
      <c r="D2003" s="4" t="s">
        <v>3296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1910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3916</v>
      </c>
      <c r="N2008" s="57" t="s">
        <v>3307</v>
      </c>
      <c r="O2008" s="57" t="s">
        <v>3308</v>
      </c>
      <c r="P2008" s="4" t="s">
        <v>3909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3164</v>
      </c>
      <c r="N2009" s="57" t="s">
        <v>1374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3164</v>
      </c>
      <c r="N2010" s="57" t="s">
        <v>1374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3164</v>
      </c>
      <c r="N2011" s="57" t="s">
        <v>1374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3164</v>
      </c>
      <c r="N2012" s="57" t="s">
        <v>1374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3164</v>
      </c>
      <c r="N2013" s="57" t="s">
        <v>1374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2276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2425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2277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2425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2277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2277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2484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2023</v>
      </c>
      <c r="N2018" s="57" t="s">
        <v>57</v>
      </c>
      <c r="O2018" s="57" t="s">
        <v>2528</v>
      </c>
      <c r="P2018" s="4" t="s">
        <v>2527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4092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4092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4092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4092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4092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4092</v>
      </c>
      <c r="D2024" s="4" t="s">
        <v>2484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1910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4092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1910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4092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1910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4092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4092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4092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3907</v>
      </c>
      <c r="N2034" s="57" t="s">
        <v>57</v>
      </c>
      <c r="O2034" s="57" t="s">
        <v>3908</v>
      </c>
      <c r="P2034" s="4" t="s">
        <v>3386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3913</v>
      </c>
      <c r="N2035" s="57" t="s">
        <v>3387</v>
      </c>
      <c r="O2035" s="57" t="s">
        <v>3388</v>
      </c>
      <c r="P2035" s="6" t="s">
        <v>3911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2276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2425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2277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2425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2277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2484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2023</v>
      </c>
      <c r="N2039" s="57" t="s">
        <v>57</v>
      </c>
      <c r="O2039" s="57" t="s">
        <v>2528</v>
      </c>
      <c r="P2039" s="4" t="s">
        <v>2527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3164</v>
      </c>
      <c r="N2040" s="57" t="s">
        <v>1374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3164</v>
      </c>
      <c r="N2041" s="57" t="s">
        <v>1374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3164</v>
      </c>
      <c r="N2042" s="57" t="s">
        <v>1374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4093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4093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4093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4093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4093</v>
      </c>
      <c r="D2047" s="4" t="s">
        <v>2484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1910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4093</v>
      </c>
      <c r="D2048" s="4" t="s">
        <v>2484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1910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4093</v>
      </c>
      <c r="D2049" s="4" t="s">
        <v>2484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1910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4093</v>
      </c>
      <c r="D2050" s="4" t="s">
        <v>2484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1910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4093</v>
      </c>
      <c r="D2051" s="4" t="s">
        <v>2484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1910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4093</v>
      </c>
      <c r="D2052" s="4" t="s">
        <v>2484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4093</v>
      </c>
      <c r="D2053" s="4" t="s">
        <v>2484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1910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4093</v>
      </c>
      <c r="D2054" s="4" t="s">
        <v>2484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1910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4093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1910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4093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1910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4093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3922</v>
      </c>
      <c r="N2062" s="57" t="s">
        <v>57</v>
      </c>
      <c r="O2062" s="57">
        <v>273124</v>
      </c>
      <c r="P2062" s="4" t="s">
        <v>3915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3914</v>
      </c>
      <c r="N2063" s="57" t="s">
        <v>57</v>
      </c>
      <c r="O2063" s="57">
        <v>275201</v>
      </c>
      <c r="P2063" s="4" t="s">
        <v>3909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2276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2425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2277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2425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2277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2484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2023</v>
      </c>
      <c r="N2067" s="57" t="s">
        <v>57</v>
      </c>
      <c r="O2067" s="57" t="s">
        <v>2528</v>
      </c>
      <c r="P2067" s="4" t="s">
        <v>2527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4093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4093</v>
      </c>
      <c r="D2069" s="4" t="s">
        <v>3404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3406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4093</v>
      </c>
      <c r="D2070" s="4" t="s">
        <v>3405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3406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4093</v>
      </c>
      <c r="D2071" s="4" t="s">
        <v>3405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3406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2276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2425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2277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2425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2277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2023</v>
      </c>
      <c r="N2079" s="57" t="s">
        <v>57</v>
      </c>
      <c r="O2079" s="57" t="s">
        <v>2528</v>
      </c>
      <c r="P2079" s="4" t="s">
        <v>2527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4093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4093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4093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4093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4093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3406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4093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3406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4093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3406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4093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4093</v>
      </c>
      <c r="D2088" s="4" t="s">
        <v>3404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3406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2276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2425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2277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2425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2277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2351</v>
      </c>
      <c r="N2098" s="57" t="s">
        <v>1374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4093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4093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4093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4093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3406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4093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3406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4093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3406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4093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3406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4093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3406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4093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4093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3406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4093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3406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4093</v>
      </c>
      <c r="D2110" s="4" t="s">
        <v>3504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3406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4093</v>
      </c>
      <c r="D2111" s="4" t="s">
        <v>2628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3406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2276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2425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2277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2425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2277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2351</v>
      </c>
      <c r="N2119" s="57" t="s">
        <v>1374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2351</v>
      </c>
      <c r="N2120" s="57" t="s">
        <v>1374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2351</v>
      </c>
      <c r="N2121" s="57" t="s">
        <v>1374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2351</v>
      </c>
      <c r="N2122" s="57" t="s">
        <v>1374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2023</v>
      </c>
      <c r="N2123" s="57" t="s">
        <v>57</v>
      </c>
      <c r="O2123" s="57" t="s">
        <v>3917</v>
      </c>
      <c r="P2123" s="4" t="s">
        <v>3724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4093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4093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4093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4093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3406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4093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3406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4093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4093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4093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4093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3406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4093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3406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4093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3406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4093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3406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4093</v>
      </c>
      <c r="D2136" s="4" t="s">
        <v>3504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3406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4093</v>
      </c>
      <c r="D2137" s="4" t="s">
        <v>2628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3406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3998</v>
      </c>
      <c r="N2142" s="57" t="s">
        <v>3387</v>
      </c>
      <c r="O2142" s="57" t="s">
        <v>3388</v>
      </c>
      <c r="P2142" s="4" t="s">
        <v>3576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2276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2425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2277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2425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2277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2277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2023</v>
      </c>
      <c r="N2147" s="57" t="s">
        <v>57</v>
      </c>
      <c r="O2147" s="57" t="s">
        <v>3917</v>
      </c>
      <c r="P2147" s="4" t="s">
        <v>3724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4093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4093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4093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3406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4093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3406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4093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4093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3406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4093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3406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4093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3406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4093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3406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4093</v>
      </c>
      <c r="D2157" s="4" t="s">
        <v>3504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3406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4093</v>
      </c>
      <c r="D2158" s="4" t="s">
        <v>2628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3406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2276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2425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2277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2425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2277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2277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3604</v>
      </c>
      <c r="N2166" s="57" t="s">
        <v>1374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1196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3910</v>
      </c>
      <c r="N2167" s="57" t="s">
        <v>57</v>
      </c>
      <c r="O2167" s="57" t="s">
        <v>3605</v>
      </c>
      <c r="P2167" s="4" t="s">
        <v>3606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1196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3683</v>
      </c>
      <c r="N2168" s="57" t="s">
        <v>57</v>
      </c>
      <c r="O2168" s="57" t="s">
        <v>3652</v>
      </c>
      <c r="P2168" s="4" t="s">
        <v>3684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1196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2278</v>
      </c>
      <c r="N2169" s="57" t="s">
        <v>57</v>
      </c>
      <c r="O2169" s="57" t="s">
        <v>3651</v>
      </c>
      <c r="P2169" s="4" t="s">
        <v>3999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3607</v>
      </c>
      <c r="N2170" s="57" t="s">
        <v>57</v>
      </c>
      <c r="O2170" s="57" t="s">
        <v>3608</v>
      </c>
      <c r="P2170" s="4" t="s">
        <v>3606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3404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3604</v>
      </c>
      <c r="N2171" s="57" t="s">
        <v>1374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3603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3604</v>
      </c>
      <c r="N2172" s="57" t="s">
        <v>1374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2023</v>
      </c>
      <c r="N2173" s="57" t="s">
        <v>57</v>
      </c>
      <c r="O2173" s="57" t="s">
        <v>2528</v>
      </c>
      <c r="P2173" s="4" t="s">
        <v>3724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4093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4093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4093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3406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4093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3406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4093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3406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4093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3406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4093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4093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4093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4093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3406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4093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3406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4093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3406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4093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3406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4093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3406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4093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3406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4093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3406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4093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3406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4093</v>
      </c>
      <c r="D2191" s="4" t="s">
        <v>3504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3406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2276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2425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2277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2425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2277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2277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2023</v>
      </c>
      <c r="N2199" s="57" t="s">
        <v>57</v>
      </c>
      <c r="O2199" s="57" t="s">
        <v>2528</v>
      </c>
      <c r="P2199" s="4" t="s">
        <v>3724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4093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4093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4093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4093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4093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4093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3406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4093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3406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4093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4093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4093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3406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4093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3406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4093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3406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4093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3406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4093</v>
      </c>
      <c r="D2213" s="4" t="s">
        <v>3504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3406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4093</v>
      </c>
      <c r="D2214" s="4" t="s">
        <v>3504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3406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4093</v>
      </c>
      <c r="D2215" s="4" t="s">
        <v>2628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3406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2276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2425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2277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2425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2277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2023</v>
      </c>
      <c r="N2223" s="57" t="s">
        <v>57</v>
      </c>
      <c r="O2223" s="57" t="s">
        <v>3608</v>
      </c>
      <c r="P2223" s="4" t="s">
        <v>3606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3683</v>
      </c>
      <c r="N2224" s="57" t="s">
        <v>57</v>
      </c>
      <c r="O2224" s="57" t="s">
        <v>3652</v>
      </c>
      <c r="P2224" s="4" t="s">
        <v>3684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2023</v>
      </c>
      <c r="N2225" s="57" t="s">
        <v>57</v>
      </c>
      <c r="O2225" s="57" t="s">
        <v>3918</v>
      </c>
      <c r="P2225" s="4" t="s">
        <v>3724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4093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4093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4093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4093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4093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3406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4093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3406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4093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4093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4093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4093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4093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3406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4093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3406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4093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3406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4093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3406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4093</v>
      </c>
      <c r="D2240" s="4" t="s">
        <v>3504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3406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4093</v>
      </c>
      <c r="D2241" s="4" t="s">
        <v>2628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3406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3683</v>
      </c>
      <c r="N2242" s="57" t="s">
        <v>57</v>
      </c>
      <c r="O2242" s="57" t="s">
        <v>3652</v>
      </c>
      <c r="P2242" s="4" t="s">
        <v>3684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2276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2425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2277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2425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2277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2277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2023</v>
      </c>
      <c r="N2250" s="57" t="s">
        <v>57</v>
      </c>
      <c r="O2250" s="57" t="s">
        <v>3918</v>
      </c>
      <c r="P2250" s="4" t="s">
        <v>3724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4093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4093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4093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4093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4093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4093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3406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4093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3406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4093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3406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4093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3406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4093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4093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4093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4093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4093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4093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4093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3406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4093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3406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4093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3406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4093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3406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4093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3406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4093</v>
      </c>
      <c r="D2271" s="4" t="s">
        <v>2628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3406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2276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2425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2277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2425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2277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2277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3683</v>
      </c>
      <c r="N2279" s="57" t="s">
        <v>57</v>
      </c>
      <c r="O2279" s="57" t="s">
        <v>3652</v>
      </c>
      <c r="P2279" s="4" t="s">
        <v>3684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4093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3406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4093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3406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4093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3406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4093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3406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4093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3406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4093</v>
      </c>
      <c r="D2285" s="4" t="s">
        <v>3504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3406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4093</v>
      </c>
      <c r="D2286" s="4" t="s">
        <v>2628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3406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4093</v>
      </c>
      <c r="D2287" s="4" t="s">
        <v>3720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3406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4093</v>
      </c>
      <c r="D2288" s="4" t="s">
        <v>3721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3406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4093</v>
      </c>
      <c r="D2289" s="4" t="s">
        <v>3722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3406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4093</v>
      </c>
      <c r="D2290" s="4" t="s">
        <v>3723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3406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4093</v>
      </c>
      <c r="D2291" s="4" t="s">
        <v>3723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3406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2351</v>
      </c>
      <c r="N2295" s="57" t="s">
        <v>1374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2276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2425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2277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2425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2277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2277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3759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4093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4093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4093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4093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3406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4093</v>
      </c>
      <c r="D2305" s="4" t="s">
        <v>3504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3406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4093</v>
      </c>
      <c r="D2306" s="4" t="s">
        <v>2628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3406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4093</v>
      </c>
      <c r="D2307" s="4" t="s">
        <v>3720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3406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3759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3795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2276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2425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2277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2425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2277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4093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4093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3406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4093</v>
      </c>
      <c r="D2319" s="4" t="s">
        <v>3720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3406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3997</v>
      </c>
      <c r="N2323" s="57" t="s">
        <v>57</v>
      </c>
      <c r="O2323" s="57" t="s">
        <v>3996</v>
      </c>
      <c r="P2323" s="4" t="s">
        <v>3838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2276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2425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2277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2425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2277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2277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3997</v>
      </c>
      <c r="N2328" s="57" t="s">
        <v>57</v>
      </c>
      <c r="O2328" s="57" t="s">
        <v>3996</v>
      </c>
      <c r="P2328" s="4" t="s">
        <v>3838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3997</v>
      </c>
      <c r="N2329" s="57" t="s">
        <v>57</v>
      </c>
      <c r="O2329" s="57" t="s">
        <v>3996</v>
      </c>
      <c r="P2329" s="4" t="s">
        <v>3838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3997</v>
      </c>
      <c r="N2330" s="57" t="s">
        <v>57</v>
      </c>
      <c r="O2330" s="57" t="s">
        <v>3996</v>
      </c>
      <c r="P2330" s="4" t="s">
        <v>3838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3683</v>
      </c>
      <c r="N2331" s="57" t="s">
        <v>57</v>
      </c>
      <c r="O2331" s="57" t="s">
        <v>3652</v>
      </c>
      <c r="P2331" s="4" t="s">
        <v>3684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4093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4093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4093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4093</v>
      </c>
      <c r="D2336" s="4" t="s">
        <v>2196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3406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4093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3406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4093</v>
      </c>
      <c r="D2338" s="4" t="s">
        <v>2482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3406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4093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4093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3406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4093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3406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4093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3406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4093</v>
      </c>
      <c r="D2343" s="4" t="s">
        <v>3720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3406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4093</v>
      </c>
      <c r="D2344" s="4" t="s">
        <v>3720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3406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2278</v>
      </c>
      <c r="N2349" s="57" t="s">
        <v>57</v>
      </c>
      <c r="O2349" s="57" t="s">
        <v>2528</v>
      </c>
      <c r="P2349" s="4" t="s">
        <v>2527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2276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2425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2277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2425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2277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2277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2278</v>
      </c>
      <c r="N2354" s="57" t="s">
        <v>57</v>
      </c>
      <c r="O2354" s="57" t="s">
        <v>2528</v>
      </c>
      <c r="P2354" s="4" t="s">
        <v>2527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4093</v>
      </c>
      <c r="D2355" s="4" t="s">
        <v>2276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4093</v>
      </c>
      <c r="D2356" s="4" t="s">
        <v>2482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3406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4093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4093</v>
      </c>
      <c r="D2358" s="4" t="s">
        <v>1244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4093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4093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3406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4093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3406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4093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3406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2276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2425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2277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2425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2277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2277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3997</v>
      </c>
      <c r="N2371" s="57" t="s">
        <v>57</v>
      </c>
      <c r="O2371" s="57" t="s">
        <v>3996</v>
      </c>
      <c r="P2371" s="4" t="s">
        <v>3838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4093</v>
      </c>
      <c r="D2372" s="4" t="s">
        <v>2482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3406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4093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3406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3904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3904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3903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3997</v>
      </c>
      <c r="N2381" s="57" t="s">
        <v>57</v>
      </c>
      <c r="O2381" s="57" t="s">
        <v>3996</v>
      </c>
      <c r="P2381" s="4" t="s">
        <v>3838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2276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2425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2277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2425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2277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2277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4093</v>
      </c>
      <c r="D2386" s="4" t="s">
        <v>2276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4093</v>
      </c>
      <c r="D2387" s="4" t="s">
        <v>2277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4093</v>
      </c>
      <c r="D2388" s="4" t="s">
        <v>2482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3406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4093</v>
      </c>
      <c r="D2389" s="4" t="s">
        <v>2482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3406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3903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3997</v>
      </c>
      <c r="N2394" s="57" t="s">
        <v>57</v>
      </c>
      <c r="O2394" s="57" t="s">
        <v>3996</v>
      </c>
      <c r="P2394" s="4" t="s">
        <v>3838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3903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3683</v>
      </c>
      <c r="N2395" s="57" t="s">
        <v>57</v>
      </c>
      <c r="O2395" s="57" t="s">
        <v>3652</v>
      </c>
      <c r="P2395" s="4" t="s">
        <v>3684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2276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2425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2277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2425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2277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4093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4093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4093</v>
      </c>
      <c r="D2401" s="4" t="s">
        <v>2276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4093</v>
      </c>
      <c r="D2402" s="4" t="s">
        <v>2276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4093</v>
      </c>
      <c r="D2403" s="4" t="s">
        <v>2276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4093</v>
      </c>
      <c r="D2404" s="4" t="s">
        <v>2276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4093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3406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2278</v>
      </c>
      <c r="N2407" s="57" t="s">
        <v>57</v>
      </c>
      <c r="O2407" s="57" t="s">
        <v>2528</v>
      </c>
      <c r="P2407" s="4" t="s">
        <v>2527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3993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3994</v>
      </c>
      <c r="N2408" s="57" t="s">
        <v>3119</v>
      </c>
      <c r="O2408" s="57" t="s">
        <v>79</v>
      </c>
      <c r="P2408" s="4" t="s">
        <v>3995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2276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2425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2277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2425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3720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3406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3720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3406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3406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3406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4075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2278</v>
      </c>
      <c r="N2423" s="57" t="s">
        <v>57</v>
      </c>
      <c r="O2423" s="57" t="s">
        <v>2528</v>
      </c>
      <c r="P2423" s="4" t="s">
        <v>2527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2276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2425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2277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2425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4075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2278</v>
      </c>
      <c r="N2432" s="57" t="s">
        <v>57</v>
      </c>
      <c r="O2432" s="57" t="s">
        <v>2528</v>
      </c>
      <c r="P2432" s="4" t="s">
        <v>2527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2276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2425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2277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2425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3296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3406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3406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3406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3406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4075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2276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2425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2277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2425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1196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2023</v>
      </c>
      <c r="N2448" s="57" t="s">
        <v>57</v>
      </c>
      <c r="O2448" s="57" t="s">
        <v>3996</v>
      </c>
      <c r="P2448" s="4" t="s">
        <v>4076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3683</v>
      </c>
      <c r="N2449" s="57" t="s">
        <v>57</v>
      </c>
      <c r="O2449" s="57" t="s">
        <v>3652</v>
      </c>
      <c r="P2449" s="4" t="s">
        <v>3684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4075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4075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5083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2276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2425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2277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2425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1196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1910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3683</v>
      </c>
      <c r="N2466" s="57" t="s">
        <v>57</v>
      </c>
      <c r="O2466" s="57" t="s">
        <v>3652</v>
      </c>
      <c r="P2466" s="4" t="s">
        <v>3684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453</v>
      </c>
      <c r="N2467" s="57" t="s">
        <v>436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4075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449</v>
      </c>
      <c r="N2475" s="57" t="s">
        <v>57</v>
      </c>
      <c r="O2475" s="57" t="s">
        <v>5083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2276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449</v>
      </c>
      <c r="N2476" s="57" t="s">
        <v>52</v>
      </c>
      <c r="O2476" s="57">
        <v>9330</v>
      </c>
      <c r="P2476" s="4" t="s">
        <v>2425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2277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2425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453</v>
      </c>
      <c r="N2478" s="57" t="s">
        <v>436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453</v>
      </c>
      <c r="N2479" s="57" t="s">
        <v>436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4075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2276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449</v>
      </c>
      <c r="N2481" s="57" t="s">
        <v>52</v>
      </c>
      <c r="O2481" s="57">
        <v>9330</v>
      </c>
      <c r="P2481" s="4" t="s">
        <v>2425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2277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2425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1196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3683</v>
      </c>
      <c r="N2483" s="57" t="s">
        <v>57</v>
      </c>
      <c r="O2483" s="57" t="s">
        <v>3652</v>
      </c>
      <c r="P2483" s="4" t="s">
        <v>3684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1196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2023</v>
      </c>
      <c r="N2484" s="57" t="s">
        <v>57</v>
      </c>
      <c r="O2484" s="57" t="s">
        <v>3996</v>
      </c>
      <c r="P2484" s="4" t="s">
        <v>4076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5083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2276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2425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2277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2425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1196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4969</v>
      </c>
      <c r="N2489" s="57" t="s">
        <v>57</v>
      </c>
      <c r="O2489" s="57" t="s">
        <v>4968</v>
      </c>
      <c r="P2489" s="4" t="s">
        <v>4199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1196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4969</v>
      </c>
      <c r="N2490" s="57" t="s">
        <v>57</v>
      </c>
      <c r="O2490" s="57" t="s">
        <v>4968</v>
      </c>
      <c r="P2490" s="4" t="s">
        <v>4199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4075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4241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4242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2276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2425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2277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2425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1196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4198</v>
      </c>
      <c r="N2499" s="57" t="s">
        <v>57</v>
      </c>
      <c r="O2499" s="57" t="s">
        <v>3996</v>
      </c>
      <c r="P2499" s="4" t="s">
        <v>4076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4075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2630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2633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4268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2276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2425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2277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2425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1196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4198</v>
      </c>
      <c r="N2510" s="57" t="s">
        <v>57</v>
      </c>
      <c r="O2510" s="57" t="s">
        <v>3996</v>
      </c>
      <c r="P2510" s="4" t="s">
        <v>4076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1196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4269</v>
      </c>
      <c r="N2511" s="57" t="s">
        <v>57</v>
      </c>
      <c r="O2511" s="57">
        <v>275202</v>
      </c>
      <c r="P2511" s="4" t="s">
        <v>4199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4075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4319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3404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4320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3603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4321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2276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2425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2277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2425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1196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4198</v>
      </c>
      <c r="N2523" s="57" t="s">
        <v>57</v>
      </c>
      <c r="O2523" s="57" t="s">
        <v>3996</v>
      </c>
      <c r="P2523" s="4" t="s">
        <v>4076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1196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4269</v>
      </c>
      <c r="N2524" s="57" t="s">
        <v>57</v>
      </c>
      <c r="O2524" s="57">
        <v>275202</v>
      </c>
      <c r="P2524" s="4" t="s">
        <v>4199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1196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2023</v>
      </c>
      <c r="N2525" s="57" t="s">
        <v>57</v>
      </c>
      <c r="O2525" s="57" t="s">
        <v>4322</v>
      </c>
      <c r="P2525" s="4" t="s">
        <v>4971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1196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2023</v>
      </c>
      <c r="N2526" s="57" t="s">
        <v>57</v>
      </c>
      <c r="O2526" s="57" t="s">
        <v>4322</v>
      </c>
      <c r="P2526" s="4" t="s">
        <v>4971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4075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2276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449</v>
      </c>
      <c r="N2531" s="57" t="s">
        <v>52</v>
      </c>
      <c r="O2531" s="57">
        <v>9330</v>
      </c>
      <c r="P2531" s="4" t="s">
        <v>2425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2277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449</v>
      </c>
      <c r="N2532" s="57" t="s">
        <v>52</v>
      </c>
      <c r="O2532" s="57">
        <v>9330</v>
      </c>
      <c r="P2532" s="4" t="s">
        <v>2425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1196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4198</v>
      </c>
      <c r="N2533" s="57" t="s">
        <v>57</v>
      </c>
      <c r="O2533" s="57" t="s">
        <v>3996</v>
      </c>
      <c r="P2533" s="4" t="s">
        <v>4076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1196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2023</v>
      </c>
      <c r="N2534" s="57" t="s">
        <v>57</v>
      </c>
      <c r="O2534" s="57">
        <v>275210</v>
      </c>
      <c r="P2534" s="4" t="s">
        <v>4365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1910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1910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453</v>
      </c>
      <c r="N2537" s="57" t="s">
        <v>436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453</v>
      </c>
      <c r="N2538" s="57" t="s">
        <v>436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453</v>
      </c>
      <c r="N2539" s="57" t="s">
        <v>436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4075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2276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449</v>
      </c>
      <c r="N2541" s="57" t="s">
        <v>52</v>
      </c>
      <c r="O2541" s="57">
        <v>9330</v>
      </c>
      <c r="P2541" s="4" t="s">
        <v>2425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2277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449</v>
      </c>
      <c r="N2542" s="57" t="s">
        <v>52</v>
      </c>
      <c r="O2542" s="57">
        <v>9330</v>
      </c>
      <c r="P2542" s="4" t="s">
        <v>2425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1196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4198</v>
      </c>
      <c r="N2543" s="57" t="s">
        <v>57</v>
      </c>
      <c r="O2543" s="57" t="s">
        <v>3996</v>
      </c>
      <c r="P2543" s="4" t="s">
        <v>4076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1910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1910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1245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1910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1758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1910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4075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1196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1910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1196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1910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1196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1910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2023</v>
      </c>
      <c r="N2555" s="57" t="s">
        <v>57</v>
      </c>
      <c r="O2555" s="57" t="s">
        <v>2528</v>
      </c>
      <c r="P2555" s="4" t="s">
        <v>4482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2023</v>
      </c>
      <c r="N2556" s="57" t="s">
        <v>57</v>
      </c>
      <c r="O2556" s="57" t="s">
        <v>2528</v>
      </c>
      <c r="P2556" s="4" t="s">
        <v>2527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1910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2276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2425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2277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2425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1910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1910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1910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4075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4554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4554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1723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2276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2425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2277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2425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2023</v>
      </c>
      <c r="N2572" s="57" t="s">
        <v>57</v>
      </c>
      <c r="O2572" s="57" t="s">
        <v>4972</v>
      </c>
      <c r="P2572" s="4" t="s">
        <v>2527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2023</v>
      </c>
      <c r="N2573" s="57" t="s">
        <v>57</v>
      </c>
      <c r="O2573" s="57" t="s">
        <v>2528</v>
      </c>
      <c r="P2573" s="4" t="s">
        <v>2527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1910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1910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1910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4075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2023</v>
      </c>
      <c r="N2579" s="57" t="s">
        <v>57</v>
      </c>
      <c r="O2579" s="57" t="s">
        <v>2528</v>
      </c>
      <c r="P2579" s="4" t="s">
        <v>4482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2023</v>
      </c>
      <c r="N2580" s="57" t="s">
        <v>57</v>
      </c>
      <c r="O2580" s="57">
        <v>275201</v>
      </c>
      <c r="P2580" s="4" t="s">
        <v>3909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2023</v>
      </c>
      <c r="N2581" s="57" t="s">
        <v>57</v>
      </c>
      <c r="O2581" s="57" t="s">
        <v>3039</v>
      </c>
      <c r="P2581" s="4" t="s">
        <v>4567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5074</v>
      </c>
      <c r="N2582" s="57" t="s">
        <v>57</v>
      </c>
      <c r="O2582" s="57" t="s">
        <v>3039</v>
      </c>
      <c r="P2582" s="4" t="s">
        <v>4567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4569</v>
      </c>
      <c r="N2583" s="57" t="s">
        <v>57</v>
      </c>
      <c r="O2583" s="57" t="s">
        <v>4970</v>
      </c>
      <c r="P2583" s="4" t="s">
        <v>4568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2023</v>
      </c>
      <c r="N2584" s="57" t="s">
        <v>57</v>
      </c>
      <c r="O2584" s="57" t="s">
        <v>2528</v>
      </c>
      <c r="P2584" s="4" t="s">
        <v>2527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4603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2276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2425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2277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2425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1910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4075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2023</v>
      </c>
      <c r="N2592" s="57" t="s">
        <v>57</v>
      </c>
      <c r="O2592" s="57" t="s">
        <v>2528</v>
      </c>
      <c r="P2592" s="4" t="s">
        <v>2527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2276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2425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2277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2425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453</v>
      </c>
      <c r="N2595" s="57" t="s">
        <v>436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4075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2023</v>
      </c>
      <c r="N2597" s="57" t="s">
        <v>57</v>
      </c>
      <c r="O2597" s="57" t="s">
        <v>2528</v>
      </c>
      <c r="P2597" s="4" t="s">
        <v>2527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2276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449</v>
      </c>
      <c r="N2598" s="57" t="s">
        <v>52</v>
      </c>
      <c r="O2598" s="57">
        <v>9330</v>
      </c>
      <c r="P2598" s="4" t="s">
        <v>2425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2277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449</v>
      </c>
      <c r="N2599" s="57" t="s">
        <v>52</v>
      </c>
      <c r="O2599" s="57">
        <v>9330</v>
      </c>
      <c r="P2599" s="4" t="s">
        <v>2425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453</v>
      </c>
      <c r="N2600" s="57" t="s">
        <v>436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4075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2276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449</v>
      </c>
      <c r="N2602" s="57" t="s">
        <v>52</v>
      </c>
      <c r="O2602" s="57">
        <v>9330</v>
      </c>
      <c r="P2602" s="4" t="s">
        <v>2425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2277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449</v>
      </c>
      <c r="N2603" s="57" t="s">
        <v>52</v>
      </c>
      <c r="O2603" s="57">
        <v>9330</v>
      </c>
      <c r="P2603" s="4" t="s">
        <v>2425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453</v>
      </c>
      <c r="N2604" s="57" t="s">
        <v>436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4075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4804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1910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4804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1910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4804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1910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4804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1910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4804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1910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4075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4321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2276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2425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2277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2425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1148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1910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4829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1910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4830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1910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4075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2276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2425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2277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2425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4910</v>
      </c>
      <c r="N2622" s="57" t="s">
        <v>57</v>
      </c>
      <c r="O2622" s="57" t="s">
        <v>4972</v>
      </c>
      <c r="P2622" s="4" t="s">
        <v>2527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4075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2276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2425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2277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2425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1499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4966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4977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4321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4075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2276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2425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2277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2425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2276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5121</v>
      </c>
      <c r="N2641" s="57" t="s">
        <v>52</v>
      </c>
      <c r="O2641" s="57">
        <v>9330</v>
      </c>
      <c r="P2641" s="4" t="s">
        <v>2425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2277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5121</v>
      </c>
      <c r="N2642" s="57" t="s">
        <v>52</v>
      </c>
      <c r="O2642" s="57">
        <v>9330</v>
      </c>
      <c r="P2642" s="4" t="s">
        <v>2425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5052</v>
      </c>
      <c r="N2643" s="57" t="s">
        <v>57</v>
      </c>
      <c r="O2643" s="57">
        <v>275210</v>
      </c>
      <c r="P2643" s="4" t="s">
        <v>2527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2276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5121</v>
      </c>
      <c r="N2645" s="57" t="s">
        <v>52</v>
      </c>
      <c r="O2645" s="57">
        <v>9330</v>
      </c>
      <c r="P2645" s="4" t="s">
        <v>2425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2277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5121</v>
      </c>
      <c r="N2646" s="57" t="s">
        <v>52</v>
      </c>
      <c r="O2646" s="57">
        <v>9330</v>
      </c>
      <c r="P2646" s="4" t="s">
        <v>2425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3404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5061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4319</v>
      </c>
      <c r="E2650" s="57" t="s">
        <v>446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1910</v>
      </c>
      <c r="N2650" s="57" t="s">
        <v>444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4320</v>
      </c>
      <c r="E2651" s="57" t="s">
        <v>446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1910</v>
      </c>
      <c r="N2651" s="57" t="s">
        <v>444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4320</v>
      </c>
      <c r="E2652" s="57" t="s">
        <v>446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1910</v>
      </c>
      <c r="N2652" s="57" t="s">
        <v>444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4804</v>
      </c>
      <c r="E2653" s="57" t="s">
        <v>446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1910</v>
      </c>
      <c r="N2653" s="57" t="s">
        <v>443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4804</v>
      </c>
      <c r="E2654" s="57" t="s">
        <v>446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1910</v>
      </c>
      <c r="N2654" s="57" t="s">
        <v>443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4804</v>
      </c>
      <c r="E2655" s="57" t="s">
        <v>446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1910</v>
      </c>
      <c r="N2655" s="57" t="s">
        <v>443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4804</v>
      </c>
      <c r="E2656" s="57" t="s">
        <v>446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1910</v>
      </c>
      <c r="N2656" s="57" t="s">
        <v>443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1245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1910</v>
      </c>
      <c r="N2657" s="57" t="s">
        <v>444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5084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1910</v>
      </c>
      <c r="N2658" s="57" t="s">
        <v>444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1758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1910</v>
      </c>
      <c r="N2659" s="57" t="s">
        <v>444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436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453</v>
      </c>
      <c r="N2660" s="57" t="s">
        <v>436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436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453</v>
      </c>
      <c r="N2661" s="57" t="s">
        <v>436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5117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5120</v>
      </c>
      <c r="N2662" s="57" t="s">
        <v>198</v>
      </c>
      <c r="O2662" s="57" t="s">
        <v>2528</v>
      </c>
      <c r="P2662" s="4" t="s">
        <v>5160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5118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5121</v>
      </c>
      <c r="N2663" s="57" t="s">
        <v>52</v>
      </c>
      <c r="O2663" s="57">
        <v>9330</v>
      </c>
      <c r="P2663" s="4" t="s">
        <v>6183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1148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1910</v>
      </c>
      <c r="N2664" s="57" t="s">
        <v>443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4829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1910</v>
      </c>
      <c r="N2665" s="57" t="s">
        <v>443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4830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1910</v>
      </c>
      <c r="N2666" s="57" t="s">
        <v>443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4829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1910</v>
      </c>
      <c r="N2667" s="57" t="s">
        <v>443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4830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1910</v>
      </c>
      <c r="N2668" s="57" t="s">
        <v>443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1910</v>
      </c>
      <c r="N2669" s="57" t="s">
        <v>444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1910</v>
      </c>
      <c r="N2670" s="57" t="s">
        <v>444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1245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1910</v>
      </c>
      <c r="N2671" s="57" t="s">
        <v>444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1758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1910</v>
      </c>
      <c r="N2672" s="57" t="s">
        <v>444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453</v>
      </c>
      <c r="N2673" s="57" t="s">
        <v>436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2276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5121</v>
      </c>
      <c r="N2674" s="57" t="s">
        <v>52</v>
      </c>
      <c r="O2674" s="57">
        <v>9330</v>
      </c>
      <c r="P2674" s="4" t="s">
        <v>2425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2277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5121</v>
      </c>
      <c r="N2675" s="57" t="s">
        <v>52</v>
      </c>
      <c r="O2675" s="57">
        <v>9330</v>
      </c>
      <c r="P2675" s="4" t="s">
        <v>2425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5118</v>
      </c>
      <c r="E2676" s="57" t="s">
        <v>446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5121</v>
      </c>
      <c r="N2676" s="57" t="s">
        <v>52</v>
      </c>
      <c r="O2676" s="57">
        <v>9330</v>
      </c>
      <c r="P2676" s="4" t="s">
        <v>6183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5061</v>
      </c>
      <c r="E2677" s="57" t="s">
        <v>446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3117</v>
      </c>
      <c r="N2677" s="57" t="s">
        <v>6314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5158</v>
      </c>
      <c r="E2678" s="57" t="s">
        <v>446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3117</v>
      </c>
      <c r="N2678" s="57" t="s">
        <v>6314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1196</v>
      </c>
      <c r="E2679" s="57" t="s">
        <v>446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2023</v>
      </c>
      <c r="N2679" s="57" t="s">
        <v>57</v>
      </c>
      <c r="O2679" s="57">
        <v>275201</v>
      </c>
      <c r="P2679" s="4" t="s">
        <v>5258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4829</v>
      </c>
      <c r="E2680" s="57" t="s">
        <v>446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1910</v>
      </c>
      <c r="N2680" s="57" t="s">
        <v>443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4830</v>
      </c>
      <c r="E2681" s="57" t="s">
        <v>446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1910</v>
      </c>
      <c r="N2681" s="57" t="s">
        <v>443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4829</v>
      </c>
      <c r="E2682" s="57" t="s">
        <v>446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1910</v>
      </c>
      <c r="N2682" s="57" t="s">
        <v>443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4830</v>
      </c>
      <c r="E2683" s="57" t="s">
        <v>446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1910</v>
      </c>
      <c r="N2683" s="57" t="s">
        <v>444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674</v>
      </c>
      <c r="E2684" s="57" t="s">
        <v>446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1910</v>
      </c>
      <c r="N2684" s="57" t="s">
        <v>444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2196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1910</v>
      </c>
      <c r="N2685" s="57" t="s">
        <v>444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976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1910</v>
      </c>
      <c r="N2686" s="57" t="s">
        <v>444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5159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1910</v>
      </c>
      <c r="N2687" s="57" t="s">
        <v>444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2482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1910</v>
      </c>
      <c r="N2688" s="57" t="s">
        <v>444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436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453</v>
      </c>
      <c r="N2689" s="57" t="s">
        <v>436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2276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5121</v>
      </c>
      <c r="N2690" s="57" t="s">
        <v>52</v>
      </c>
      <c r="O2690" s="57">
        <v>9330</v>
      </c>
      <c r="P2690" s="4" t="s">
        <v>2425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2277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5121</v>
      </c>
      <c r="N2691" s="57" t="s">
        <v>52</v>
      </c>
      <c r="O2691" s="57">
        <v>9330</v>
      </c>
      <c r="P2691" s="4" t="s">
        <v>2425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5118</v>
      </c>
      <c r="E2692" s="57" t="s">
        <v>446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5121</v>
      </c>
      <c r="N2692" s="57" t="s">
        <v>52</v>
      </c>
      <c r="O2692" s="57">
        <v>9330</v>
      </c>
      <c r="P2692" s="4" t="s">
        <v>6183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5119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3117</v>
      </c>
      <c r="N2693" s="57" t="s">
        <v>6314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5061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3117</v>
      </c>
      <c r="N2694" s="57" t="s">
        <v>6314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5061</v>
      </c>
      <c r="E2695" s="57" t="s">
        <v>446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3117</v>
      </c>
      <c r="N2695" s="57" t="s">
        <v>6314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5158</v>
      </c>
      <c r="E2696" s="57" t="s">
        <v>446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3117</v>
      </c>
      <c r="N2696" s="57" t="s">
        <v>6314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5061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3117</v>
      </c>
      <c r="N2697" s="57" t="s">
        <v>6314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5158</v>
      </c>
      <c r="E2698" s="57" t="s">
        <v>446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3117</v>
      </c>
      <c r="N2698" s="57" t="s">
        <v>6314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5197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2023</v>
      </c>
      <c r="N2699" s="57" t="s">
        <v>57</v>
      </c>
      <c r="O2699" s="57" t="s">
        <v>5083</v>
      </c>
      <c r="P2699" s="4" t="s">
        <v>5199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5197</v>
      </c>
      <c r="E2700" s="57" t="s">
        <v>446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2023</v>
      </c>
      <c r="N2700" s="57" t="s">
        <v>57</v>
      </c>
      <c r="O2700" s="57" t="s">
        <v>5083</v>
      </c>
      <c r="P2700" s="4" t="s">
        <v>5199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5197</v>
      </c>
      <c r="E2701" s="57" t="s">
        <v>446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2023</v>
      </c>
      <c r="N2701" s="57" t="s">
        <v>57</v>
      </c>
      <c r="O2701" s="57" t="s">
        <v>5724</v>
      </c>
      <c r="P2701" s="4" t="s">
        <v>5532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5198</v>
      </c>
      <c r="E2702" s="57" t="s">
        <v>446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2023</v>
      </c>
      <c r="N2702" s="57" t="s">
        <v>57</v>
      </c>
      <c r="O2702" s="57">
        <v>275201</v>
      </c>
      <c r="P2702" s="4" t="s">
        <v>5258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675</v>
      </c>
      <c r="E2703" s="57" t="s">
        <v>446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3117</v>
      </c>
      <c r="N2703" s="57" t="s">
        <v>6314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676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3117</v>
      </c>
      <c r="N2704" s="57" t="s">
        <v>6314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674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1910</v>
      </c>
      <c r="N2705" s="57" t="s">
        <v>444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2196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1910</v>
      </c>
      <c r="N2706" s="57" t="s">
        <v>444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976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1910</v>
      </c>
      <c r="N2707" s="57" t="s">
        <v>444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436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453</v>
      </c>
      <c r="N2708" s="57" t="s">
        <v>436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436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453</v>
      </c>
      <c r="N2709" s="57" t="s">
        <v>436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2276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5121</v>
      </c>
      <c r="N2710" s="57" t="s">
        <v>52</v>
      </c>
      <c r="O2710" s="57">
        <v>9330</v>
      </c>
      <c r="P2710" s="4" t="s">
        <v>2425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2277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5121</v>
      </c>
      <c r="N2711" s="57" t="s">
        <v>52</v>
      </c>
      <c r="O2711" s="57">
        <v>9330</v>
      </c>
      <c r="P2711" s="4" t="s">
        <v>2425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5117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450</v>
      </c>
      <c r="N2712" s="57" t="s">
        <v>198</v>
      </c>
      <c r="O2712" s="57">
        <v>9322</v>
      </c>
      <c r="P2712" s="4" t="s">
        <v>5160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5117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450</v>
      </c>
      <c r="N2713" s="57" t="s">
        <v>198</v>
      </c>
      <c r="O2713" s="57" t="s">
        <v>2528</v>
      </c>
      <c r="P2713" s="4" t="s">
        <v>5160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5118</v>
      </c>
      <c r="E2714" s="57" t="s">
        <v>446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5121</v>
      </c>
      <c r="N2714" s="57" t="s">
        <v>52</v>
      </c>
      <c r="O2714" s="57">
        <v>9330</v>
      </c>
      <c r="P2714" s="4" t="s">
        <v>6183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5119</v>
      </c>
      <c r="E2715" s="57" t="s">
        <v>446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5121</v>
      </c>
      <c r="N2715" s="57" t="s">
        <v>52</v>
      </c>
      <c r="O2715" s="57">
        <v>9330</v>
      </c>
      <c r="P2715" s="4" t="s">
        <v>6183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3903</v>
      </c>
      <c r="E2716" s="57" t="s">
        <v>446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448</v>
      </c>
      <c r="N2716" s="57" t="s">
        <v>456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5254</v>
      </c>
      <c r="E2717" s="57" t="s">
        <v>446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1910</v>
      </c>
      <c r="N2717" s="57" t="s">
        <v>444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2829</v>
      </c>
      <c r="E2718" s="57" t="s">
        <v>446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1910</v>
      </c>
      <c r="N2718" s="57" t="s">
        <v>444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2196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1910</v>
      </c>
      <c r="N2719" s="57" t="s">
        <v>444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5255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1910</v>
      </c>
      <c r="N2720" s="57" t="s">
        <v>444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2482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1910</v>
      </c>
      <c r="N2721" s="57" t="s">
        <v>444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2628</v>
      </c>
      <c r="E2722" s="57" t="s">
        <v>446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1910</v>
      </c>
      <c r="N2722" s="57" t="s">
        <v>444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2628</v>
      </c>
      <c r="E2723" s="57" t="s">
        <v>446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1910</v>
      </c>
      <c r="N2723" s="57" t="s">
        <v>444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436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453</v>
      </c>
      <c r="N2724" s="57" t="s">
        <v>436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436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453</v>
      </c>
      <c r="N2725" s="57" t="s">
        <v>436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2276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5121</v>
      </c>
      <c r="N2726" s="57" t="s">
        <v>52</v>
      </c>
      <c r="O2726" s="57">
        <v>9330</v>
      </c>
      <c r="P2726" s="4" t="s">
        <v>2425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2277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5121</v>
      </c>
      <c r="N2727" s="57" t="s">
        <v>52</v>
      </c>
      <c r="O2727" s="57">
        <v>9330</v>
      </c>
      <c r="P2727" s="4" t="s">
        <v>2425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5118</v>
      </c>
      <c r="E2728" s="57" t="s">
        <v>446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5121</v>
      </c>
      <c r="N2728" s="57" t="s">
        <v>52</v>
      </c>
      <c r="O2728" s="57">
        <v>9330</v>
      </c>
      <c r="P2728" s="4" t="s">
        <v>6183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5119</v>
      </c>
      <c r="E2729" s="57" t="s">
        <v>446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5121</v>
      </c>
      <c r="N2729" s="57" t="s">
        <v>52</v>
      </c>
      <c r="O2729" s="57">
        <v>9330</v>
      </c>
      <c r="P2729" s="4" t="s">
        <v>6183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676</v>
      </c>
      <c r="E2730" s="57" t="s">
        <v>446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3117</v>
      </c>
      <c r="N2730" s="57" t="s">
        <v>6314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676</v>
      </c>
      <c r="E2731" s="57" t="s">
        <v>446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3117</v>
      </c>
      <c r="N2731" s="57" t="s">
        <v>6314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676</v>
      </c>
      <c r="E2732" s="57" t="s">
        <v>446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3117</v>
      </c>
      <c r="N2732" s="57" t="s">
        <v>6314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436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453</v>
      </c>
      <c r="N2733" s="57" t="s">
        <v>436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2276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5121</v>
      </c>
      <c r="N2734" s="57" t="s">
        <v>52</v>
      </c>
      <c r="O2734" s="57">
        <v>9330</v>
      </c>
      <c r="P2734" s="4" t="s">
        <v>2425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2277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5121</v>
      </c>
      <c r="N2735" s="57" t="s">
        <v>52</v>
      </c>
      <c r="O2735" s="57">
        <v>9330</v>
      </c>
      <c r="P2735" s="4" t="s">
        <v>2425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5322</v>
      </c>
      <c r="E2736" s="57" t="s">
        <v>446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3117</v>
      </c>
      <c r="N2736" s="57" t="s">
        <v>6314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5322</v>
      </c>
      <c r="E2737" s="57" t="s">
        <v>446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3117</v>
      </c>
      <c r="N2737" s="57" t="s">
        <v>6314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477</v>
      </c>
      <c r="E2738" s="57" t="s">
        <v>446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1910</v>
      </c>
      <c r="N2738" s="57" t="s">
        <v>444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3163</v>
      </c>
      <c r="E2739" s="57" t="s">
        <v>446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1910</v>
      </c>
      <c r="N2739" s="57" t="s">
        <v>444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2829</v>
      </c>
      <c r="E2740" s="57" t="s">
        <v>446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1910</v>
      </c>
      <c r="N2740" s="57" t="s">
        <v>443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5254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1910</v>
      </c>
      <c r="N2741" s="57" t="s">
        <v>443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2196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1910</v>
      </c>
      <c r="N2742" s="57" t="s">
        <v>444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5255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1910</v>
      </c>
      <c r="N2743" s="57" t="s">
        <v>444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2482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1910</v>
      </c>
      <c r="N2744" s="57" t="s">
        <v>444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676</v>
      </c>
      <c r="E2745" s="57" t="s">
        <v>446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5121</v>
      </c>
      <c r="N2745" s="57" t="s">
        <v>52</v>
      </c>
      <c r="O2745" s="57">
        <v>9330</v>
      </c>
      <c r="P2745" s="4" t="s">
        <v>5501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436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453</v>
      </c>
      <c r="N2746" s="57" t="s">
        <v>436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2276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5121</v>
      </c>
      <c r="N2747" s="57" t="s">
        <v>52</v>
      </c>
      <c r="O2747" s="57">
        <v>9330</v>
      </c>
      <c r="P2747" s="4" t="s">
        <v>2425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2277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5121</v>
      </c>
      <c r="N2748" s="57" t="s">
        <v>52</v>
      </c>
      <c r="O2748" s="57">
        <v>9330</v>
      </c>
      <c r="P2748" s="4" t="s">
        <v>2425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5379</v>
      </c>
      <c r="E2749" s="57" t="s">
        <v>446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5121</v>
      </c>
      <c r="N2749" s="57" t="s">
        <v>52</v>
      </c>
      <c r="O2749" s="57">
        <v>9330</v>
      </c>
      <c r="P2749" s="4" t="s">
        <v>5380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3504</v>
      </c>
      <c r="E2750" s="57" t="s">
        <v>446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2278</v>
      </c>
      <c r="N2750" s="57" t="s">
        <v>57</v>
      </c>
      <c r="O2750" s="57" t="s">
        <v>5724</v>
      </c>
      <c r="P2750" s="4" t="s">
        <v>5532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3504</v>
      </c>
      <c r="E2751" s="57" t="s">
        <v>446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2278</v>
      </c>
      <c r="N2751" s="57" t="s">
        <v>57</v>
      </c>
      <c r="O2751" s="57" t="s">
        <v>5083</v>
      </c>
      <c r="P2751" s="4" t="s">
        <v>5199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675</v>
      </c>
      <c r="E2752" s="57" t="s">
        <v>446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1910</v>
      </c>
      <c r="N2752" s="57" t="s">
        <v>444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676</v>
      </c>
      <c r="E2753" s="57" t="s">
        <v>446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1910</v>
      </c>
      <c r="N2753" s="57" t="s">
        <v>444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477</v>
      </c>
      <c r="E2754" s="57" t="s">
        <v>446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1910</v>
      </c>
      <c r="N2754" s="57" t="s">
        <v>443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2829</v>
      </c>
      <c r="E2755" s="57" t="s">
        <v>446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1910</v>
      </c>
      <c r="N2755" s="57" t="s">
        <v>443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5254</v>
      </c>
      <c r="E2756" s="57" t="s">
        <v>446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1910</v>
      </c>
      <c r="N2756" s="57" t="s">
        <v>443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4830</v>
      </c>
      <c r="E2757" s="57" t="s">
        <v>446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1910</v>
      </c>
      <c r="N2757" s="57" t="s">
        <v>443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2196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1910</v>
      </c>
      <c r="N2758" s="57" t="s">
        <v>444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5255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1910</v>
      </c>
      <c r="N2759" s="57" t="s">
        <v>444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2628</v>
      </c>
      <c r="E2760" s="57" t="s">
        <v>446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1910</v>
      </c>
      <c r="N2760" s="57" t="s">
        <v>444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2628</v>
      </c>
      <c r="E2761" s="57" t="s">
        <v>446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1910</v>
      </c>
      <c r="N2761" s="57" t="s">
        <v>444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676</v>
      </c>
      <c r="E2762" s="57" t="s">
        <v>446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5121</v>
      </c>
      <c r="N2762" s="57" t="s">
        <v>52</v>
      </c>
      <c r="O2762" s="57">
        <v>9330</v>
      </c>
      <c r="P2762" s="4" t="s">
        <v>5501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436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453</v>
      </c>
      <c r="N2763" s="57" t="s">
        <v>436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2276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5121</v>
      </c>
      <c r="N2764" s="57" t="s">
        <v>52</v>
      </c>
      <c r="O2764" s="57">
        <v>9330</v>
      </c>
      <c r="P2764" s="4" t="s">
        <v>2425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2277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5121</v>
      </c>
      <c r="N2765" s="57" t="s">
        <v>52</v>
      </c>
      <c r="O2765" s="57">
        <v>9330</v>
      </c>
      <c r="P2765" s="4" t="s">
        <v>2425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5425</v>
      </c>
      <c r="E2766" s="57" t="s">
        <v>446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5121</v>
      </c>
      <c r="N2766" s="57" t="s">
        <v>52</v>
      </c>
      <c r="O2766" s="57">
        <v>9330</v>
      </c>
      <c r="P2766" s="4" t="s">
        <v>5380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3720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2278</v>
      </c>
      <c r="N2767" s="57" t="s">
        <v>57</v>
      </c>
      <c r="O2767" s="57">
        <v>275205</v>
      </c>
      <c r="P2767" s="4" t="s">
        <v>5426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3720</v>
      </c>
      <c r="E2768" s="57" t="s">
        <v>446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2278</v>
      </c>
      <c r="N2768" s="57" t="s">
        <v>57</v>
      </c>
      <c r="O2768" s="57" t="s">
        <v>6031</v>
      </c>
      <c r="P2768" s="4" t="s">
        <v>5532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3720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2278</v>
      </c>
      <c r="N2769" s="57" t="s">
        <v>57</v>
      </c>
      <c r="O2769" s="57" t="s">
        <v>5083</v>
      </c>
      <c r="P2769" s="4" t="s">
        <v>5199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477</v>
      </c>
      <c r="E2770" s="57" t="s">
        <v>446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1910</v>
      </c>
      <c r="N2770" s="57" t="s">
        <v>443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2829</v>
      </c>
      <c r="E2771" s="57" t="s">
        <v>446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1910</v>
      </c>
      <c r="N2771" s="57" t="s">
        <v>443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5254</v>
      </c>
      <c r="E2772" s="57" t="s">
        <v>446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1910</v>
      </c>
      <c r="N2772" s="57" t="s">
        <v>443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434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1910</v>
      </c>
      <c r="N2773" s="57" t="s">
        <v>444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435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1910</v>
      </c>
      <c r="N2774" s="57" t="s">
        <v>444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440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1910</v>
      </c>
      <c r="N2775" s="57" t="s">
        <v>444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2482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1910</v>
      </c>
      <c r="N2776" s="57" t="s">
        <v>444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2196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1910</v>
      </c>
      <c r="N2777" s="57" t="s">
        <v>444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676</v>
      </c>
      <c r="E2778" s="57" t="s">
        <v>446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5121</v>
      </c>
      <c r="N2778" s="57" t="s">
        <v>52</v>
      </c>
      <c r="O2778" s="57">
        <v>9330</v>
      </c>
      <c r="P2778" s="4" t="s">
        <v>5501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453</v>
      </c>
      <c r="N2779" s="57" t="s">
        <v>436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2276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5121</v>
      </c>
      <c r="N2780" s="57" t="s">
        <v>52</v>
      </c>
      <c r="O2780" s="57">
        <v>9330</v>
      </c>
      <c r="P2780" s="4" t="s">
        <v>2425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2277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5121</v>
      </c>
      <c r="N2781" s="57" t="s">
        <v>52</v>
      </c>
      <c r="O2781" s="57">
        <v>9330</v>
      </c>
      <c r="P2781" s="4" t="s">
        <v>2425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3504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2278</v>
      </c>
      <c r="N2782" s="57" t="s">
        <v>57</v>
      </c>
      <c r="O2782" s="57" t="s">
        <v>6196</v>
      </c>
      <c r="P2782" s="4" t="s">
        <v>5458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3903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2278</v>
      </c>
      <c r="N2783" s="57" t="s">
        <v>57</v>
      </c>
      <c r="O2783" s="57" t="s">
        <v>6197</v>
      </c>
      <c r="P2783" s="4" t="s">
        <v>5458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3903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2278</v>
      </c>
      <c r="N2784" s="57" t="s">
        <v>57</v>
      </c>
      <c r="O2784" s="57">
        <v>275201</v>
      </c>
      <c r="P2784" s="4" t="s">
        <v>5533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5121</v>
      </c>
      <c r="N2785" s="57" t="s">
        <v>52</v>
      </c>
      <c r="O2785" s="57">
        <v>9330</v>
      </c>
      <c r="P2785" s="4" t="s">
        <v>5459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5121</v>
      </c>
      <c r="N2786" s="57" t="s">
        <v>52</v>
      </c>
      <c r="O2786" s="57">
        <v>9330</v>
      </c>
      <c r="P2786" s="4" t="s">
        <v>5459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3117</v>
      </c>
      <c r="N2787" s="57" t="s">
        <v>6314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3117</v>
      </c>
      <c r="N2788" s="57" t="s">
        <v>6314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3117</v>
      </c>
      <c r="N2789" s="57" t="s">
        <v>6314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5425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3117</v>
      </c>
      <c r="N2790" s="57" t="s">
        <v>6314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2829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1910</v>
      </c>
      <c r="N2791" s="57" t="s">
        <v>443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5254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1910</v>
      </c>
      <c r="N2792" s="57" t="s">
        <v>443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2829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1910</v>
      </c>
      <c r="N2793" s="57" t="s">
        <v>443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1910</v>
      </c>
      <c r="N2794" s="57" t="s">
        <v>443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1910</v>
      </c>
      <c r="N2795" s="57" t="s">
        <v>443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1910</v>
      </c>
      <c r="N2796" s="57" t="s">
        <v>443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4829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1910</v>
      </c>
      <c r="N2797" s="57" t="s">
        <v>443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1910</v>
      </c>
      <c r="N2798" s="57" t="s">
        <v>444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1910</v>
      </c>
      <c r="N2799" s="57" t="s">
        <v>444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1910</v>
      </c>
      <c r="N2800" s="57" t="s">
        <v>444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676</v>
      </c>
      <c r="E2801" s="57" t="s">
        <v>446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5121</v>
      </c>
      <c r="N2801" s="57" t="s">
        <v>52</v>
      </c>
      <c r="O2801" s="57">
        <v>9330</v>
      </c>
      <c r="P2801" s="4" t="s">
        <v>5501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453</v>
      </c>
      <c r="N2802" s="57" t="s">
        <v>436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436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453</v>
      </c>
      <c r="N2803" s="57" t="s">
        <v>436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2276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5121</v>
      </c>
      <c r="N2804" s="57" t="s">
        <v>52</v>
      </c>
      <c r="O2804" s="57">
        <v>9330</v>
      </c>
      <c r="P2804" s="4" t="s">
        <v>2425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2277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5121</v>
      </c>
      <c r="N2805" s="57" t="s">
        <v>52</v>
      </c>
      <c r="O2805" s="57">
        <v>9330</v>
      </c>
      <c r="P2805" s="4" t="s">
        <v>2425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3504</v>
      </c>
      <c r="E2806" s="57" t="s">
        <v>446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2278</v>
      </c>
      <c r="N2806" s="57" t="s">
        <v>57</v>
      </c>
      <c r="O2806" s="57" t="s">
        <v>5083</v>
      </c>
      <c r="P2806" s="4" t="s">
        <v>5500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676</v>
      </c>
      <c r="E2807" s="57" t="s">
        <v>446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5121</v>
      </c>
      <c r="N2807" s="57" t="s">
        <v>52</v>
      </c>
      <c r="O2807" s="57">
        <v>9330</v>
      </c>
      <c r="P2807" s="4" t="s">
        <v>5459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1196</v>
      </c>
      <c r="E2808" s="57" t="s">
        <v>446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2278</v>
      </c>
      <c r="N2808" s="57" t="s">
        <v>57</v>
      </c>
      <c r="O2808" s="57" t="s">
        <v>6031</v>
      </c>
      <c r="P2808" s="4" t="s">
        <v>5532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1196</v>
      </c>
      <c r="E2809" s="57" t="s">
        <v>446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2278</v>
      </c>
      <c r="N2809" s="57" t="s">
        <v>57</v>
      </c>
      <c r="O2809" s="57" t="s">
        <v>5083</v>
      </c>
      <c r="P2809" s="4" t="s">
        <v>5199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5425</v>
      </c>
      <c r="E2810" s="57" t="s">
        <v>446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1910</v>
      </c>
      <c r="N2810" s="57" t="s">
        <v>443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2829</v>
      </c>
      <c r="E2811" s="57" t="s">
        <v>446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1910</v>
      </c>
      <c r="N2811" s="57" t="s">
        <v>443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5254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1910</v>
      </c>
      <c r="N2812" s="57" t="s">
        <v>443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2829</v>
      </c>
      <c r="E2813" s="57" t="s">
        <v>446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1910</v>
      </c>
      <c r="N2813" s="57" t="s">
        <v>443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842</v>
      </c>
      <c r="E2814" s="57" t="s">
        <v>446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1910</v>
      </c>
      <c r="N2814" s="57" t="s">
        <v>443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843</v>
      </c>
      <c r="E2815" s="57" t="s">
        <v>446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1910</v>
      </c>
      <c r="N2815" s="57" t="s">
        <v>443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676</v>
      </c>
      <c r="E2816" s="57" t="s">
        <v>446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1910</v>
      </c>
      <c r="N2816" s="57" t="s">
        <v>443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4829</v>
      </c>
      <c r="E2817" s="57" t="s">
        <v>446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1910</v>
      </c>
      <c r="N2817" s="57" t="s">
        <v>443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440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1910</v>
      </c>
      <c r="N2818" s="57" t="s">
        <v>444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436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453</v>
      </c>
      <c r="N2819" s="57" t="s">
        <v>436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436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453</v>
      </c>
      <c r="N2820" s="57" t="s">
        <v>436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2276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5121</v>
      </c>
      <c r="N2821" s="57" t="s">
        <v>52</v>
      </c>
      <c r="O2821" s="57">
        <v>9330</v>
      </c>
      <c r="P2821" s="4" t="s">
        <v>2425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2277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5121</v>
      </c>
      <c r="N2822" s="57" t="s">
        <v>52</v>
      </c>
      <c r="O2822" s="57">
        <v>9330</v>
      </c>
      <c r="P2822" s="4" t="s">
        <v>2425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5121</v>
      </c>
      <c r="N2823" s="57" t="s">
        <v>52</v>
      </c>
      <c r="O2823" s="57">
        <v>9330</v>
      </c>
      <c r="P2823" s="4" t="s">
        <v>5459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1196</v>
      </c>
      <c r="E2824" s="57" t="s">
        <v>446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2278</v>
      </c>
      <c r="N2824" s="57" t="s">
        <v>57</v>
      </c>
      <c r="O2824" s="57" t="s">
        <v>5083</v>
      </c>
      <c r="P2824" s="4" t="s">
        <v>5199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5425</v>
      </c>
      <c r="E2825" s="57" t="s">
        <v>446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1910</v>
      </c>
      <c r="N2825" s="57" t="s">
        <v>443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2829</v>
      </c>
      <c r="E2826" s="57" t="s">
        <v>446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1910</v>
      </c>
      <c r="N2826" s="57" t="s">
        <v>443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5254</v>
      </c>
      <c r="E2827" s="57" t="s">
        <v>446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1910</v>
      </c>
      <c r="N2827" s="57" t="s">
        <v>443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2829</v>
      </c>
      <c r="E2828" s="57" t="s">
        <v>446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1910</v>
      </c>
      <c r="N2828" s="57" t="s">
        <v>443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842</v>
      </c>
      <c r="E2829" s="57" t="s">
        <v>446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1910</v>
      </c>
      <c r="N2829" s="57" t="s">
        <v>443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843</v>
      </c>
      <c r="E2830" s="57" t="s">
        <v>446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1910</v>
      </c>
      <c r="N2830" s="57" t="s">
        <v>443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1427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1910</v>
      </c>
      <c r="N2831" s="57" t="s">
        <v>443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440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1910</v>
      </c>
      <c r="N2832" s="57" t="s">
        <v>444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436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453</v>
      </c>
      <c r="N2833" s="57" t="s">
        <v>436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2276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5121</v>
      </c>
      <c r="N2834" s="57" t="s">
        <v>52</v>
      </c>
      <c r="O2834" s="57">
        <v>9330</v>
      </c>
      <c r="P2834" s="4" t="s">
        <v>2425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2277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5121</v>
      </c>
      <c r="N2835" s="57" t="s">
        <v>52</v>
      </c>
      <c r="O2835" s="57">
        <v>9330</v>
      </c>
      <c r="P2835" s="4" t="s">
        <v>2425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676</v>
      </c>
      <c r="E2836" s="57" t="s">
        <v>446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5121</v>
      </c>
      <c r="N2836" s="57" t="s">
        <v>52</v>
      </c>
      <c r="O2836" s="57">
        <v>9330</v>
      </c>
      <c r="P2836" s="4" t="s">
        <v>5459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5425</v>
      </c>
      <c r="E2837" s="57" t="s">
        <v>446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1910</v>
      </c>
      <c r="N2837" s="57" t="s">
        <v>443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2829</v>
      </c>
      <c r="E2838" s="57" t="s">
        <v>446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1910</v>
      </c>
      <c r="N2838" s="57" t="s">
        <v>443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5254</v>
      </c>
      <c r="E2839" s="57" t="s">
        <v>446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1910</v>
      </c>
      <c r="N2839" s="57" t="s">
        <v>443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2829</v>
      </c>
      <c r="E2840" s="57" t="s">
        <v>446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1910</v>
      </c>
      <c r="N2840" s="57" t="s">
        <v>443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842</v>
      </c>
      <c r="E2841" s="57" t="s">
        <v>446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1910</v>
      </c>
      <c r="N2841" s="57" t="s">
        <v>443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843</v>
      </c>
      <c r="E2842" s="57" t="s">
        <v>446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1910</v>
      </c>
      <c r="N2842" s="57" t="s">
        <v>444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440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1910</v>
      </c>
      <c r="N2843" s="57" t="s">
        <v>444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436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453</v>
      </c>
      <c r="N2844" s="57" t="s">
        <v>436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436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453</v>
      </c>
      <c r="N2845" s="57" t="s">
        <v>436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2276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5121</v>
      </c>
      <c r="N2846" s="57" t="s">
        <v>52</v>
      </c>
      <c r="O2846" s="57">
        <v>9330</v>
      </c>
      <c r="P2846" s="4" t="s">
        <v>2425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2277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5121</v>
      </c>
      <c r="N2847" s="57" t="s">
        <v>52</v>
      </c>
      <c r="O2847" s="57">
        <v>9330</v>
      </c>
      <c r="P2847" s="4" t="s">
        <v>2425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676</v>
      </c>
      <c r="E2848" s="57" t="s">
        <v>446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5121</v>
      </c>
      <c r="N2848" s="57" t="s">
        <v>52</v>
      </c>
      <c r="O2848" s="57">
        <v>9330</v>
      </c>
      <c r="P2848" s="4" t="s">
        <v>5459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5425</v>
      </c>
      <c r="E2849" s="57" t="s">
        <v>446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1910</v>
      </c>
      <c r="N2849" s="57" t="s">
        <v>443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2829</v>
      </c>
      <c r="E2850" s="57" t="s">
        <v>446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1910</v>
      </c>
      <c r="N2850" s="57" t="s">
        <v>443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5254</v>
      </c>
      <c r="E2851" s="57" t="s">
        <v>446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1910</v>
      </c>
      <c r="N2851" s="57" t="s">
        <v>443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2829</v>
      </c>
      <c r="E2852" s="57" t="s">
        <v>446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1910</v>
      </c>
      <c r="N2852" s="57" t="s">
        <v>443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2829</v>
      </c>
      <c r="E2853" s="57" t="s">
        <v>446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1910</v>
      </c>
      <c r="N2853" s="57" t="s">
        <v>443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842</v>
      </c>
      <c r="E2854" s="57" t="s">
        <v>446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1910</v>
      </c>
      <c r="N2854" s="57" t="s">
        <v>443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843</v>
      </c>
      <c r="E2855" s="57" t="s">
        <v>446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1910</v>
      </c>
      <c r="N2855" s="57" t="s">
        <v>444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440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1910</v>
      </c>
      <c r="N2856" s="57" t="s">
        <v>444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5589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6032</v>
      </c>
      <c r="N2857" s="57" t="s">
        <v>212</v>
      </c>
      <c r="O2857" s="57" t="s">
        <v>6028</v>
      </c>
      <c r="P2857" s="4" t="s">
        <v>6029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6142</v>
      </c>
      <c r="E2858" s="57" t="s">
        <v>446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3117</v>
      </c>
      <c r="N2858" s="57" t="s">
        <v>6314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6142</v>
      </c>
      <c r="E2859" s="57" t="s">
        <v>446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3117</v>
      </c>
      <c r="N2859" s="57" t="s">
        <v>6314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6142</v>
      </c>
      <c r="E2860" s="57" t="s">
        <v>446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3117</v>
      </c>
      <c r="N2860" s="57" t="s">
        <v>6314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6142</v>
      </c>
      <c r="E2861" s="57" t="s">
        <v>446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3117</v>
      </c>
      <c r="N2861" s="57" t="s">
        <v>6314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6142</v>
      </c>
      <c r="E2862" s="57" t="s">
        <v>446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3117</v>
      </c>
      <c r="N2862" s="57" t="s">
        <v>6314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6142</v>
      </c>
      <c r="E2863" s="57" t="s">
        <v>446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3117</v>
      </c>
      <c r="N2863" s="57" t="s">
        <v>6314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6142</v>
      </c>
      <c r="E2864" s="57" t="s">
        <v>446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3117</v>
      </c>
      <c r="N2864" s="57" t="s">
        <v>6314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6142</v>
      </c>
      <c r="E2865" s="57" t="s">
        <v>446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3117</v>
      </c>
      <c r="N2865" s="57" t="s">
        <v>6314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436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453</v>
      </c>
      <c r="N2866" s="57" t="s">
        <v>436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2276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5121</v>
      </c>
      <c r="N2867" s="57" t="s">
        <v>52</v>
      </c>
      <c r="O2867" s="57">
        <v>9330</v>
      </c>
      <c r="P2867" s="4" t="s">
        <v>2425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2277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5121</v>
      </c>
      <c r="N2868" s="57" t="s">
        <v>52</v>
      </c>
      <c r="O2868" s="57">
        <v>9330</v>
      </c>
      <c r="P2868" s="4" t="s">
        <v>2425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5121</v>
      </c>
      <c r="N2869" s="57" t="s">
        <v>52</v>
      </c>
      <c r="O2869" s="57">
        <v>9330</v>
      </c>
      <c r="P2869" s="4" t="s">
        <v>5459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676</v>
      </c>
      <c r="E2870" s="57" t="s">
        <v>446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2278</v>
      </c>
      <c r="N2870" s="57" t="s">
        <v>57</v>
      </c>
      <c r="O2870" s="57" t="s">
        <v>5599</v>
      </c>
      <c r="P2870" s="4" t="s">
        <v>5600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5425</v>
      </c>
      <c r="E2871" s="57" t="s">
        <v>446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1910</v>
      </c>
      <c r="N2871" s="57" t="s">
        <v>443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2829</v>
      </c>
      <c r="E2872" s="57" t="s">
        <v>446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1910</v>
      </c>
      <c r="N2872" s="57" t="s">
        <v>443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5254</v>
      </c>
      <c r="E2873" s="57" t="s">
        <v>446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1910</v>
      </c>
      <c r="N2873" s="57" t="s">
        <v>443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2829</v>
      </c>
      <c r="E2874" s="57" t="s">
        <v>446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1910</v>
      </c>
      <c r="N2874" s="57" t="s">
        <v>443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440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1910</v>
      </c>
      <c r="N2875" s="57" t="s">
        <v>444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5589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6032</v>
      </c>
      <c r="N2876" s="57" t="s">
        <v>212</v>
      </c>
      <c r="O2876" s="57" t="s">
        <v>6028</v>
      </c>
      <c r="P2876" s="4" t="s">
        <v>6029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6142</v>
      </c>
      <c r="E2877" s="57" t="s">
        <v>446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3117</v>
      </c>
      <c r="N2877" s="57" t="s">
        <v>6314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6142</v>
      </c>
      <c r="E2878" s="57" t="s">
        <v>446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3117</v>
      </c>
      <c r="N2878" s="57" t="s">
        <v>6314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6142</v>
      </c>
      <c r="E2879" s="57" t="s">
        <v>446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3117</v>
      </c>
      <c r="N2879" s="57" t="s">
        <v>6314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6142</v>
      </c>
      <c r="E2880" s="57" t="s">
        <v>446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3117</v>
      </c>
      <c r="N2880" s="57" t="s">
        <v>6314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6142</v>
      </c>
      <c r="E2881" s="57" t="s">
        <v>446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3117</v>
      </c>
      <c r="N2881" s="57" t="s">
        <v>6314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436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453</v>
      </c>
      <c r="N2882" s="57" t="s">
        <v>436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2276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5121</v>
      </c>
      <c r="N2883" s="57" t="s">
        <v>52</v>
      </c>
      <c r="O2883" s="57">
        <v>9330</v>
      </c>
      <c r="P2883" s="4" t="s">
        <v>2425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2277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5121</v>
      </c>
      <c r="N2884" s="57" t="s">
        <v>52</v>
      </c>
      <c r="O2884" s="57">
        <v>9330</v>
      </c>
      <c r="P2884" s="4" t="s">
        <v>2425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5379</v>
      </c>
      <c r="E2885" s="57" t="s">
        <v>446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448</v>
      </c>
      <c r="N2885" s="57" t="s">
        <v>456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5652</v>
      </c>
      <c r="E2886" s="57" t="s">
        <v>446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448</v>
      </c>
      <c r="N2886" s="57" t="s">
        <v>456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5121</v>
      </c>
      <c r="N2887" s="57" t="s">
        <v>52</v>
      </c>
      <c r="O2887" s="57">
        <v>9330</v>
      </c>
      <c r="P2887" s="4" t="s">
        <v>5459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676</v>
      </c>
      <c r="E2888" s="57" t="s">
        <v>446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5121</v>
      </c>
      <c r="N2888" s="57" t="s">
        <v>52</v>
      </c>
      <c r="O2888" s="57">
        <v>9330</v>
      </c>
      <c r="P2888" s="4" t="s">
        <v>5459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5425</v>
      </c>
      <c r="E2889" s="57" t="s">
        <v>446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1910</v>
      </c>
      <c r="N2889" s="57" t="s">
        <v>443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2829</v>
      </c>
      <c r="E2890" s="57" t="s">
        <v>446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1910</v>
      </c>
      <c r="N2890" s="57" t="s">
        <v>443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5254</v>
      </c>
      <c r="E2891" s="57" t="s">
        <v>446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1910</v>
      </c>
      <c r="N2891" s="57" t="s">
        <v>443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476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1910</v>
      </c>
      <c r="N2892" s="57" t="s">
        <v>444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439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1910</v>
      </c>
      <c r="N2893" s="57" t="s">
        <v>444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5653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5654</v>
      </c>
      <c r="N2894" s="57" t="s">
        <v>3387</v>
      </c>
      <c r="O2894" s="57" t="s">
        <v>5655</v>
      </c>
      <c r="P2894" s="4" t="s">
        <v>5656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6142</v>
      </c>
      <c r="E2895" s="57" t="s">
        <v>446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3117</v>
      </c>
      <c r="N2895" s="57" t="s">
        <v>6314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6142</v>
      </c>
      <c r="E2896" s="57" t="s">
        <v>446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3117</v>
      </c>
      <c r="N2896" s="57" t="s">
        <v>6314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6142</v>
      </c>
      <c r="E2897" s="57" t="s">
        <v>446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3117</v>
      </c>
      <c r="N2897" s="57" t="s">
        <v>6314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6142</v>
      </c>
      <c r="E2898" s="57" t="s">
        <v>446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3117</v>
      </c>
      <c r="N2898" s="57" t="s">
        <v>6314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436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453</v>
      </c>
      <c r="N2899" s="57" t="s">
        <v>436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2276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5121</v>
      </c>
      <c r="N2900" s="57" t="s">
        <v>52</v>
      </c>
      <c r="O2900" s="57">
        <v>9330</v>
      </c>
      <c r="P2900" s="4" t="s">
        <v>2425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2277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5121</v>
      </c>
      <c r="N2901" s="57" t="s">
        <v>52</v>
      </c>
      <c r="O2901" s="57">
        <v>9330</v>
      </c>
      <c r="P2901" s="4" t="s">
        <v>2425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5379</v>
      </c>
      <c r="E2902" s="57" t="s">
        <v>446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448</v>
      </c>
      <c r="N2902" s="57" t="s">
        <v>456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5652</v>
      </c>
      <c r="E2903" s="57" t="s">
        <v>446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448</v>
      </c>
      <c r="N2903" s="57" t="s">
        <v>456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676</v>
      </c>
      <c r="E2904" s="57" t="s">
        <v>446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5121</v>
      </c>
      <c r="N2904" s="57" t="s">
        <v>52</v>
      </c>
      <c r="O2904" s="57">
        <v>9330</v>
      </c>
      <c r="P2904" s="4" t="s">
        <v>5459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676</v>
      </c>
      <c r="E2905" s="57" t="s">
        <v>446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5121</v>
      </c>
      <c r="N2905" s="57" t="s">
        <v>52</v>
      </c>
      <c r="O2905" s="57">
        <v>9330</v>
      </c>
      <c r="P2905" s="4" t="s">
        <v>5459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842</v>
      </c>
      <c r="E2906" s="57" t="s">
        <v>446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5121</v>
      </c>
      <c r="N2906" s="57" t="s">
        <v>52</v>
      </c>
      <c r="O2906" s="57">
        <v>9330</v>
      </c>
      <c r="P2906" s="4" t="s">
        <v>5501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5425</v>
      </c>
      <c r="E2907" s="57" t="s">
        <v>446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1910</v>
      </c>
      <c r="N2907" s="57" t="s">
        <v>443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2829</v>
      </c>
      <c r="E2908" s="57" t="s">
        <v>446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1910</v>
      </c>
      <c r="N2908" s="57" t="s">
        <v>443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5425</v>
      </c>
      <c r="E2909" s="57" t="s">
        <v>446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1910</v>
      </c>
      <c r="N2909" s="57" t="s">
        <v>443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2829</v>
      </c>
      <c r="E2910" s="57" t="s">
        <v>446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1910</v>
      </c>
      <c r="N2910" s="57" t="s">
        <v>443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5254</v>
      </c>
      <c r="E2911" s="57" t="s">
        <v>446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1910</v>
      </c>
      <c r="N2911" s="57" t="s">
        <v>443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5691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448</v>
      </c>
      <c r="N2912" s="57" t="s">
        <v>456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439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1910</v>
      </c>
      <c r="N2913" s="57" t="s">
        <v>444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5653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5654</v>
      </c>
      <c r="N2914" s="57" t="s">
        <v>3387</v>
      </c>
      <c r="O2914" s="57" t="s">
        <v>5655</v>
      </c>
      <c r="P2914" s="4" t="s">
        <v>5656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6142</v>
      </c>
      <c r="E2915" s="57" t="s">
        <v>446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3117</v>
      </c>
      <c r="N2915" s="57" t="s">
        <v>6314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6142</v>
      </c>
      <c r="E2916" s="57" t="s">
        <v>446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3117</v>
      </c>
      <c r="N2916" s="57" t="s">
        <v>6314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6142</v>
      </c>
      <c r="E2917" s="57" t="s">
        <v>446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3117</v>
      </c>
      <c r="N2917" s="57" t="s">
        <v>6314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436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453</v>
      </c>
      <c r="N2918" s="57" t="s">
        <v>436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2276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5121</v>
      </c>
      <c r="N2919" s="57" t="s">
        <v>52</v>
      </c>
      <c r="O2919" s="57">
        <v>9330</v>
      </c>
      <c r="P2919" s="4" t="s">
        <v>2425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2277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5121</v>
      </c>
      <c r="N2920" s="57" t="s">
        <v>52</v>
      </c>
      <c r="O2920" s="57">
        <v>9330</v>
      </c>
      <c r="P2920" s="4" t="s">
        <v>2425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5379</v>
      </c>
      <c r="E2921" s="57" t="s">
        <v>446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448</v>
      </c>
      <c r="N2921" s="57" t="s">
        <v>456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5379</v>
      </c>
      <c r="E2922" s="57" t="s">
        <v>446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448</v>
      </c>
      <c r="N2922" s="57" t="s">
        <v>456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5379</v>
      </c>
      <c r="E2923" s="57" t="s">
        <v>446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448</v>
      </c>
      <c r="N2923" s="57" t="s">
        <v>456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3903</v>
      </c>
      <c r="E2924" s="57" t="s">
        <v>446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5723</v>
      </c>
      <c r="N2924" s="57" t="s">
        <v>47</v>
      </c>
      <c r="O2924" s="57">
        <v>9281</v>
      </c>
      <c r="P2924" s="4" t="s">
        <v>5752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2631</v>
      </c>
      <c r="E2925" s="57" t="s">
        <v>446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5723</v>
      </c>
      <c r="N2925" s="57" t="s">
        <v>47</v>
      </c>
      <c r="O2925" s="57">
        <v>9281</v>
      </c>
      <c r="P2925" s="4" t="s">
        <v>5752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5652</v>
      </c>
      <c r="E2926" s="57" t="s">
        <v>446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5121</v>
      </c>
      <c r="N2926" s="57" t="s">
        <v>52</v>
      </c>
      <c r="O2926" s="57">
        <v>9330</v>
      </c>
      <c r="P2926" s="4" t="s">
        <v>5501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5722</v>
      </c>
      <c r="E2927" s="57" t="s">
        <v>446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2278</v>
      </c>
      <c r="N2927" s="57" t="s">
        <v>57</v>
      </c>
      <c r="O2927" s="57" t="s">
        <v>5724</v>
      </c>
      <c r="P2927" s="4" t="s">
        <v>6033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844</v>
      </c>
      <c r="E2928" s="57" t="s">
        <v>446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5121</v>
      </c>
      <c r="N2928" s="57" t="s">
        <v>52</v>
      </c>
      <c r="O2928" s="57">
        <v>9330</v>
      </c>
      <c r="P2928" s="4" t="s">
        <v>5501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676</v>
      </c>
      <c r="E2929" s="57" t="s">
        <v>446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5121</v>
      </c>
      <c r="N2929" s="57" t="s">
        <v>52</v>
      </c>
      <c r="O2929" s="57">
        <v>9330</v>
      </c>
      <c r="P2929" s="4" t="s">
        <v>5459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676</v>
      </c>
      <c r="E2930" s="57" t="s">
        <v>446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5121</v>
      </c>
      <c r="N2930" s="57" t="s">
        <v>52</v>
      </c>
      <c r="O2930" s="57">
        <v>9330</v>
      </c>
      <c r="P2930" s="4" t="s">
        <v>5459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1196</v>
      </c>
      <c r="E2931" s="57" t="s">
        <v>446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2278</v>
      </c>
      <c r="N2931" s="57" t="s">
        <v>57</v>
      </c>
      <c r="O2931" s="57" t="s">
        <v>5725</v>
      </c>
      <c r="P2931" s="4" t="s">
        <v>3838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5425</v>
      </c>
      <c r="E2932" s="57" t="s">
        <v>446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1910</v>
      </c>
      <c r="N2932" s="57" t="s">
        <v>443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2829</v>
      </c>
      <c r="E2933" s="57" t="s">
        <v>446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1910</v>
      </c>
      <c r="N2933" s="57" t="s">
        <v>443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5425</v>
      </c>
      <c r="E2934" s="57" t="s">
        <v>446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1910</v>
      </c>
      <c r="N2934" s="57" t="s">
        <v>443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2829</v>
      </c>
      <c r="E2935" s="57" t="s">
        <v>446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1910</v>
      </c>
      <c r="N2935" s="57" t="s">
        <v>443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5254</v>
      </c>
      <c r="E2936" s="57" t="s">
        <v>446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1910</v>
      </c>
      <c r="N2936" s="57" t="s">
        <v>443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842</v>
      </c>
      <c r="E2937" s="57" t="s">
        <v>446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3117</v>
      </c>
      <c r="N2937" s="57" t="s">
        <v>6314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842</v>
      </c>
      <c r="E2938" s="57" t="s">
        <v>446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3117</v>
      </c>
      <c r="N2938" s="57" t="s">
        <v>6314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842</v>
      </c>
      <c r="E2939" s="57" t="s">
        <v>446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3117</v>
      </c>
      <c r="N2939" s="57" t="s">
        <v>6314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439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1910</v>
      </c>
      <c r="N2940" s="57" t="s">
        <v>444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5653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5654</v>
      </c>
      <c r="N2941" s="57" t="s">
        <v>3387</v>
      </c>
      <c r="O2941" s="57" t="s">
        <v>5655</v>
      </c>
      <c r="P2941" s="4" t="s">
        <v>5656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6142</v>
      </c>
      <c r="E2942" s="57" t="s">
        <v>446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3117</v>
      </c>
      <c r="N2942" s="57" t="s">
        <v>6314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6142</v>
      </c>
      <c r="E2943" s="57" t="s">
        <v>446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3117</v>
      </c>
      <c r="N2943" s="57" t="s">
        <v>6314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436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453</v>
      </c>
      <c r="N2944" s="57" t="s">
        <v>436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436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453</v>
      </c>
      <c r="N2945" s="57" t="s">
        <v>436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2276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5121</v>
      </c>
      <c r="N2946" s="57" t="s">
        <v>52</v>
      </c>
      <c r="O2946" s="57">
        <v>9330</v>
      </c>
      <c r="P2946" s="4" t="s">
        <v>2425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2277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5121</v>
      </c>
      <c r="N2947" s="57" t="s">
        <v>52</v>
      </c>
      <c r="O2947" s="57">
        <v>9330</v>
      </c>
      <c r="P2947" s="4" t="s">
        <v>2425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2195</v>
      </c>
      <c r="E2948" s="57" t="s">
        <v>446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3117</v>
      </c>
      <c r="N2948" s="57" t="s">
        <v>6314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2195</v>
      </c>
      <c r="E2949" s="57" t="s">
        <v>446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3117</v>
      </c>
      <c r="N2949" s="57" t="s">
        <v>6314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2195</v>
      </c>
      <c r="E2950" s="57" t="s">
        <v>446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3117</v>
      </c>
      <c r="N2950" s="57" t="s">
        <v>6314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3903</v>
      </c>
      <c r="E2951" s="57" t="s">
        <v>446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5723</v>
      </c>
      <c r="N2951" s="57" t="s">
        <v>47</v>
      </c>
      <c r="O2951" s="57">
        <v>9281</v>
      </c>
      <c r="P2951" s="4" t="s">
        <v>5752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2631</v>
      </c>
      <c r="E2952" s="57" t="s">
        <v>446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5723</v>
      </c>
      <c r="N2952" s="57" t="s">
        <v>47</v>
      </c>
      <c r="O2952" s="57">
        <v>9281</v>
      </c>
      <c r="P2952" s="4" t="s">
        <v>5752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844</v>
      </c>
      <c r="E2953" s="57" t="s">
        <v>446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5121</v>
      </c>
      <c r="N2953" s="57" t="s">
        <v>52</v>
      </c>
      <c r="O2953" s="57">
        <v>9330</v>
      </c>
      <c r="P2953" s="4" t="s">
        <v>5501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676</v>
      </c>
      <c r="E2954" s="57" t="s">
        <v>446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5121</v>
      </c>
      <c r="N2954" s="57" t="s">
        <v>52</v>
      </c>
      <c r="O2954" s="57">
        <v>9330</v>
      </c>
      <c r="P2954" s="4" t="s">
        <v>5459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5425</v>
      </c>
      <c r="E2955" s="57" t="s">
        <v>446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1910</v>
      </c>
      <c r="N2955" s="57" t="s">
        <v>443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5425</v>
      </c>
      <c r="E2956" s="57" t="s">
        <v>446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1910</v>
      </c>
      <c r="N2956" s="57" t="s">
        <v>443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2829</v>
      </c>
      <c r="E2957" s="57" t="s">
        <v>446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1910</v>
      </c>
      <c r="N2957" s="57" t="s">
        <v>443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5425</v>
      </c>
      <c r="E2958" s="57" t="s">
        <v>446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1910</v>
      </c>
      <c r="N2958" s="57" t="s">
        <v>443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5425</v>
      </c>
      <c r="E2959" s="57" t="s">
        <v>446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1910</v>
      </c>
      <c r="N2959" s="57" t="s">
        <v>443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2829</v>
      </c>
      <c r="E2960" s="57" t="s">
        <v>446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1910</v>
      </c>
      <c r="N2960" s="57" t="s">
        <v>443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5254</v>
      </c>
      <c r="E2961" s="57" t="s">
        <v>446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1910</v>
      </c>
      <c r="N2961" s="57" t="s">
        <v>443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5751</v>
      </c>
      <c r="E2962" s="57" t="s">
        <v>446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5753</v>
      </c>
      <c r="N2962" s="57" t="s">
        <v>47</v>
      </c>
      <c r="O2962" s="57">
        <v>9281</v>
      </c>
      <c r="P2962" s="4" t="s">
        <v>5754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2708</v>
      </c>
      <c r="E2963" s="57" t="s">
        <v>446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5753</v>
      </c>
      <c r="N2963" s="57" t="s">
        <v>47</v>
      </c>
      <c r="O2963" s="57">
        <v>9281</v>
      </c>
      <c r="P2963" s="4" t="s">
        <v>5754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673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1910</v>
      </c>
      <c r="N2964" s="57" t="s">
        <v>444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476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1910</v>
      </c>
      <c r="N2965" s="57" t="s">
        <v>444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976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1910</v>
      </c>
      <c r="N2966" s="57" t="s">
        <v>444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552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1910</v>
      </c>
      <c r="N2967" s="57" t="s">
        <v>444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978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5753</v>
      </c>
      <c r="N2968" s="57" t="s">
        <v>47</v>
      </c>
      <c r="O2968" s="57">
        <v>9281</v>
      </c>
      <c r="P2968" s="4" t="s">
        <v>5754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6142</v>
      </c>
      <c r="E2969" s="57" t="s">
        <v>446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3117</v>
      </c>
      <c r="N2969" s="57" t="s">
        <v>6314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6142</v>
      </c>
      <c r="E2970" s="57" t="s">
        <v>446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3117</v>
      </c>
      <c r="N2970" s="57" t="s">
        <v>6314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6142</v>
      </c>
      <c r="E2971" s="57" t="s">
        <v>446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3117</v>
      </c>
      <c r="N2971" s="57" t="s">
        <v>6314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6142</v>
      </c>
      <c r="E2972" s="57" t="s">
        <v>446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3117</v>
      </c>
      <c r="N2972" s="57" t="s">
        <v>6314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4804</v>
      </c>
      <c r="E2973" s="57" t="s">
        <v>446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1910</v>
      </c>
      <c r="N2973" s="57" t="s">
        <v>443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4804</v>
      </c>
      <c r="E2974" s="57" t="s">
        <v>446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1910</v>
      </c>
      <c r="N2974" s="57" t="s">
        <v>443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4804</v>
      </c>
      <c r="E2975" s="57" t="s">
        <v>446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1910</v>
      </c>
      <c r="N2975" s="57" t="s">
        <v>443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4804</v>
      </c>
      <c r="E2976" s="57" t="s">
        <v>446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1910</v>
      </c>
      <c r="N2976" s="57" t="s">
        <v>443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4804</v>
      </c>
      <c r="E2977" s="57" t="s">
        <v>446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1910</v>
      </c>
      <c r="N2977" s="57" t="s">
        <v>443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4804</v>
      </c>
      <c r="E2978" s="57" t="s">
        <v>446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1910</v>
      </c>
      <c r="N2978" s="57" t="s">
        <v>443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4804</v>
      </c>
      <c r="E2979" s="57" t="s">
        <v>446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1910</v>
      </c>
      <c r="N2979" s="57" t="s">
        <v>443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4804</v>
      </c>
      <c r="E2980" s="57" t="s">
        <v>446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1910</v>
      </c>
      <c r="N2980" s="57" t="s">
        <v>443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6142</v>
      </c>
      <c r="E2981" s="57" t="s">
        <v>446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3117</v>
      </c>
      <c r="N2981" s="57" t="s">
        <v>6314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6142</v>
      </c>
      <c r="E2982" s="57" t="s">
        <v>446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3117</v>
      </c>
      <c r="N2982" s="57" t="s">
        <v>6314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436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453</v>
      </c>
      <c r="N2983" s="57" t="s">
        <v>436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436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453</v>
      </c>
      <c r="N2984" s="57" t="s">
        <v>436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2276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5121</v>
      </c>
      <c r="N2985" s="57" t="s">
        <v>52</v>
      </c>
      <c r="O2985" s="57">
        <v>9330</v>
      </c>
      <c r="P2985" s="4" t="s">
        <v>2425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2277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5121</v>
      </c>
      <c r="N2986" s="57" t="s">
        <v>52</v>
      </c>
      <c r="O2986" s="57">
        <v>9330</v>
      </c>
      <c r="P2986" s="4" t="s">
        <v>2425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2631</v>
      </c>
      <c r="E2987" s="57" t="s">
        <v>446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5753</v>
      </c>
      <c r="N2987" s="57" t="s">
        <v>47</v>
      </c>
      <c r="O2987" s="57">
        <v>9281</v>
      </c>
      <c r="P2987" s="4" t="s">
        <v>5754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3903</v>
      </c>
      <c r="E2988" s="57" t="s">
        <v>446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5723</v>
      </c>
      <c r="N2988" s="57" t="s">
        <v>47</v>
      </c>
      <c r="O2988" s="57">
        <v>9281</v>
      </c>
      <c r="P2988" s="4" t="s">
        <v>5752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2631</v>
      </c>
      <c r="E2989" s="57" t="s">
        <v>446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2278</v>
      </c>
      <c r="N2989" s="57" t="s">
        <v>57</v>
      </c>
      <c r="O2989" s="57" t="s">
        <v>6031</v>
      </c>
      <c r="P2989" s="4" t="s">
        <v>2527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2631</v>
      </c>
      <c r="E2990" s="57" t="s">
        <v>446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5121</v>
      </c>
      <c r="N2990" s="57" t="s">
        <v>52</v>
      </c>
      <c r="O2990" s="57">
        <v>9330</v>
      </c>
      <c r="P2990" s="4" t="s">
        <v>5380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676</v>
      </c>
      <c r="E2991" s="57" t="s">
        <v>446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5121</v>
      </c>
      <c r="N2991" s="57" t="s">
        <v>52</v>
      </c>
      <c r="O2991" s="57">
        <v>9330</v>
      </c>
      <c r="P2991" s="4" t="s">
        <v>5459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676</v>
      </c>
      <c r="E2992" s="57" t="s">
        <v>446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5121</v>
      </c>
      <c r="N2992" s="57" t="s">
        <v>52</v>
      </c>
      <c r="O2992" s="57">
        <v>9330</v>
      </c>
      <c r="P2992" s="4" t="s">
        <v>5459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5425</v>
      </c>
      <c r="E2993" s="57" t="s">
        <v>446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1910</v>
      </c>
      <c r="N2993" s="57" t="s">
        <v>443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5425</v>
      </c>
      <c r="E2994" s="57" t="s">
        <v>446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1910</v>
      </c>
      <c r="N2994" s="57" t="s">
        <v>443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2829</v>
      </c>
      <c r="E2995" s="57" t="s">
        <v>446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1910</v>
      </c>
      <c r="N2995" s="57" t="s">
        <v>443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5425</v>
      </c>
      <c r="E2996" s="57" t="s">
        <v>446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1910</v>
      </c>
      <c r="N2996" s="57" t="s">
        <v>443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5425</v>
      </c>
      <c r="E2997" s="57" t="s">
        <v>446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1910</v>
      </c>
      <c r="N2997" s="57" t="s">
        <v>443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2829</v>
      </c>
      <c r="E2998" s="57" t="s">
        <v>446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1910</v>
      </c>
      <c r="N2998" s="57" t="s">
        <v>443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5751</v>
      </c>
      <c r="E2999" s="57" t="s">
        <v>446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5753</v>
      </c>
      <c r="N2999" s="57" t="s">
        <v>47</v>
      </c>
      <c r="O2999" s="57">
        <v>9281</v>
      </c>
      <c r="P2999" s="4" t="s">
        <v>5754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5751</v>
      </c>
      <c r="E3000" s="57" t="s">
        <v>446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5753</v>
      </c>
      <c r="N3000" s="57" t="s">
        <v>47</v>
      </c>
      <c r="O3000" s="57">
        <v>9281</v>
      </c>
      <c r="P3000" s="4" t="s">
        <v>5754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2708</v>
      </c>
      <c r="E3001" s="57" t="s">
        <v>446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5753</v>
      </c>
      <c r="N3001" s="57" t="s">
        <v>47</v>
      </c>
      <c r="O3001" s="57">
        <v>9281</v>
      </c>
      <c r="P3001" s="4" t="s">
        <v>5754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2708</v>
      </c>
      <c r="E3002" s="57" t="s">
        <v>446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5753</v>
      </c>
      <c r="N3002" s="57" t="s">
        <v>47</v>
      </c>
      <c r="O3002" s="57">
        <v>9281</v>
      </c>
      <c r="P3002" s="4" t="s">
        <v>5754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552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1910</v>
      </c>
      <c r="N3003" s="57" t="s">
        <v>444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978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5753</v>
      </c>
      <c r="N3004" s="57" t="s">
        <v>47</v>
      </c>
      <c r="O3004" s="57">
        <v>9281</v>
      </c>
      <c r="P3004" s="4" t="s">
        <v>5754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5815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5654</v>
      </c>
      <c r="N3005" s="57" t="s">
        <v>3387</v>
      </c>
      <c r="O3005" s="57" t="s">
        <v>5655</v>
      </c>
      <c r="P3005" s="4" t="s">
        <v>5656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6142</v>
      </c>
      <c r="E3006" s="57" t="s">
        <v>446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3117</v>
      </c>
      <c r="N3006" s="57" t="s">
        <v>6314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6142</v>
      </c>
      <c r="E3007" s="57" t="s">
        <v>446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3117</v>
      </c>
      <c r="N3007" s="57" t="s">
        <v>6314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6142</v>
      </c>
      <c r="E3008" s="57" t="s">
        <v>446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3117</v>
      </c>
      <c r="N3008" s="57" t="s">
        <v>6314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6142</v>
      </c>
      <c r="E3009" s="57" t="s">
        <v>446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3117</v>
      </c>
      <c r="N3009" s="57" t="s">
        <v>6314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6142</v>
      </c>
      <c r="E3010" s="57" t="s">
        <v>446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3117</v>
      </c>
      <c r="N3010" s="57" t="s">
        <v>6314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6142</v>
      </c>
      <c r="E3011" s="57" t="s">
        <v>446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3117</v>
      </c>
      <c r="N3011" s="57" t="s">
        <v>6314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711</v>
      </c>
      <c r="E3012" s="57" t="s">
        <v>446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3117</v>
      </c>
      <c r="N3012" s="57" t="s">
        <v>6314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711</v>
      </c>
      <c r="E3013" s="57" t="s">
        <v>446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3117</v>
      </c>
      <c r="N3013" s="57" t="s">
        <v>6314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711</v>
      </c>
      <c r="E3014" s="57" t="s">
        <v>446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3117</v>
      </c>
      <c r="N3014" s="57" t="s">
        <v>6314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436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453</v>
      </c>
      <c r="N3015" s="57" t="s">
        <v>436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2276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5121</v>
      </c>
      <c r="N3016" s="57" t="s">
        <v>52</v>
      </c>
      <c r="O3016" s="57">
        <v>9330</v>
      </c>
      <c r="P3016" s="4" t="s">
        <v>2425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2277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5121</v>
      </c>
      <c r="N3017" s="57" t="s">
        <v>52</v>
      </c>
      <c r="O3017" s="57">
        <v>9330</v>
      </c>
      <c r="P3017" s="4" t="s">
        <v>2425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5379</v>
      </c>
      <c r="E3018" s="57" t="s">
        <v>446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3117</v>
      </c>
      <c r="N3018" s="57" t="s">
        <v>6314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2631</v>
      </c>
      <c r="E3019" s="57" t="s">
        <v>446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5753</v>
      </c>
      <c r="N3019" s="57" t="s">
        <v>47</v>
      </c>
      <c r="O3019" s="57">
        <v>9281</v>
      </c>
      <c r="P3019" s="4" t="s">
        <v>5754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2631</v>
      </c>
      <c r="E3020" s="57" t="s">
        <v>446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5753</v>
      </c>
      <c r="N3020" s="57" t="s">
        <v>47</v>
      </c>
      <c r="O3020" s="57">
        <v>9281</v>
      </c>
      <c r="P3020" s="4" t="s">
        <v>5754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3903</v>
      </c>
      <c r="E3021" s="57" t="s">
        <v>446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5723</v>
      </c>
      <c r="N3021" s="57" t="s">
        <v>47</v>
      </c>
      <c r="O3021" s="57">
        <v>9281</v>
      </c>
      <c r="P3021" s="4" t="s">
        <v>5752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2631</v>
      </c>
      <c r="E3022" s="57" t="s">
        <v>446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2278</v>
      </c>
      <c r="N3022" s="57" t="s">
        <v>57</v>
      </c>
      <c r="O3022" s="57" t="s">
        <v>6031</v>
      </c>
      <c r="P3022" s="4" t="s">
        <v>2527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2631</v>
      </c>
      <c r="E3023" s="57" t="s">
        <v>446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5121</v>
      </c>
      <c r="N3023" s="57" t="s">
        <v>52</v>
      </c>
      <c r="O3023" s="57">
        <v>9330</v>
      </c>
      <c r="P3023" s="4" t="s">
        <v>5380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5197</v>
      </c>
      <c r="E3024" s="57" t="s">
        <v>446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448</v>
      </c>
      <c r="N3024" s="57" t="s">
        <v>456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431</v>
      </c>
      <c r="E3025" s="57" t="s">
        <v>446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448</v>
      </c>
      <c r="N3025" s="57" t="s">
        <v>456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4241</v>
      </c>
      <c r="E3026" s="57" t="s">
        <v>446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5723</v>
      </c>
      <c r="N3026" s="57" t="s">
        <v>47</v>
      </c>
      <c r="O3026" s="57">
        <v>9281</v>
      </c>
      <c r="P3026" s="4" t="s">
        <v>5752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676</v>
      </c>
      <c r="E3027" s="57" t="s">
        <v>446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5121</v>
      </c>
      <c r="N3027" s="57" t="s">
        <v>52</v>
      </c>
      <c r="O3027" s="57">
        <v>9330</v>
      </c>
      <c r="P3027" s="4" t="s">
        <v>5459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5425</v>
      </c>
      <c r="E3028" s="57" t="s">
        <v>446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1910</v>
      </c>
      <c r="N3028" s="57" t="s">
        <v>443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5425</v>
      </c>
      <c r="E3029" s="57" t="s">
        <v>446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1910</v>
      </c>
      <c r="N3029" s="57" t="s">
        <v>443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2829</v>
      </c>
      <c r="E3030" s="57" t="s">
        <v>446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1910</v>
      </c>
      <c r="N3030" s="57" t="s">
        <v>443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5425</v>
      </c>
      <c r="E3031" s="57" t="s">
        <v>446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1910</v>
      </c>
      <c r="N3031" s="57" t="s">
        <v>443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5425</v>
      </c>
      <c r="E3032" s="57" t="s">
        <v>446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1910</v>
      </c>
      <c r="N3032" s="57" t="s">
        <v>443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2829</v>
      </c>
      <c r="E3033" s="57" t="s">
        <v>446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1910</v>
      </c>
      <c r="N3033" s="57" t="s">
        <v>443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5751</v>
      </c>
      <c r="E3034" s="57" t="s">
        <v>446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5753</v>
      </c>
      <c r="N3034" s="57" t="s">
        <v>47</v>
      </c>
      <c r="O3034" s="57">
        <v>9281</v>
      </c>
      <c r="P3034" s="4" t="s">
        <v>5754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2708</v>
      </c>
      <c r="E3035" s="57" t="s">
        <v>446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5753</v>
      </c>
      <c r="N3035" s="57" t="s">
        <v>47</v>
      </c>
      <c r="O3035" s="57">
        <v>9281</v>
      </c>
      <c r="P3035" s="4" t="s">
        <v>5754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552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1910</v>
      </c>
      <c r="N3036" s="57" t="s">
        <v>444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978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5753</v>
      </c>
      <c r="N3037" s="57" t="s">
        <v>47</v>
      </c>
      <c r="O3037" s="57">
        <v>9281</v>
      </c>
      <c r="P3037" s="4" t="s">
        <v>5754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5815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5654</v>
      </c>
      <c r="N3038" s="57" t="s">
        <v>3387</v>
      </c>
      <c r="O3038" s="57" t="s">
        <v>5655</v>
      </c>
      <c r="P3038" s="4" t="s">
        <v>5656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6142</v>
      </c>
      <c r="E3039" s="57" t="s">
        <v>446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3117</v>
      </c>
      <c r="N3039" s="57" t="s">
        <v>6314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6142</v>
      </c>
      <c r="E3040" s="57" t="s">
        <v>446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3117</v>
      </c>
      <c r="N3040" s="57" t="s">
        <v>6314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6142</v>
      </c>
      <c r="E3041" s="57" t="s">
        <v>446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3117</v>
      </c>
      <c r="N3041" s="57" t="s">
        <v>6314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6142</v>
      </c>
      <c r="E3042" s="57" t="s">
        <v>446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3117</v>
      </c>
      <c r="N3042" s="57" t="s">
        <v>6314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6142</v>
      </c>
      <c r="E3043" s="57" t="s">
        <v>446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3117</v>
      </c>
      <c r="N3043" s="57" t="s">
        <v>6314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436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453</v>
      </c>
      <c r="N3044" s="57" t="s">
        <v>436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436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453</v>
      </c>
      <c r="N3045" s="57" t="s">
        <v>436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2276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5121</v>
      </c>
      <c r="N3046" s="57" t="s">
        <v>52</v>
      </c>
      <c r="O3046" s="57">
        <v>9330</v>
      </c>
      <c r="P3046" s="4" t="s">
        <v>2425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2277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5121</v>
      </c>
      <c r="N3047" s="57" t="s">
        <v>52</v>
      </c>
      <c r="O3047" s="57">
        <v>9330</v>
      </c>
      <c r="P3047" s="4" t="s">
        <v>2425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5379</v>
      </c>
      <c r="E3048" s="57" t="s">
        <v>446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3117</v>
      </c>
      <c r="N3048" s="57" t="s">
        <v>6314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5379</v>
      </c>
      <c r="E3049" s="57" t="s">
        <v>446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3117</v>
      </c>
      <c r="N3049" s="57" t="s">
        <v>6314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5379</v>
      </c>
      <c r="E3050" s="57" t="s">
        <v>446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3117</v>
      </c>
      <c r="N3050" s="57" t="s">
        <v>6314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5254</v>
      </c>
      <c r="E3051" s="57" t="s">
        <v>446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448</v>
      </c>
      <c r="N3051" s="57" t="s">
        <v>456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5254</v>
      </c>
      <c r="E3052" s="57" t="s">
        <v>446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448</v>
      </c>
      <c r="N3052" s="57" t="s">
        <v>456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5254</v>
      </c>
      <c r="E3053" s="57" t="s">
        <v>446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448</v>
      </c>
      <c r="N3053" s="57" t="s">
        <v>456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5254</v>
      </c>
      <c r="E3054" s="57" t="s">
        <v>446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448</v>
      </c>
      <c r="N3054" s="57" t="s">
        <v>456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2631</v>
      </c>
      <c r="E3055" s="57" t="s">
        <v>446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5753</v>
      </c>
      <c r="N3055" s="57" t="s">
        <v>47</v>
      </c>
      <c r="O3055" s="57">
        <v>9281</v>
      </c>
      <c r="P3055" s="4" t="s">
        <v>5754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2631</v>
      </c>
      <c r="E3056" s="57" t="s">
        <v>446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5753</v>
      </c>
      <c r="N3056" s="57" t="s">
        <v>47</v>
      </c>
      <c r="O3056" s="57">
        <v>9281</v>
      </c>
      <c r="P3056" s="4" t="s">
        <v>5754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3903</v>
      </c>
      <c r="E3057" s="57" t="s">
        <v>446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5723</v>
      </c>
      <c r="N3057" s="57" t="s">
        <v>47</v>
      </c>
      <c r="O3057" s="57">
        <v>9281</v>
      </c>
      <c r="P3057" s="4" t="s">
        <v>5752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1290</v>
      </c>
      <c r="E3058" s="57" t="s">
        <v>446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2278</v>
      </c>
      <c r="N3058" s="57" t="s">
        <v>57</v>
      </c>
      <c r="O3058" s="57" t="s">
        <v>6031</v>
      </c>
      <c r="P3058" s="4" t="s">
        <v>2527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1290</v>
      </c>
      <c r="E3059" s="57" t="s">
        <v>446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5121</v>
      </c>
      <c r="N3059" s="57" t="s">
        <v>52</v>
      </c>
      <c r="O3059" s="57">
        <v>9330</v>
      </c>
      <c r="P3059" s="4" t="s">
        <v>6181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1290</v>
      </c>
      <c r="E3060" s="57" t="s">
        <v>446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5121</v>
      </c>
      <c r="N3060" s="57" t="s">
        <v>52</v>
      </c>
      <c r="O3060" s="57">
        <v>9330</v>
      </c>
      <c r="P3060" s="4" t="s">
        <v>6183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1499</v>
      </c>
      <c r="E3061" s="57" t="s">
        <v>446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6182</v>
      </c>
      <c r="N3061" s="57" t="s">
        <v>52</v>
      </c>
      <c r="O3061" s="57" t="s">
        <v>5875</v>
      </c>
      <c r="P3061" s="4" t="s">
        <v>5876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4241</v>
      </c>
      <c r="E3062" s="57" t="s">
        <v>446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5723</v>
      </c>
      <c r="N3062" s="57" t="s">
        <v>47</v>
      </c>
      <c r="O3062" s="57">
        <v>9281</v>
      </c>
      <c r="P3062" s="4" t="s">
        <v>5752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4241</v>
      </c>
      <c r="E3063" s="57" t="s">
        <v>446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5723</v>
      </c>
      <c r="N3063" s="57" t="s">
        <v>47</v>
      </c>
      <c r="O3063" s="57">
        <v>9281</v>
      </c>
      <c r="P3063" s="4" t="s">
        <v>5752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4241</v>
      </c>
      <c r="E3064" s="57" t="s">
        <v>446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5723</v>
      </c>
      <c r="N3064" s="57" t="s">
        <v>47</v>
      </c>
      <c r="O3064" s="57">
        <v>9281</v>
      </c>
      <c r="P3064" s="4" t="s">
        <v>5752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4241</v>
      </c>
      <c r="E3065" s="57" t="s">
        <v>446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5723</v>
      </c>
      <c r="N3065" s="57" t="s">
        <v>47</v>
      </c>
      <c r="O3065" s="57">
        <v>9281</v>
      </c>
      <c r="P3065" s="4" t="s">
        <v>5752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676</v>
      </c>
      <c r="E3066" s="57" t="s">
        <v>446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5121</v>
      </c>
      <c r="N3066" s="57" t="s">
        <v>52</v>
      </c>
      <c r="O3066" s="57">
        <v>9330</v>
      </c>
      <c r="P3066" s="4" t="s">
        <v>5459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5425</v>
      </c>
      <c r="E3067" s="57" t="s">
        <v>446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1910</v>
      </c>
      <c r="N3067" s="57" t="s">
        <v>443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5425</v>
      </c>
      <c r="E3068" s="57" t="s">
        <v>446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1910</v>
      </c>
      <c r="N3068" s="57" t="s">
        <v>443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2829</v>
      </c>
      <c r="E3069" s="57" t="s">
        <v>446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1910</v>
      </c>
      <c r="N3069" s="57" t="s">
        <v>443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2829</v>
      </c>
      <c r="E3070" s="57" t="s">
        <v>446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1910</v>
      </c>
      <c r="N3070" s="57" t="s">
        <v>443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5425</v>
      </c>
      <c r="E3071" s="57" t="s">
        <v>446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1910</v>
      </c>
      <c r="N3071" s="57" t="s">
        <v>443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5425</v>
      </c>
      <c r="E3072" s="57" t="s">
        <v>446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1910</v>
      </c>
      <c r="N3072" s="57" t="s">
        <v>443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2829</v>
      </c>
      <c r="E3073" s="57" t="s">
        <v>446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1910</v>
      </c>
      <c r="N3073" s="57" t="s">
        <v>443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5751</v>
      </c>
      <c r="E3074" s="57" t="s">
        <v>446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5753</v>
      </c>
      <c r="N3074" s="57" t="s">
        <v>47</v>
      </c>
      <c r="O3074" s="57">
        <v>9281</v>
      </c>
      <c r="P3074" s="4" t="s">
        <v>5754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2708</v>
      </c>
      <c r="E3075" s="57" t="s">
        <v>446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5753</v>
      </c>
      <c r="N3075" s="57" t="s">
        <v>47</v>
      </c>
      <c r="O3075" s="57">
        <v>9281</v>
      </c>
      <c r="P3075" s="4" t="s">
        <v>5754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552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1910</v>
      </c>
      <c r="N3076" s="57" t="s">
        <v>444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978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5753</v>
      </c>
      <c r="N3077" s="57" t="s">
        <v>47</v>
      </c>
      <c r="O3077" s="57">
        <v>9281</v>
      </c>
      <c r="P3077" s="4" t="s">
        <v>5754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5815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5654</v>
      </c>
      <c r="N3078" s="57" t="s">
        <v>3387</v>
      </c>
      <c r="O3078" s="57" t="s">
        <v>5655</v>
      </c>
      <c r="P3078" s="4" t="s">
        <v>5656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6142</v>
      </c>
      <c r="E3079" s="57" t="s">
        <v>446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3117</v>
      </c>
      <c r="N3079" s="57" t="s">
        <v>6314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6142</v>
      </c>
      <c r="E3080" s="57" t="s">
        <v>446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3117</v>
      </c>
      <c r="N3080" s="57" t="s">
        <v>6314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6142</v>
      </c>
      <c r="E3081" s="57" t="s">
        <v>446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3117</v>
      </c>
      <c r="N3081" s="57" t="s">
        <v>6314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6142</v>
      </c>
      <c r="E3082" s="57" t="s">
        <v>446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3117</v>
      </c>
      <c r="N3082" s="57" t="s">
        <v>6314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6142</v>
      </c>
      <c r="E3083" s="57" t="s">
        <v>446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3117</v>
      </c>
      <c r="N3083" s="57" t="s">
        <v>6314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436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453</v>
      </c>
      <c r="N3084" s="57" t="s">
        <v>436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436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453</v>
      </c>
      <c r="N3085" s="57" t="s">
        <v>436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2276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5121</v>
      </c>
      <c r="N3086" s="57" t="s">
        <v>52</v>
      </c>
      <c r="O3086" s="57">
        <v>9330</v>
      </c>
      <c r="P3086" s="4" t="s">
        <v>2425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2277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5121</v>
      </c>
      <c r="N3087" s="57" t="s">
        <v>52</v>
      </c>
      <c r="O3087" s="57">
        <v>9330</v>
      </c>
      <c r="P3087" s="4" t="s">
        <v>2425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5379</v>
      </c>
      <c r="E3088" s="57" t="s">
        <v>446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3117</v>
      </c>
      <c r="N3088" s="57" t="s">
        <v>6314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5379</v>
      </c>
      <c r="E3089" s="57" t="s">
        <v>446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3117</v>
      </c>
      <c r="N3089" s="57" t="s">
        <v>6314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5379</v>
      </c>
      <c r="E3090" s="57" t="s">
        <v>446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3117</v>
      </c>
      <c r="N3090" s="57" t="s">
        <v>6314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5379</v>
      </c>
      <c r="E3091" s="57" t="s">
        <v>446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3117</v>
      </c>
      <c r="N3091" s="57" t="s">
        <v>6314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5379</v>
      </c>
      <c r="E3092" s="57" t="s">
        <v>446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3117</v>
      </c>
      <c r="N3092" s="57" t="s">
        <v>6314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2631</v>
      </c>
      <c r="E3093" s="57" t="s">
        <v>446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5753</v>
      </c>
      <c r="N3093" s="57" t="s">
        <v>47</v>
      </c>
      <c r="O3093" s="57">
        <v>9281</v>
      </c>
      <c r="P3093" s="4" t="s">
        <v>5754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2631</v>
      </c>
      <c r="E3094" s="57" t="s">
        <v>446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5753</v>
      </c>
      <c r="N3094" s="57" t="s">
        <v>47</v>
      </c>
      <c r="O3094" s="57">
        <v>9281</v>
      </c>
      <c r="P3094" s="4" t="s">
        <v>5754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3903</v>
      </c>
      <c r="E3095" s="57" t="s">
        <v>446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5723</v>
      </c>
      <c r="N3095" s="57" t="s">
        <v>47</v>
      </c>
      <c r="O3095" s="57">
        <v>9281</v>
      </c>
      <c r="P3095" s="4" t="s">
        <v>5752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1290</v>
      </c>
      <c r="E3096" s="57" t="s">
        <v>446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2278</v>
      </c>
      <c r="N3096" s="57" t="s">
        <v>57</v>
      </c>
      <c r="O3096" s="57" t="s">
        <v>6031</v>
      </c>
      <c r="P3096" s="4" t="s">
        <v>2527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1290</v>
      </c>
      <c r="E3097" s="57" t="s">
        <v>446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5121</v>
      </c>
      <c r="N3097" s="57" t="s">
        <v>52</v>
      </c>
      <c r="O3097" s="57">
        <v>9330</v>
      </c>
      <c r="P3097" s="4" t="s">
        <v>6181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1290</v>
      </c>
      <c r="E3098" s="57" t="s">
        <v>446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5121</v>
      </c>
      <c r="N3098" s="57" t="s">
        <v>52</v>
      </c>
      <c r="O3098" s="57">
        <v>9330</v>
      </c>
      <c r="P3098" s="4" t="s">
        <v>6183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446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6182</v>
      </c>
      <c r="N3099" s="57" t="s">
        <v>52</v>
      </c>
      <c r="O3099" s="57" t="s">
        <v>5875</v>
      </c>
      <c r="P3099" s="4" t="s">
        <v>5876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5588</v>
      </c>
      <c r="E3100" s="57" t="s">
        <v>446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1910</v>
      </c>
      <c r="N3100" s="57" t="s">
        <v>444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4268</v>
      </c>
      <c r="E3101" s="57" t="s">
        <v>446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1910</v>
      </c>
      <c r="N3101" s="57" t="s">
        <v>444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676</v>
      </c>
      <c r="E3102" s="57" t="s">
        <v>446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5121</v>
      </c>
      <c r="N3102" s="57" t="s">
        <v>52</v>
      </c>
      <c r="O3102" s="57">
        <v>9330</v>
      </c>
      <c r="P3102" s="4" t="s">
        <v>5459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676</v>
      </c>
      <c r="E3103" s="57" t="s">
        <v>446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6030</v>
      </c>
      <c r="N3103" s="57" t="s">
        <v>30</v>
      </c>
      <c r="O3103" s="57" t="s">
        <v>79</v>
      </c>
      <c r="P3103" s="4" t="s">
        <v>5911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5425</v>
      </c>
      <c r="E3104" s="57" t="s">
        <v>446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1910</v>
      </c>
      <c r="N3104" s="57" t="s">
        <v>443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5425</v>
      </c>
      <c r="E3105" s="57" t="s">
        <v>446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1910</v>
      </c>
      <c r="N3105" s="57" t="s">
        <v>443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2829</v>
      </c>
      <c r="E3106" s="57" t="s">
        <v>446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1910</v>
      </c>
      <c r="N3106" s="57" t="s">
        <v>443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2829</v>
      </c>
      <c r="E3107" s="57" t="s">
        <v>446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1910</v>
      </c>
      <c r="N3107" s="57" t="s">
        <v>443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5425</v>
      </c>
      <c r="E3108" s="57" t="s">
        <v>446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1910</v>
      </c>
      <c r="N3108" s="57" t="s">
        <v>443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5425</v>
      </c>
      <c r="E3109" s="57" t="s">
        <v>446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1910</v>
      </c>
      <c r="N3109" s="57" t="s">
        <v>443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5910</v>
      </c>
      <c r="E3110" s="57" t="s">
        <v>446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1910</v>
      </c>
      <c r="N3110" s="57" t="s">
        <v>444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5425</v>
      </c>
      <c r="E3111" s="57" t="s">
        <v>446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1910</v>
      </c>
      <c r="N3111" s="57" t="s">
        <v>444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5751</v>
      </c>
      <c r="E3112" s="57" t="s">
        <v>446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5753</v>
      </c>
      <c r="N3112" s="57" t="s">
        <v>47</v>
      </c>
      <c r="O3112" s="57">
        <v>9281</v>
      </c>
      <c r="P3112" s="4" t="s">
        <v>5754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5751</v>
      </c>
      <c r="E3113" s="57" t="s">
        <v>446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5753</v>
      </c>
      <c r="N3113" s="57" t="s">
        <v>47</v>
      </c>
      <c r="O3113" s="57">
        <v>9281</v>
      </c>
      <c r="P3113" s="4" t="s">
        <v>5754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2708</v>
      </c>
      <c r="E3114" s="57" t="s">
        <v>446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5753</v>
      </c>
      <c r="N3114" s="57" t="s">
        <v>47</v>
      </c>
      <c r="O3114" s="57">
        <v>9281</v>
      </c>
      <c r="P3114" s="4" t="s">
        <v>5754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552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1910</v>
      </c>
      <c r="N3115" s="57" t="s">
        <v>444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978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5753</v>
      </c>
      <c r="N3116" s="57" t="s">
        <v>47</v>
      </c>
      <c r="O3116" s="57">
        <v>9281</v>
      </c>
      <c r="P3116" s="4" t="s">
        <v>5754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5815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5654</v>
      </c>
      <c r="N3117" s="57" t="s">
        <v>3387</v>
      </c>
      <c r="O3117" s="57" t="s">
        <v>5655</v>
      </c>
      <c r="P3117" s="4" t="s">
        <v>5656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6142</v>
      </c>
      <c r="E3118" s="57" t="s">
        <v>446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3117</v>
      </c>
      <c r="N3118" s="57" t="s">
        <v>6314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6142</v>
      </c>
      <c r="E3119" s="57" t="s">
        <v>446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3117</v>
      </c>
      <c r="N3119" s="57" t="s">
        <v>6314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6142</v>
      </c>
      <c r="E3120" s="57" t="s">
        <v>446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3117</v>
      </c>
      <c r="N3120" s="57" t="s">
        <v>6314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6142</v>
      </c>
      <c r="E3121" s="57" t="s">
        <v>446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3117</v>
      </c>
      <c r="N3121" s="57" t="s">
        <v>6314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436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453</v>
      </c>
      <c r="N3122" s="57" t="s">
        <v>436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436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453</v>
      </c>
      <c r="N3123" s="57" t="s">
        <v>436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2276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5121</v>
      </c>
      <c r="N3124" s="57" t="s">
        <v>52</v>
      </c>
      <c r="O3124" s="57">
        <v>9330</v>
      </c>
      <c r="P3124" s="4" t="s">
        <v>2425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2277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5121</v>
      </c>
      <c r="N3125" s="57" t="s">
        <v>52</v>
      </c>
      <c r="O3125" s="57">
        <v>9330</v>
      </c>
      <c r="P3125" s="4" t="s">
        <v>2425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5379</v>
      </c>
      <c r="E3126" s="57" t="s">
        <v>446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3117</v>
      </c>
      <c r="N3126" s="57" t="s">
        <v>6314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5379</v>
      </c>
      <c r="E3127" s="57" t="s">
        <v>446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3117</v>
      </c>
      <c r="N3127" s="57" t="s">
        <v>6314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5379</v>
      </c>
      <c r="E3128" s="57" t="s">
        <v>446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3117</v>
      </c>
      <c r="N3128" s="57" t="s">
        <v>6314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2631</v>
      </c>
      <c r="E3129" s="57" t="s">
        <v>446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5753</v>
      </c>
      <c r="N3129" s="57" t="s">
        <v>47</v>
      </c>
      <c r="O3129" s="57">
        <v>9281</v>
      </c>
      <c r="P3129" s="4" t="s">
        <v>5754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2631</v>
      </c>
      <c r="E3130" s="57" t="s">
        <v>446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5753</v>
      </c>
      <c r="N3130" s="57" t="s">
        <v>47</v>
      </c>
      <c r="O3130" s="57">
        <v>9281</v>
      </c>
      <c r="P3130" s="4" t="s">
        <v>5754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2631</v>
      </c>
      <c r="E3131" s="57" t="s">
        <v>446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5753</v>
      </c>
      <c r="N3131" s="57" t="s">
        <v>47</v>
      </c>
      <c r="O3131" s="57">
        <v>9281</v>
      </c>
      <c r="P3131" s="4" t="s">
        <v>5754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2631</v>
      </c>
      <c r="E3132" s="57" t="s">
        <v>446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5753</v>
      </c>
      <c r="N3132" s="57" t="s">
        <v>47</v>
      </c>
      <c r="O3132" s="57">
        <v>9281</v>
      </c>
      <c r="P3132" s="4" t="s">
        <v>5754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2631</v>
      </c>
      <c r="E3133" s="57" t="s">
        <v>446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5753</v>
      </c>
      <c r="N3133" s="57" t="s">
        <v>47</v>
      </c>
      <c r="O3133" s="57">
        <v>9281</v>
      </c>
      <c r="P3133" s="4" t="s">
        <v>5754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2631</v>
      </c>
      <c r="E3134" s="57" t="s">
        <v>446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5753</v>
      </c>
      <c r="N3134" s="57" t="s">
        <v>47</v>
      </c>
      <c r="O3134" s="57">
        <v>9281</v>
      </c>
      <c r="P3134" s="4" t="s">
        <v>5754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5254</v>
      </c>
      <c r="E3135" s="57" t="s">
        <v>446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5723</v>
      </c>
      <c r="N3135" s="57" t="s">
        <v>47</v>
      </c>
      <c r="O3135" s="57">
        <v>9281</v>
      </c>
      <c r="P3135" s="4" t="s">
        <v>5752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5254</v>
      </c>
      <c r="E3136" s="57" t="s">
        <v>446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5723</v>
      </c>
      <c r="N3136" s="57" t="s">
        <v>47</v>
      </c>
      <c r="O3136" s="57">
        <v>9281</v>
      </c>
      <c r="P3136" s="4" t="s">
        <v>5752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3903</v>
      </c>
      <c r="E3137" s="57" t="s">
        <v>446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5723</v>
      </c>
      <c r="N3137" s="57" t="s">
        <v>47</v>
      </c>
      <c r="O3137" s="57">
        <v>9281</v>
      </c>
      <c r="P3137" s="4" t="s">
        <v>5752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1290</v>
      </c>
      <c r="E3138" s="57" t="s">
        <v>446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2278</v>
      </c>
      <c r="N3138" s="57" t="s">
        <v>57</v>
      </c>
      <c r="O3138" s="57" t="s">
        <v>6031</v>
      </c>
      <c r="P3138" s="4" t="s">
        <v>2527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1290</v>
      </c>
      <c r="E3139" s="57" t="s">
        <v>446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5121</v>
      </c>
      <c r="N3139" s="57" t="s">
        <v>52</v>
      </c>
      <c r="O3139" s="57">
        <v>9330</v>
      </c>
      <c r="P3139" s="4" t="s">
        <v>6181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1290</v>
      </c>
      <c r="E3140" s="57" t="s">
        <v>446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5121</v>
      </c>
      <c r="N3140" s="57" t="s">
        <v>52</v>
      </c>
      <c r="O3140" s="57">
        <v>9330</v>
      </c>
      <c r="P3140" s="4" t="s">
        <v>5501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676</v>
      </c>
      <c r="E3141" s="57" t="s">
        <v>446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5121</v>
      </c>
      <c r="N3141" s="57" t="s">
        <v>52</v>
      </c>
      <c r="O3141" s="57">
        <v>9330</v>
      </c>
      <c r="P3141" s="4" t="s">
        <v>5459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5425</v>
      </c>
      <c r="E3142" s="57" t="s">
        <v>446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1910</v>
      </c>
      <c r="N3142" s="57" t="s">
        <v>443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5425</v>
      </c>
      <c r="E3143" s="57" t="s">
        <v>446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1910</v>
      </c>
      <c r="N3143" s="57" t="s">
        <v>443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2829</v>
      </c>
      <c r="E3144" s="57" t="s">
        <v>446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1910</v>
      </c>
      <c r="N3144" s="57" t="s">
        <v>443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2829</v>
      </c>
      <c r="E3145" s="57" t="s">
        <v>446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1910</v>
      </c>
      <c r="N3145" s="57" t="s">
        <v>443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2829</v>
      </c>
      <c r="E3146" s="57" t="s">
        <v>446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1910</v>
      </c>
      <c r="N3146" s="57" t="s">
        <v>443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5751</v>
      </c>
      <c r="E3147" s="57" t="s">
        <v>446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5753</v>
      </c>
      <c r="N3147" s="57" t="s">
        <v>47</v>
      </c>
      <c r="O3147" s="57">
        <v>9281</v>
      </c>
      <c r="P3147" s="4" t="s">
        <v>5754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5751</v>
      </c>
      <c r="E3148" s="57" t="s">
        <v>446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5753</v>
      </c>
      <c r="N3148" s="57" t="s">
        <v>47</v>
      </c>
      <c r="O3148" s="57">
        <v>9281</v>
      </c>
      <c r="P3148" s="4" t="s">
        <v>5754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5751</v>
      </c>
      <c r="E3149" s="57" t="s">
        <v>446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5753</v>
      </c>
      <c r="N3149" s="57" t="s">
        <v>47</v>
      </c>
      <c r="O3149" s="57">
        <v>9281</v>
      </c>
      <c r="P3149" s="4" t="s">
        <v>5754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2708</v>
      </c>
      <c r="E3150" s="57" t="s">
        <v>446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5753</v>
      </c>
      <c r="N3150" s="57" t="s">
        <v>47</v>
      </c>
      <c r="O3150" s="57">
        <v>9281</v>
      </c>
      <c r="P3150" s="4" t="s">
        <v>5754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842</v>
      </c>
      <c r="E3151" s="57" t="s">
        <v>446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3117</v>
      </c>
      <c r="N3151" s="57" t="s">
        <v>6314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842</v>
      </c>
      <c r="E3152" s="57" t="s">
        <v>446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3117</v>
      </c>
      <c r="N3152" s="57" t="s">
        <v>6314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842</v>
      </c>
      <c r="E3153" s="57" t="s">
        <v>446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3117</v>
      </c>
      <c r="N3153" s="57" t="s">
        <v>6314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552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1910</v>
      </c>
      <c r="N3154" s="57" t="s">
        <v>444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978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5753</v>
      </c>
      <c r="N3155" s="57" t="s">
        <v>47</v>
      </c>
      <c r="O3155" s="57">
        <v>9281</v>
      </c>
      <c r="P3155" s="4" t="s">
        <v>5754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978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5753</v>
      </c>
      <c r="N3156" s="57" t="s">
        <v>47</v>
      </c>
      <c r="O3156" s="57">
        <v>9281</v>
      </c>
      <c r="P3156" s="4" t="s">
        <v>5754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6142</v>
      </c>
      <c r="E3157" s="57" t="s">
        <v>446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3117</v>
      </c>
      <c r="N3157" s="57" t="s">
        <v>6314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6142</v>
      </c>
      <c r="E3158" s="57" t="s">
        <v>446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3117</v>
      </c>
      <c r="N3158" s="57" t="s">
        <v>6314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6142</v>
      </c>
      <c r="E3159" s="57" t="s">
        <v>446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3117</v>
      </c>
      <c r="N3159" s="57" t="s">
        <v>6314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436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453</v>
      </c>
      <c r="N3160" s="57" t="s">
        <v>436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2276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5121</v>
      </c>
      <c r="N3161" s="57" t="s">
        <v>52</v>
      </c>
      <c r="O3161" s="57">
        <v>9330</v>
      </c>
      <c r="P3161" s="4" t="s">
        <v>2425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2277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5121</v>
      </c>
      <c r="N3162" s="57" t="s">
        <v>52</v>
      </c>
      <c r="O3162" s="57">
        <v>9330</v>
      </c>
      <c r="P3162" s="4" t="s">
        <v>2425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5379</v>
      </c>
      <c r="E3163" s="57" t="s">
        <v>446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3117</v>
      </c>
      <c r="N3163" s="57" t="s">
        <v>6314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6025</v>
      </c>
      <c r="E3164" s="57" t="s">
        <v>446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5753</v>
      </c>
      <c r="N3164" s="57" t="s">
        <v>47</v>
      </c>
      <c r="O3164" s="57">
        <v>9281</v>
      </c>
      <c r="P3164" s="4" t="s">
        <v>5754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5254</v>
      </c>
      <c r="E3165" s="57" t="s">
        <v>446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5723</v>
      </c>
      <c r="N3165" s="57" t="s">
        <v>47</v>
      </c>
      <c r="O3165" s="57">
        <v>9281</v>
      </c>
      <c r="P3165" s="4" t="s">
        <v>5752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5254</v>
      </c>
      <c r="E3166" s="57" t="s">
        <v>446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5723</v>
      </c>
      <c r="N3166" s="57" t="s">
        <v>47</v>
      </c>
      <c r="O3166" s="57">
        <v>9281</v>
      </c>
      <c r="P3166" s="4" t="s">
        <v>5752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3903</v>
      </c>
      <c r="E3167" s="57" t="s">
        <v>446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5723</v>
      </c>
      <c r="N3167" s="57" t="s">
        <v>47</v>
      </c>
      <c r="O3167" s="57">
        <v>9281</v>
      </c>
      <c r="P3167" s="4" t="s">
        <v>5752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1290</v>
      </c>
      <c r="E3168" s="57" t="s">
        <v>446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2278</v>
      </c>
      <c r="N3168" s="57" t="s">
        <v>57</v>
      </c>
      <c r="O3168" s="57" t="s">
        <v>6031</v>
      </c>
      <c r="P3168" s="4" t="s">
        <v>2527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1290</v>
      </c>
      <c r="E3169" s="57" t="s">
        <v>446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5121</v>
      </c>
      <c r="N3169" s="57" t="s">
        <v>52</v>
      </c>
      <c r="O3169" s="57">
        <v>9330</v>
      </c>
      <c r="P3169" s="4" t="s">
        <v>6181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1290</v>
      </c>
      <c r="E3170" s="57" t="s">
        <v>446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5121</v>
      </c>
      <c r="N3170" s="57" t="s">
        <v>52</v>
      </c>
      <c r="O3170" s="57">
        <v>9330</v>
      </c>
      <c r="P3170" s="4" t="s">
        <v>6183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676</v>
      </c>
      <c r="E3171" s="57" t="s">
        <v>446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5121</v>
      </c>
      <c r="N3171" s="57" t="s">
        <v>52</v>
      </c>
      <c r="O3171" s="57">
        <v>9330</v>
      </c>
      <c r="P3171" s="4" t="s">
        <v>5459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711</v>
      </c>
      <c r="E3172" s="57" t="s">
        <v>446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6027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5425</v>
      </c>
      <c r="E3173" s="57" t="s">
        <v>446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1910</v>
      </c>
      <c r="N3173" s="57" t="s">
        <v>443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5425</v>
      </c>
      <c r="E3174" s="57" t="s">
        <v>446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1910</v>
      </c>
      <c r="N3174" s="57" t="s">
        <v>443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5425</v>
      </c>
      <c r="E3175" s="57" t="s">
        <v>446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1910</v>
      </c>
      <c r="N3175" s="57" t="s">
        <v>443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5425</v>
      </c>
      <c r="E3176" s="57" t="s">
        <v>446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1910</v>
      </c>
      <c r="N3176" s="57" t="s">
        <v>443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2829</v>
      </c>
      <c r="E3177" s="57" t="s">
        <v>446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1910</v>
      </c>
      <c r="N3177" s="57" t="s">
        <v>443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2829</v>
      </c>
      <c r="E3178" s="57" t="s">
        <v>446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1910</v>
      </c>
      <c r="N3178" s="57" t="s">
        <v>443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2829</v>
      </c>
      <c r="E3179" s="57" t="s">
        <v>446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1910</v>
      </c>
      <c r="N3179" s="57" t="s">
        <v>443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5751</v>
      </c>
      <c r="E3180" s="57" t="s">
        <v>446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5753</v>
      </c>
      <c r="N3180" s="57" t="s">
        <v>47</v>
      </c>
      <c r="O3180" s="57">
        <v>9281</v>
      </c>
      <c r="P3180" s="4" t="s">
        <v>5754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5751</v>
      </c>
      <c r="E3181" s="57" t="s">
        <v>446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5753</v>
      </c>
      <c r="N3181" s="57" t="s">
        <v>47</v>
      </c>
      <c r="O3181" s="57">
        <v>9281</v>
      </c>
      <c r="P3181" s="4" t="s">
        <v>5754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5751</v>
      </c>
      <c r="E3182" s="57" t="s">
        <v>446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5753</v>
      </c>
      <c r="N3182" s="57" t="s">
        <v>47</v>
      </c>
      <c r="O3182" s="57">
        <v>9281</v>
      </c>
      <c r="P3182" s="4" t="s">
        <v>5754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2708</v>
      </c>
      <c r="E3183" s="57" t="s">
        <v>446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5753</v>
      </c>
      <c r="N3183" s="57" t="s">
        <v>47</v>
      </c>
      <c r="O3183" s="57">
        <v>9281</v>
      </c>
      <c r="P3183" s="4" t="s">
        <v>5754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6026</v>
      </c>
      <c r="E3184" s="57" t="s">
        <v>446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5723</v>
      </c>
      <c r="N3184" s="57" t="s">
        <v>47</v>
      </c>
      <c r="O3184" s="57">
        <v>9281</v>
      </c>
      <c r="P3184" s="4" t="s">
        <v>5752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842</v>
      </c>
      <c r="E3185" s="57" t="s">
        <v>446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3117</v>
      </c>
      <c r="N3185" s="57" t="s">
        <v>6314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842</v>
      </c>
      <c r="E3186" s="57" t="s">
        <v>446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3117</v>
      </c>
      <c r="N3186" s="57" t="s">
        <v>6314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842</v>
      </c>
      <c r="E3187" s="57" t="s">
        <v>446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3117</v>
      </c>
      <c r="N3187" s="57" t="s">
        <v>6314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842</v>
      </c>
      <c r="E3188" s="57" t="s">
        <v>446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3117</v>
      </c>
      <c r="N3188" s="57" t="s">
        <v>6314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552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1910</v>
      </c>
      <c r="N3189" s="57" t="s">
        <v>444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978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5753</v>
      </c>
      <c r="N3190" s="57" t="s">
        <v>47</v>
      </c>
      <c r="O3190" s="57">
        <v>9281</v>
      </c>
      <c r="P3190" s="4" t="s">
        <v>5754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978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5753</v>
      </c>
      <c r="N3191" s="57" t="s">
        <v>47</v>
      </c>
      <c r="O3191" s="57">
        <v>9281</v>
      </c>
      <c r="P3191" s="4" t="s">
        <v>5754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6142</v>
      </c>
      <c r="E3192" s="57" t="s">
        <v>446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3117</v>
      </c>
      <c r="N3192" s="57" t="s">
        <v>6314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6142</v>
      </c>
      <c r="E3193" s="57" t="s">
        <v>446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3117</v>
      </c>
      <c r="N3193" s="57" t="s">
        <v>6314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6142</v>
      </c>
      <c r="E3194" s="57" t="s">
        <v>446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3117</v>
      </c>
      <c r="N3194" s="57" t="s">
        <v>6314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6142</v>
      </c>
      <c r="E3195" s="57" t="s">
        <v>446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3117</v>
      </c>
      <c r="N3195" s="57" t="s">
        <v>6314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6142</v>
      </c>
      <c r="E3196" s="57" t="s">
        <v>446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3117</v>
      </c>
      <c r="N3196" s="57" t="s">
        <v>6314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436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453</v>
      </c>
      <c r="N3197" s="57" t="s">
        <v>436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2276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7152</v>
      </c>
      <c r="N3198" s="57" t="s">
        <v>52</v>
      </c>
      <c r="O3198" s="57">
        <v>9330</v>
      </c>
      <c r="P3198" s="4" t="s">
        <v>2425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2277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7152</v>
      </c>
      <c r="N3199" s="57" t="s">
        <v>52</v>
      </c>
      <c r="O3199" s="57">
        <v>9330</v>
      </c>
      <c r="P3199" s="4" t="s">
        <v>2425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6137</v>
      </c>
      <c r="E3200" s="57" t="s">
        <v>446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7065</v>
      </c>
      <c r="N3200" s="57" t="s">
        <v>7066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6137</v>
      </c>
      <c r="E3201" s="57" t="s">
        <v>446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7065</v>
      </c>
      <c r="N3201" s="57" t="s">
        <v>7066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6025</v>
      </c>
      <c r="E3202" s="57" t="s">
        <v>446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5753</v>
      </c>
      <c r="N3202" s="57" t="s">
        <v>47</v>
      </c>
      <c r="O3202" s="57">
        <v>9281</v>
      </c>
      <c r="P3202" s="4" t="s">
        <v>5754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6025</v>
      </c>
      <c r="E3203" s="57" t="s">
        <v>446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5753</v>
      </c>
      <c r="N3203" s="57" t="s">
        <v>47</v>
      </c>
      <c r="O3203" s="57">
        <v>9281</v>
      </c>
      <c r="P3203" s="4" t="s">
        <v>5754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5254</v>
      </c>
      <c r="E3204" s="57" t="s">
        <v>446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5723</v>
      </c>
      <c r="N3204" s="57" t="s">
        <v>47</v>
      </c>
      <c r="O3204" s="57">
        <v>9281</v>
      </c>
      <c r="P3204" s="4" t="s">
        <v>5752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5254</v>
      </c>
      <c r="E3205" s="57" t="s">
        <v>446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5723</v>
      </c>
      <c r="N3205" s="57" t="s">
        <v>47</v>
      </c>
      <c r="O3205" s="57">
        <v>9281</v>
      </c>
      <c r="P3205" s="4" t="s">
        <v>5752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3903</v>
      </c>
      <c r="E3206" s="57" t="s">
        <v>446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5723</v>
      </c>
      <c r="N3206" s="57" t="s">
        <v>47</v>
      </c>
      <c r="O3206" s="57">
        <v>9281</v>
      </c>
      <c r="P3206" s="4" t="s">
        <v>5752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1290</v>
      </c>
      <c r="E3207" s="57" t="s">
        <v>446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7153</v>
      </c>
      <c r="N3207" s="57" t="s">
        <v>52</v>
      </c>
      <c r="O3207" s="57">
        <v>9330</v>
      </c>
      <c r="P3207" s="4" t="s">
        <v>6181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676</v>
      </c>
      <c r="E3208" s="57" t="s">
        <v>446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7153</v>
      </c>
      <c r="N3208" s="57" t="s">
        <v>52</v>
      </c>
      <c r="O3208" s="57">
        <v>9330</v>
      </c>
      <c r="P3208" s="4" t="s">
        <v>5459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5425</v>
      </c>
      <c r="E3209" s="57" t="s">
        <v>446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1910</v>
      </c>
      <c r="N3209" s="57" t="s">
        <v>443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5425</v>
      </c>
      <c r="E3210" s="57" t="s">
        <v>446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1910</v>
      </c>
      <c r="N3210" s="57" t="s">
        <v>443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5425</v>
      </c>
      <c r="E3211" s="57" t="s">
        <v>446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1910</v>
      </c>
      <c r="N3211" s="57" t="s">
        <v>443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5425</v>
      </c>
      <c r="E3212" s="57" t="s">
        <v>446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1910</v>
      </c>
      <c r="N3212" s="57" t="s">
        <v>444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5425</v>
      </c>
      <c r="E3213" s="57" t="s">
        <v>446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1910</v>
      </c>
      <c r="N3213" s="57" t="s">
        <v>444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5751</v>
      </c>
      <c r="E3214" s="57" t="s">
        <v>446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5753</v>
      </c>
      <c r="N3214" s="57" t="s">
        <v>47</v>
      </c>
      <c r="O3214" s="57">
        <v>9281</v>
      </c>
      <c r="P3214" s="4" t="s">
        <v>5754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5751</v>
      </c>
      <c r="E3215" s="57" t="s">
        <v>446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5753</v>
      </c>
      <c r="N3215" s="57" t="s">
        <v>47</v>
      </c>
      <c r="O3215" s="57">
        <v>9281</v>
      </c>
      <c r="P3215" s="4" t="s">
        <v>5754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5751</v>
      </c>
      <c r="E3216" s="57" t="s">
        <v>446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5753</v>
      </c>
      <c r="N3216" s="57" t="s">
        <v>47</v>
      </c>
      <c r="O3216" s="57">
        <v>9281</v>
      </c>
      <c r="P3216" s="4" t="s">
        <v>5754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2708</v>
      </c>
      <c r="E3217" s="57" t="s">
        <v>446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5753</v>
      </c>
      <c r="N3217" s="57" t="s">
        <v>47</v>
      </c>
      <c r="O3217" s="57">
        <v>9281</v>
      </c>
      <c r="P3217" s="4" t="s">
        <v>5754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842</v>
      </c>
      <c r="E3218" s="57" t="s">
        <v>446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7065</v>
      </c>
      <c r="N3218" s="57" t="s">
        <v>7066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842</v>
      </c>
      <c r="E3219" s="57" t="s">
        <v>446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7065</v>
      </c>
      <c r="N3219" s="57" t="s">
        <v>7066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842</v>
      </c>
      <c r="E3220" s="57" t="s">
        <v>446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7065</v>
      </c>
      <c r="N3220" s="57" t="s">
        <v>7066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552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1910</v>
      </c>
      <c r="N3221" s="57" t="s">
        <v>444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6138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7106</v>
      </c>
      <c r="N3222" s="57" t="s">
        <v>212</v>
      </c>
      <c r="O3222" s="57" t="s">
        <v>6028</v>
      </c>
      <c r="P3222" s="4" t="s">
        <v>6029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436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453</v>
      </c>
      <c r="N3223" s="57" t="s">
        <v>436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436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453</v>
      </c>
      <c r="N3224" s="57" t="s">
        <v>436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2276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7152</v>
      </c>
      <c r="N3225" s="57" t="s">
        <v>52</v>
      </c>
      <c r="O3225" s="57">
        <v>9330</v>
      </c>
      <c r="P3225" s="4" t="s">
        <v>2425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2277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7152</v>
      </c>
      <c r="N3226" s="57" t="s">
        <v>52</v>
      </c>
      <c r="O3226" s="57">
        <v>9330</v>
      </c>
      <c r="P3226" s="4" t="s">
        <v>2425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5254</v>
      </c>
      <c r="E3227" s="57" t="s">
        <v>446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5723</v>
      </c>
      <c r="N3227" s="57" t="s">
        <v>47</v>
      </c>
      <c r="O3227" s="57">
        <v>9281</v>
      </c>
      <c r="P3227" s="4" t="s">
        <v>5752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5254</v>
      </c>
      <c r="E3228" s="57" t="s">
        <v>446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6968</v>
      </c>
      <c r="N3228" s="57" t="s">
        <v>47</v>
      </c>
      <c r="O3228" s="57">
        <v>9281</v>
      </c>
      <c r="P3228" s="4" t="s">
        <v>5752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5254</v>
      </c>
      <c r="E3229" s="57" t="s">
        <v>446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6968</v>
      </c>
      <c r="N3229" s="57" t="s">
        <v>47</v>
      </c>
      <c r="O3229" s="57">
        <v>9281</v>
      </c>
      <c r="P3229" s="4" t="s">
        <v>5752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3903</v>
      </c>
      <c r="E3230" s="57" t="s">
        <v>446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6968</v>
      </c>
      <c r="N3230" s="57" t="s">
        <v>47</v>
      </c>
      <c r="O3230" s="57">
        <v>9281</v>
      </c>
      <c r="P3230" s="4" t="s">
        <v>5752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1290</v>
      </c>
      <c r="E3231" s="57" t="s">
        <v>446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2023</v>
      </c>
      <c r="N3231" s="57" t="s">
        <v>57</v>
      </c>
      <c r="O3231" s="57" t="s">
        <v>2528</v>
      </c>
      <c r="P3231" s="4" t="s">
        <v>6180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1290</v>
      </c>
      <c r="E3232" s="57" t="s">
        <v>446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7153</v>
      </c>
      <c r="N3232" s="57" t="s">
        <v>52</v>
      </c>
      <c r="O3232" s="57">
        <v>9330</v>
      </c>
      <c r="P3232" s="4" t="s">
        <v>6181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5061</v>
      </c>
      <c r="E3233" s="57" t="s">
        <v>446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7065</v>
      </c>
      <c r="N3233" s="57" t="s">
        <v>7066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6178</v>
      </c>
      <c r="E3234" s="57" t="s">
        <v>446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7065</v>
      </c>
      <c r="N3234" s="57" t="s">
        <v>7066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6179</v>
      </c>
      <c r="E3235" s="57" t="s">
        <v>446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7065</v>
      </c>
      <c r="N3235" s="57" t="s">
        <v>7066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5061</v>
      </c>
      <c r="E3236" s="57" t="s">
        <v>446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448</v>
      </c>
      <c r="N3236" s="57" t="s">
        <v>456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676</v>
      </c>
      <c r="E3237" s="57" t="s">
        <v>446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7153</v>
      </c>
      <c r="N3237" s="57" t="s">
        <v>52</v>
      </c>
      <c r="O3237" s="57">
        <v>9330</v>
      </c>
      <c r="P3237" s="4" t="s">
        <v>5459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5425</v>
      </c>
      <c r="E3238" s="57" t="s">
        <v>446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1910</v>
      </c>
      <c r="N3238" s="57" t="s">
        <v>443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5425</v>
      </c>
      <c r="E3239" s="57" t="s">
        <v>446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1910</v>
      </c>
      <c r="N3239" s="57" t="s">
        <v>443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5425</v>
      </c>
      <c r="E3240" s="57" t="s">
        <v>446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1910</v>
      </c>
      <c r="N3240" s="57" t="s">
        <v>443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5425</v>
      </c>
      <c r="E3241" s="57" t="s">
        <v>446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1910</v>
      </c>
      <c r="N3241" s="57" t="s">
        <v>443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5751</v>
      </c>
      <c r="E3242" s="57" t="s">
        <v>446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5723</v>
      </c>
      <c r="N3242" s="57" t="s">
        <v>47</v>
      </c>
      <c r="O3242" s="57">
        <v>9281</v>
      </c>
      <c r="P3242" s="4" t="s">
        <v>5752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5751</v>
      </c>
      <c r="E3243" s="57" t="s">
        <v>446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5723</v>
      </c>
      <c r="N3243" s="57" t="s">
        <v>47</v>
      </c>
      <c r="O3243" s="57">
        <v>9281</v>
      </c>
      <c r="P3243" s="4" t="s">
        <v>5752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5751</v>
      </c>
      <c r="E3244" s="57" t="s">
        <v>446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5723</v>
      </c>
      <c r="N3244" s="57" t="s">
        <v>47</v>
      </c>
      <c r="O3244" s="57">
        <v>9281</v>
      </c>
      <c r="P3244" s="4" t="s">
        <v>5752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552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1910</v>
      </c>
      <c r="N3245" s="57" t="s">
        <v>444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6138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5753</v>
      </c>
      <c r="N3246" s="57" t="s">
        <v>47</v>
      </c>
      <c r="O3246" s="57">
        <v>9281</v>
      </c>
      <c r="P3246" s="4" t="s">
        <v>5754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436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453</v>
      </c>
      <c r="N3247" s="57" t="s">
        <v>436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2276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7152</v>
      </c>
      <c r="N3248" s="57" t="s">
        <v>52</v>
      </c>
      <c r="O3248" s="57">
        <v>9330</v>
      </c>
      <c r="P3248" s="4" t="s">
        <v>2425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2277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7152</v>
      </c>
      <c r="N3249" s="57" t="s">
        <v>52</v>
      </c>
      <c r="O3249" s="57">
        <v>9330</v>
      </c>
      <c r="P3249" s="4" t="s">
        <v>2425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442</v>
      </c>
      <c r="E3250" s="57" t="s">
        <v>446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2278</v>
      </c>
      <c r="N3250" s="57" t="s">
        <v>57</v>
      </c>
      <c r="O3250" s="57" t="s">
        <v>5724</v>
      </c>
      <c r="P3250" s="4" t="s">
        <v>6231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5254</v>
      </c>
      <c r="E3251" s="57" t="s">
        <v>446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7151</v>
      </c>
      <c r="N3251" s="57" t="s">
        <v>30</v>
      </c>
      <c r="O3251" s="57"/>
      <c r="P3251" s="4" t="s">
        <v>6381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6138</v>
      </c>
      <c r="E3252" s="57" t="s">
        <v>446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5753</v>
      </c>
      <c r="N3252" s="57" t="s">
        <v>47</v>
      </c>
      <c r="O3252" s="57">
        <v>9281</v>
      </c>
      <c r="P3252" s="4" t="s">
        <v>5754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6138</v>
      </c>
      <c r="E3253" s="57" t="s">
        <v>446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5753</v>
      </c>
      <c r="N3253" s="57" t="s">
        <v>47</v>
      </c>
      <c r="O3253" s="57">
        <v>9281</v>
      </c>
      <c r="P3253" s="4" t="s">
        <v>5754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5254</v>
      </c>
      <c r="E3254" s="57" t="s">
        <v>446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5723</v>
      </c>
      <c r="N3254" s="57" t="s">
        <v>47</v>
      </c>
      <c r="O3254" s="57">
        <v>9281</v>
      </c>
      <c r="P3254" s="4" t="s">
        <v>5752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5254</v>
      </c>
      <c r="E3255" s="57" t="s">
        <v>446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5723</v>
      </c>
      <c r="N3255" s="57" t="s">
        <v>47</v>
      </c>
      <c r="O3255" s="57">
        <v>9281</v>
      </c>
      <c r="P3255" s="4" t="s">
        <v>5752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3903</v>
      </c>
      <c r="E3256" s="57" t="s">
        <v>446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5723</v>
      </c>
      <c r="N3256" s="57" t="s">
        <v>47</v>
      </c>
      <c r="O3256" s="57">
        <v>9281</v>
      </c>
      <c r="P3256" s="4" t="s">
        <v>5752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5254</v>
      </c>
      <c r="E3257" s="57" t="s">
        <v>446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5723</v>
      </c>
      <c r="N3257" s="57" t="s">
        <v>47</v>
      </c>
      <c r="O3257" s="57">
        <v>9281</v>
      </c>
      <c r="P3257" s="4" t="s">
        <v>5752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3903</v>
      </c>
      <c r="E3258" s="57" t="s">
        <v>446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5723</v>
      </c>
      <c r="N3258" s="57" t="s">
        <v>47</v>
      </c>
      <c r="O3258" s="57">
        <v>9281</v>
      </c>
      <c r="P3258" s="4" t="s">
        <v>5752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1290</v>
      </c>
      <c r="E3259" s="57" t="s">
        <v>446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7153</v>
      </c>
      <c r="N3259" s="57" t="s">
        <v>52</v>
      </c>
      <c r="O3259" s="57">
        <v>9330</v>
      </c>
      <c r="P3259" s="4" t="s">
        <v>6181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1290</v>
      </c>
      <c r="E3260" s="57" t="s">
        <v>446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7153</v>
      </c>
      <c r="N3260" s="57" t="s">
        <v>52</v>
      </c>
      <c r="O3260" s="57">
        <v>9330</v>
      </c>
      <c r="P3260" s="4" t="s">
        <v>6181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1290</v>
      </c>
      <c r="E3261" s="57" t="s">
        <v>446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7153</v>
      </c>
      <c r="N3261" s="57" t="s">
        <v>52</v>
      </c>
      <c r="O3261" s="57">
        <v>9330</v>
      </c>
      <c r="P3261" s="4" t="s">
        <v>6232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5061</v>
      </c>
      <c r="E3262" s="57" t="s">
        <v>446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7065</v>
      </c>
      <c r="N3262" s="57" t="s">
        <v>7066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4321</v>
      </c>
      <c r="E3263" s="57" t="s">
        <v>446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448</v>
      </c>
      <c r="N3263" s="57" t="s">
        <v>456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5061</v>
      </c>
      <c r="E3264" s="57" t="s">
        <v>446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448</v>
      </c>
      <c r="N3264" s="57" t="s">
        <v>456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6230</v>
      </c>
      <c r="E3265" s="57" t="s">
        <v>446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448</v>
      </c>
      <c r="N3265" s="57" t="s">
        <v>456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676</v>
      </c>
      <c r="E3266" s="57" t="s">
        <v>446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7153</v>
      </c>
      <c r="N3266" s="57" t="s">
        <v>52</v>
      </c>
      <c r="O3266" s="57">
        <v>9330</v>
      </c>
      <c r="P3266" s="4" t="s">
        <v>5459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5425</v>
      </c>
      <c r="E3267" s="57" t="s">
        <v>446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1910</v>
      </c>
      <c r="N3267" s="57" t="s">
        <v>443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5425</v>
      </c>
      <c r="E3268" s="57" t="s">
        <v>446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1910</v>
      </c>
      <c r="N3268" s="57" t="s">
        <v>443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5425</v>
      </c>
      <c r="E3269" s="57" t="s">
        <v>446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1910</v>
      </c>
      <c r="N3269" s="57" t="s">
        <v>443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5425</v>
      </c>
      <c r="E3270" s="57" t="s">
        <v>446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1910</v>
      </c>
      <c r="N3270" s="57" t="s">
        <v>443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5425</v>
      </c>
      <c r="E3271" s="57" t="s">
        <v>446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1910</v>
      </c>
      <c r="N3271" s="57" t="s">
        <v>443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5425</v>
      </c>
      <c r="E3272" s="57" t="s">
        <v>446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1910</v>
      </c>
      <c r="N3272" s="57" t="s">
        <v>443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5425</v>
      </c>
      <c r="E3273" s="57" t="s">
        <v>446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1910</v>
      </c>
      <c r="N3273" s="57" t="s">
        <v>443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5751</v>
      </c>
      <c r="E3274" s="57" t="s">
        <v>446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5753</v>
      </c>
      <c r="N3274" s="57" t="s">
        <v>47</v>
      </c>
      <c r="O3274" s="57">
        <v>9281</v>
      </c>
      <c r="P3274" s="4" t="s">
        <v>5754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5751</v>
      </c>
      <c r="E3275" s="57" t="s">
        <v>446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5753</v>
      </c>
      <c r="N3275" s="57" t="s">
        <v>47</v>
      </c>
      <c r="O3275" s="57">
        <v>9281</v>
      </c>
      <c r="P3275" s="4" t="s">
        <v>5754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5751</v>
      </c>
      <c r="E3276" s="57" t="s">
        <v>446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5753</v>
      </c>
      <c r="N3276" s="57" t="s">
        <v>47</v>
      </c>
      <c r="O3276" s="57">
        <v>9281</v>
      </c>
      <c r="P3276" s="4" t="s">
        <v>5754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552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1910</v>
      </c>
      <c r="N3277" s="57" t="s">
        <v>444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6138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5753</v>
      </c>
      <c r="N3278" s="57" t="s">
        <v>47</v>
      </c>
      <c r="O3278" s="57">
        <v>9281</v>
      </c>
      <c r="P3278" s="4" t="s">
        <v>5754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2276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6233</v>
      </c>
      <c r="N3279" s="57" t="s">
        <v>3387</v>
      </c>
      <c r="O3279" s="57" t="s">
        <v>5655</v>
      </c>
      <c r="P3279" s="4" t="s">
        <v>7068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436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453</v>
      </c>
      <c r="N3280" s="57" t="s">
        <v>436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436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453</v>
      </c>
      <c r="N3281" s="57" t="s">
        <v>436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2276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7152</v>
      </c>
      <c r="N3282" s="57" t="s">
        <v>52</v>
      </c>
      <c r="O3282" s="57">
        <v>9330</v>
      </c>
      <c r="P3282" s="4" t="s">
        <v>2425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2277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7152</v>
      </c>
      <c r="N3283" s="57" t="s">
        <v>52</v>
      </c>
      <c r="O3283" s="57">
        <v>9330</v>
      </c>
      <c r="P3283" s="4" t="s">
        <v>2425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6138</v>
      </c>
      <c r="E3284" s="57" t="s">
        <v>446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5753</v>
      </c>
      <c r="N3284" s="57" t="s">
        <v>47</v>
      </c>
      <c r="O3284" s="57">
        <v>9281</v>
      </c>
      <c r="P3284" s="4" t="s">
        <v>5754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6138</v>
      </c>
      <c r="E3285" s="57" t="s">
        <v>446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5753</v>
      </c>
      <c r="N3285" s="57" t="s">
        <v>47</v>
      </c>
      <c r="O3285" s="57">
        <v>9281</v>
      </c>
      <c r="P3285" s="4" t="s">
        <v>5754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5254</v>
      </c>
      <c r="E3286" s="57" t="s">
        <v>446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5723</v>
      </c>
      <c r="N3286" s="57" t="s">
        <v>47</v>
      </c>
      <c r="O3286" s="57">
        <v>9281</v>
      </c>
      <c r="P3286" s="4" t="s">
        <v>5752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5254</v>
      </c>
      <c r="E3287" s="57" t="s">
        <v>446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5723</v>
      </c>
      <c r="N3287" s="57" t="s">
        <v>47</v>
      </c>
      <c r="O3287" s="57">
        <v>9281</v>
      </c>
      <c r="P3287" s="4" t="s">
        <v>5752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3903</v>
      </c>
      <c r="E3288" s="57" t="s">
        <v>446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5723</v>
      </c>
      <c r="N3288" s="57" t="s">
        <v>47</v>
      </c>
      <c r="O3288" s="57">
        <v>9281</v>
      </c>
      <c r="P3288" s="4" t="s">
        <v>5752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5254</v>
      </c>
      <c r="E3289" s="57" t="s">
        <v>446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5723</v>
      </c>
      <c r="N3289" s="57" t="s">
        <v>47</v>
      </c>
      <c r="O3289" s="57">
        <v>9281</v>
      </c>
      <c r="P3289" s="4" t="s">
        <v>5752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3903</v>
      </c>
      <c r="E3290" s="57" t="s">
        <v>446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5723</v>
      </c>
      <c r="N3290" s="57" t="s">
        <v>47</v>
      </c>
      <c r="O3290" s="57">
        <v>9281</v>
      </c>
      <c r="P3290" s="4" t="s">
        <v>5752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1290</v>
      </c>
      <c r="E3291" s="57" t="s">
        <v>446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7153</v>
      </c>
      <c r="N3291" s="57" t="s">
        <v>52</v>
      </c>
      <c r="O3291" s="57">
        <v>9330</v>
      </c>
      <c r="P3291" s="4" t="s">
        <v>6181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1290</v>
      </c>
      <c r="E3292" s="57" t="s">
        <v>446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7153</v>
      </c>
      <c r="N3292" s="57" t="s">
        <v>52</v>
      </c>
      <c r="O3292" s="57">
        <v>9330</v>
      </c>
      <c r="P3292" s="4" t="s">
        <v>6232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5061</v>
      </c>
      <c r="E3293" s="57" t="s">
        <v>446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7065</v>
      </c>
      <c r="N3293" s="57" t="s">
        <v>7066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4321</v>
      </c>
      <c r="E3294" s="57" t="s">
        <v>446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5753</v>
      </c>
      <c r="N3294" s="57" t="s">
        <v>47</v>
      </c>
      <c r="O3294" s="57">
        <v>9281</v>
      </c>
      <c r="P3294" s="4" t="s">
        <v>6271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676</v>
      </c>
      <c r="E3295" s="57" t="s">
        <v>446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7153</v>
      </c>
      <c r="N3295" s="57" t="s">
        <v>52</v>
      </c>
      <c r="O3295" s="57">
        <v>9330</v>
      </c>
      <c r="P3295" s="4" t="s">
        <v>5459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842</v>
      </c>
      <c r="E3296" s="57" t="s">
        <v>446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5121</v>
      </c>
      <c r="N3296" s="57" t="s">
        <v>52</v>
      </c>
      <c r="O3296" s="57">
        <v>9330</v>
      </c>
      <c r="P3296" s="4" t="s">
        <v>5380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5425</v>
      </c>
      <c r="E3297" s="57" t="s">
        <v>446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1910</v>
      </c>
      <c r="N3297" s="57" t="s">
        <v>443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5425</v>
      </c>
      <c r="E3298" s="57" t="s">
        <v>446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1910</v>
      </c>
      <c r="N3298" s="57" t="s">
        <v>443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5425</v>
      </c>
      <c r="E3299" s="57" t="s">
        <v>446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1910</v>
      </c>
      <c r="N3299" s="57" t="s">
        <v>443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5425</v>
      </c>
      <c r="E3300" s="57" t="s">
        <v>446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1910</v>
      </c>
      <c r="N3300" s="57" t="s">
        <v>443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5751</v>
      </c>
      <c r="E3301" s="57" t="s">
        <v>446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5753</v>
      </c>
      <c r="N3301" s="57" t="s">
        <v>47</v>
      </c>
      <c r="O3301" s="57">
        <v>9281</v>
      </c>
      <c r="P3301" s="4" t="s">
        <v>5754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5751</v>
      </c>
      <c r="E3302" s="57" t="s">
        <v>446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5753</v>
      </c>
      <c r="N3302" s="57" t="s">
        <v>47</v>
      </c>
      <c r="O3302" s="57">
        <v>9281</v>
      </c>
      <c r="P3302" s="4" t="s">
        <v>5754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552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1910</v>
      </c>
      <c r="N3303" s="57" t="s">
        <v>444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6138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5753</v>
      </c>
      <c r="N3304" s="57" t="s">
        <v>47</v>
      </c>
      <c r="O3304" s="57">
        <v>9281</v>
      </c>
      <c r="P3304" s="4" t="s">
        <v>5754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6270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6233</v>
      </c>
      <c r="N3305" s="57" t="s">
        <v>3387</v>
      </c>
      <c r="O3305" s="57" t="s">
        <v>5655</v>
      </c>
      <c r="P3305" s="4" t="s">
        <v>7068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436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453</v>
      </c>
      <c r="N3306" s="57" t="s">
        <v>436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2276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7152</v>
      </c>
      <c r="N3307" s="57" t="s">
        <v>52</v>
      </c>
      <c r="O3307" s="57">
        <v>9330</v>
      </c>
      <c r="P3307" s="4" t="s">
        <v>2425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2277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7152</v>
      </c>
      <c r="N3308" s="57" t="s">
        <v>52</v>
      </c>
      <c r="O3308" s="57">
        <v>9330</v>
      </c>
      <c r="P3308" s="4" t="s">
        <v>2425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5254</v>
      </c>
      <c r="E3309" s="57" t="s">
        <v>446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5723</v>
      </c>
      <c r="N3309" s="57" t="s">
        <v>47</v>
      </c>
      <c r="O3309" s="57">
        <v>9281</v>
      </c>
      <c r="P3309" s="4" t="s">
        <v>5752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5254</v>
      </c>
      <c r="E3310" s="57" t="s">
        <v>446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5723</v>
      </c>
      <c r="N3310" s="57" t="s">
        <v>47</v>
      </c>
      <c r="O3310" s="57">
        <v>9281</v>
      </c>
      <c r="P3310" s="4" t="s">
        <v>5752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3903</v>
      </c>
      <c r="E3311" s="57" t="s">
        <v>446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5723</v>
      </c>
      <c r="N3311" s="57" t="s">
        <v>47</v>
      </c>
      <c r="O3311" s="57">
        <v>9281</v>
      </c>
      <c r="P3311" s="4" t="s">
        <v>5752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1290</v>
      </c>
      <c r="E3312" s="57" t="s">
        <v>446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7153</v>
      </c>
      <c r="N3312" s="57" t="s">
        <v>52</v>
      </c>
      <c r="O3312" s="57">
        <v>9330</v>
      </c>
      <c r="P3312" s="4" t="s">
        <v>6181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1290</v>
      </c>
      <c r="E3313" s="57" t="s">
        <v>446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7153</v>
      </c>
      <c r="N3313" s="57" t="s">
        <v>52</v>
      </c>
      <c r="O3313" s="57">
        <v>9330</v>
      </c>
      <c r="P3313" s="4" t="s">
        <v>6232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6302</v>
      </c>
      <c r="E3314" s="57" t="s">
        <v>446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1910</v>
      </c>
      <c r="N3314" s="57" t="s">
        <v>444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4321</v>
      </c>
      <c r="E3315" s="57" t="s">
        <v>446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5753</v>
      </c>
      <c r="N3315" s="57" t="s">
        <v>47</v>
      </c>
      <c r="O3315" s="57">
        <v>9281</v>
      </c>
      <c r="P3315" s="4" t="s">
        <v>6271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4321</v>
      </c>
      <c r="E3316" s="57" t="s">
        <v>446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5753</v>
      </c>
      <c r="N3316" s="57" t="s">
        <v>47</v>
      </c>
      <c r="O3316" s="57">
        <v>9281</v>
      </c>
      <c r="P3316" s="4" t="s">
        <v>6271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4321</v>
      </c>
      <c r="E3317" s="57" t="s">
        <v>446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5723</v>
      </c>
      <c r="N3317" s="57" t="s">
        <v>47</v>
      </c>
      <c r="O3317" s="57">
        <v>9281</v>
      </c>
      <c r="P3317" s="4" t="s">
        <v>5752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3405</v>
      </c>
      <c r="E3318" s="57" t="s">
        <v>446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1910</v>
      </c>
      <c r="N3318" s="57" t="s">
        <v>444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676</v>
      </c>
      <c r="E3319" s="57" t="s">
        <v>446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7153</v>
      </c>
      <c r="N3319" s="57" t="s">
        <v>52</v>
      </c>
      <c r="O3319" s="57">
        <v>9330</v>
      </c>
      <c r="P3319" s="4" t="s">
        <v>5459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676</v>
      </c>
      <c r="E3320" s="57" t="s">
        <v>446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7153</v>
      </c>
      <c r="N3320" s="57" t="s">
        <v>52</v>
      </c>
      <c r="O3320" s="57">
        <v>9330</v>
      </c>
      <c r="P3320" s="4" t="s">
        <v>5459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843</v>
      </c>
      <c r="E3321" s="57" t="s">
        <v>446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7060</v>
      </c>
      <c r="N3321" s="57" t="s">
        <v>6377</v>
      </c>
      <c r="O3321" s="57">
        <v>275210</v>
      </c>
      <c r="P3321" s="4" t="s">
        <v>6378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5425</v>
      </c>
      <c r="E3322" s="57" t="s">
        <v>446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1910</v>
      </c>
      <c r="N3322" s="57" t="s">
        <v>443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5425</v>
      </c>
      <c r="E3323" s="57" t="s">
        <v>446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1910</v>
      </c>
      <c r="N3323" s="57" t="s">
        <v>443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5425</v>
      </c>
      <c r="E3324" s="57" t="s">
        <v>446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1910</v>
      </c>
      <c r="N3324" s="57" t="s">
        <v>443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5425</v>
      </c>
      <c r="E3325" s="57" t="s">
        <v>446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1910</v>
      </c>
      <c r="N3325" s="57" t="s">
        <v>443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5425</v>
      </c>
      <c r="E3326" s="57" t="s">
        <v>446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1910</v>
      </c>
      <c r="N3326" s="57" t="s">
        <v>443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5751</v>
      </c>
      <c r="E3327" s="57" t="s">
        <v>446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5753</v>
      </c>
      <c r="N3327" s="57" t="s">
        <v>47</v>
      </c>
      <c r="O3327" s="57">
        <v>9281</v>
      </c>
      <c r="P3327" s="4" t="s">
        <v>5754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5751</v>
      </c>
      <c r="E3328" s="57" t="s">
        <v>446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5753</v>
      </c>
      <c r="N3328" s="57" t="s">
        <v>47</v>
      </c>
      <c r="O3328" s="57">
        <v>9281</v>
      </c>
      <c r="P3328" s="4" t="s">
        <v>5754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552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1910</v>
      </c>
      <c r="N3329" s="57" t="s">
        <v>444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6138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5753</v>
      </c>
      <c r="N3330" s="57" t="s">
        <v>47</v>
      </c>
      <c r="O3330" s="57">
        <v>9281</v>
      </c>
      <c r="P3330" s="4" t="s">
        <v>5754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6303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6233</v>
      </c>
      <c r="N3331" s="57" t="s">
        <v>3387</v>
      </c>
      <c r="O3331" s="57" t="s">
        <v>5655</v>
      </c>
      <c r="P3331" s="4" t="s">
        <v>7068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6270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6233</v>
      </c>
      <c r="N3332" s="57" t="s">
        <v>3387</v>
      </c>
      <c r="O3332" s="57" t="s">
        <v>5655</v>
      </c>
      <c r="P3332" s="4" t="s">
        <v>7068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1758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7106</v>
      </c>
      <c r="N3333" s="57" t="s">
        <v>212</v>
      </c>
      <c r="O3333" s="57" t="s">
        <v>6028</v>
      </c>
      <c r="P3333" s="4" t="s">
        <v>6029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6138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7106</v>
      </c>
      <c r="N3334" s="57" t="s">
        <v>212</v>
      </c>
      <c r="O3334" s="57" t="s">
        <v>6028</v>
      </c>
      <c r="P3334" s="4" t="s">
        <v>6029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843</v>
      </c>
      <c r="E3335" s="57" t="s">
        <v>446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7065</v>
      </c>
      <c r="N3335" s="57" t="s">
        <v>7066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843</v>
      </c>
      <c r="E3336" s="57" t="s">
        <v>446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7065</v>
      </c>
      <c r="N3336" s="57" t="s">
        <v>7066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843</v>
      </c>
      <c r="E3337" s="57" t="s">
        <v>446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7065</v>
      </c>
      <c r="N3337" s="57" t="s">
        <v>7066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843</v>
      </c>
      <c r="E3338" s="57" t="s">
        <v>446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7065</v>
      </c>
      <c r="N3338" s="57" t="s">
        <v>7066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436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453</v>
      </c>
      <c r="N3339" s="57" t="s">
        <v>436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2276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7152</v>
      </c>
      <c r="N3340" s="57" t="s">
        <v>52</v>
      </c>
      <c r="O3340" s="57">
        <v>9330</v>
      </c>
      <c r="P3340" s="4" t="s">
        <v>2425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2277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7152</v>
      </c>
      <c r="N3341" s="57" t="s">
        <v>52</v>
      </c>
      <c r="O3341" s="57">
        <v>9330</v>
      </c>
      <c r="P3341" s="4" t="s">
        <v>2425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2251</v>
      </c>
      <c r="E3342" s="57" t="s">
        <v>446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5753</v>
      </c>
      <c r="N3342" s="57" t="s">
        <v>47</v>
      </c>
      <c r="O3342" s="57">
        <v>9281</v>
      </c>
      <c r="P3342" s="4" t="s">
        <v>6271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5310</v>
      </c>
      <c r="E3343" s="57" t="s">
        <v>446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5753</v>
      </c>
      <c r="N3343" s="57" t="s">
        <v>47</v>
      </c>
      <c r="O3343" s="57">
        <v>9281</v>
      </c>
      <c r="P3343" s="4" t="s">
        <v>6271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5254</v>
      </c>
      <c r="E3344" s="57" t="s">
        <v>446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5723</v>
      </c>
      <c r="N3344" s="57" t="s">
        <v>47</v>
      </c>
      <c r="O3344" s="57">
        <v>9281</v>
      </c>
      <c r="P3344" s="4" t="s">
        <v>5752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5254</v>
      </c>
      <c r="E3345" s="57" t="s">
        <v>446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5723</v>
      </c>
      <c r="N3345" s="57" t="s">
        <v>47</v>
      </c>
      <c r="O3345" s="57">
        <v>9281</v>
      </c>
      <c r="P3345" s="4" t="s">
        <v>5752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3903</v>
      </c>
      <c r="E3346" s="57" t="s">
        <v>446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5723</v>
      </c>
      <c r="N3346" s="57" t="s">
        <v>47</v>
      </c>
      <c r="O3346" s="57">
        <v>9281</v>
      </c>
      <c r="P3346" s="4" t="s">
        <v>5752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5254</v>
      </c>
      <c r="E3347" s="57" t="s">
        <v>446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5723</v>
      </c>
      <c r="N3347" s="57" t="s">
        <v>47</v>
      </c>
      <c r="O3347" s="57">
        <v>9281</v>
      </c>
      <c r="P3347" s="4" t="s">
        <v>5752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3903</v>
      </c>
      <c r="E3348" s="57" t="s">
        <v>446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5723</v>
      </c>
      <c r="N3348" s="57" t="s">
        <v>47</v>
      </c>
      <c r="O3348" s="57">
        <v>9281</v>
      </c>
      <c r="P3348" s="4" t="s">
        <v>5752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1290</v>
      </c>
      <c r="E3349" s="57" t="s">
        <v>446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7153</v>
      </c>
      <c r="N3349" s="57" t="s">
        <v>52</v>
      </c>
      <c r="O3349" s="57">
        <v>9330</v>
      </c>
      <c r="P3349" s="4" t="s">
        <v>6181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1290</v>
      </c>
      <c r="E3350" s="57" t="s">
        <v>446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7153</v>
      </c>
      <c r="N3350" s="57" t="s">
        <v>52</v>
      </c>
      <c r="O3350" s="57">
        <v>9330</v>
      </c>
      <c r="P3350" s="4" t="s">
        <v>6232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6302</v>
      </c>
      <c r="E3351" s="57" t="s">
        <v>446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1910</v>
      </c>
      <c r="N3351" s="57" t="s">
        <v>444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6302</v>
      </c>
      <c r="E3352" s="57" t="s">
        <v>446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1910</v>
      </c>
      <c r="N3352" s="57" t="s">
        <v>444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4321</v>
      </c>
      <c r="E3353" s="57" t="s">
        <v>446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5753</v>
      </c>
      <c r="N3353" s="57" t="s">
        <v>47</v>
      </c>
      <c r="O3353" s="57">
        <v>9281</v>
      </c>
      <c r="P3353" s="4" t="s">
        <v>6271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4321</v>
      </c>
      <c r="E3354" s="57" t="s">
        <v>446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5723</v>
      </c>
      <c r="N3354" s="57" t="s">
        <v>47</v>
      </c>
      <c r="O3354" s="57">
        <v>9281</v>
      </c>
      <c r="P3354" s="4" t="s">
        <v>5752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3405</v>
      </c>
      <c r="E3355" s="57" t="s">
        <v>446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448</v>
      </c>
      <c r="N3355" s="57" t="s">
        <v>456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3405</v>
      </c>
      <c r="E3356" s="57" t="s">
        <v>446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448</v>
      </c>
      <c r="N3356" s="57" t="s">
        <v>456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3405</v>
      </c>
      <c r="E3357" s="57" t="s">
        <v>446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448</v>
      </c>
      <c r="N3357" s="57" t="s">
        <v>456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441</v>
      </c>
      <c r="E3358" s="57" t="s">
        <v>446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1910</v>
      </c>
      <c r="N3358" s="57" t="s">
        <v>444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441</v>
      </c>
      <c r="E3359" s="57" t="s">
        <v>446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1910</v>
      </c>
      <c r="N3359" s="57" t="s">
        <v>444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676</v>
      </c>
      <c r="E3360" s="57" t="s">
        <v>446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7153</v>
      </c>
      <c r="N3360" s="57" t="s">
        <v>52</v>
      </c>
      <c r="O3360" s="57">
        <v>9330</v>
      </c>
      <c r="P3360" s="4" t="s">
        <v>5459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5425</v>
      </c>
      <c r="E3361" s="57" t="s">
        <v>446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1910</v>
      </c>
      <c r="N3361" s="57" t="s">
        <v>443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5425</v>
      </c>
      <c r="E3362" s="57" t="s">
        <v>446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1910</v>
      </c>
      <c r="N3362" s="57" t="s">
        <v>443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5425</v>
      </c>
      <c r="E3363" s="57" t="s">
        <v>446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1910</v>
      </c>
      <c r="N3363" s="57" t="s">
        <v>443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5425</v>
      </c>
      <c r="E3364" s="57" t="s">
        <v>446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1910</v>
      </c>
      <c r="N3364" s="57" t="s">
        <v>443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5425</v>
      </c>
      <c r="E3365" s="57" t="s">
        <v>446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1910</v>
      </c>
      <c r="N3365" s="57" t="s">
        <v>443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5751</v>
      </c>
      <c r="E3366" s="57" t="s">
        <v>446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5753</v>
      </c>
      <c r="N3366" s="57" t="s">
        <v>47</v>
      </c>
      <c r="O3366" s="57">
        <v>9281</v>
      </c>
      <c r="P3366" s="4" t="s">
        <v>5754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5751</v>
      </c>
      <c r="E3367" s="57" t="s">
        <v>446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5753</v>
      </c>
      <c r="N3367" s="57" t="s">
        <v>47</v>
      </c>
      <c r="O3367" s="57">
        <v>9281</v>
      </c>
      <c r="P3367" s="4" t="s">
        <v>5754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5751</v>
      </c>
      <c r="E3368" s="57" t="s">
        <v>446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5753</v>
      </c>
      <c r="N3368" s="57" t="s">
        <v>47</v>
      </c>
      <c r="O3368" s="57">
        <v>9281</v>
      </c>
      <c r="P3368" s="4" t="s">
        <v>5754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552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1910</v>
      </c>
      <c r="N3369" s="57" t="s">
        <v>444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6138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5753</v>
      </c>
      <c r="N3370" s="57" t="s">
        <v>47</v>
      </c>
      <c r="O3370" s="57">
        <v>9281</v>
      </c>
      <c r="P3370" s="4" t="s">
        <v>5754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601</v>
      </c>
      <c r="E3371" s="57" t="s">
        <v>446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5753</v>
      </c>
      <c r="N3371" s="57" t="s">
        <v>47</v>
      </c>
      <c r="O3371" s="57">
        <v>9281</v>
      </c>
      <c r="P3371" s="4" t="s">
        <v>5754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6331</v>
      </c>
      <c r="E3372" s="57" t="s">
        <v>446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5753</v>
      </c>
      <c r="N3372" s="57" t="s">
        <v>47</v>
      </c>
      <c r="O3372" s="57">
        <v>9281</v>
      </c>
      <c r="P3372" s="4" t="s">
        <v>5754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2628</v>
      </c>
      <c r="E3373" s="57" t="s">
        <v>446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5753</v>
      </c>
      <c r="N3373" s="57" t="s">
        <v>47</v>
      </c>
      <c r="O3373" s="57">
        <v>9281</v>
      </c>
      <c r="P3373" s="4" t="s">
        <v>5754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6332</v>
      </c>
      <c r="E3374" s="57" t="s">
        <v>446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5753</v>
      </c>
      <c r="N3374" s="57" t="s">
        <v>47</v>
      </c>
      <c r="O3374" s="57">
        <v>9281</v>
      </c>
      <c r="P3374" s="4" t="s">
        <v>5754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1290</v>
      </c>
      <c r="E3375" s="57" t="s">
        <v>446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7153</v>
      </c>
      <c r="N3375" s="57" t="s">
        <v>52</v>
      </c>
      <c r="O3375" s="57">
        <v>9330</v>
      </c>
      <c r="P3375" s="4" t="s">
        <v>6232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6333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5753</v>
      </c>
      <c r="N3376" s="57" t="s">
        <v>47</v>
      </c>
      <c r="O3376" s="57">
        <v>9281</v>
      </c>
      <c r="P3376" s="4" t="s">
        <v>5754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6138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5753</v>
      </c>
      <c r="N3377" s="57" t="s">
        <v>47</v>
      </c>
      <c r="O3377" s="57">
        <v>9281</v>
      </c>
      <c r="P3377" s="4" t="s">
        <v>5754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1427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5753</v>
      </c>
      <c r="N3378" s="57" t="s">
        <v>47</v>
      </c>
      <c r="O3378" s="57">
        <v>9281</v>
      </c>
      <c r="P3378" s="4" t="s">
        <v>5754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436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453</v>
      </c>
      <c r="N3379" s="57" t="s">
        <v>436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436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453</v>
      </c>
      <c r="N3380" s="57" t="s">
        <v>436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2276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7152</v>
      </c>
      <c r="N3381" s="57" t="s">
        <v>52</v>
      </c>
      <c r="O3381" s="57">
        <v>9330</v>
      </c>
      <c r="P3381" s="4" t="s">
        <v>2425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2277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7152</v>
      </c>
      <c r="N3382" s="57" t="s">
        <v>52</v>
      </c>
      <c r="O3382" s="57">
        <v>9330</v>
      </c>
      <c r="P3382" s="4" t="s">
        <v>2425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2279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5723</v>
      </c>
      <c r="N3383" s="57" t="s">
        <v>47</v>
      </c>
      <c r="O3383" s="57">
        <v>9281</v>
      </c>
      <c r="P3383" s="4" t="s">
        <v>5752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2251</v>
      </c>
      <c r="E3384" s="57" t="s">
        <v>446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5753</v>
      </c>
      <c r="N3384" s="57" t="s">
        <v>47</v>
      </c>
      <c r="O3384" s="57">
        <v>9281</v>
      </c>
      <c r="P3384" s="4" t="s">
        <v>6271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5310</v>
      </c>
      <c r="E3385" s="57" t="s">
        <v>446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5753</v>
      </c>
      <c r="N3385" s="57" t="s">
        <v>47</v>
      </c>
      <c r="O3385" s="57">
        <v>9281</v>
      </c>
      <c r="P3385" s="4" t="s">
        <v>6271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5254</v>
      </c>
      <c r="E3386" s="57" t="s">
        <v>446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5723</v>
      </c>
      <c r="N3386" s="57" t="s">
        <v>47</v>
      </c>
      <c r="O3386" s="57">
        <v>9281</v>
      </c>
      <c r="P3386" s="4" t="s">
        <v>5752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1290</v>
      </c>
      <c r="E3387" s="57" t="s">
        <v>446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7060</v>
      </c>
      <c r="N3387" s="57" t="s">
        <v>6377</v>
      </c>
      <c r="O3387" s="57">
        <v>275210</v>
      </c>
      <c r="P3387" s="4" t="s">
        <v>6378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1290</v>
      </c>
      <c r="E3388" s="57" t="s">
        <v>446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7153</v>
      </c>
      <c r="N3388" s="57" t="s">
        <v>52</v>
      </c>
      <c r="O3388" s="57">
        <v>9330</v>
      </c>
      <c r="P3388" s="4" t="s">
        <v>6181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1290</v>
      </c>
      <c r="E3389" s="57" t="s">
        <v>446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7153</v>
      </c>
      <c r="N3389" s="57" t="s">
        <v>52</v>
      </c>
      <c r="O3389" s="57">
        <v>9330</v>
      </c>
      <c r="P3389" s="4" t="s">
        <v>6232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441</v>
      </c>
      <c r="E3390" s="57" t="s">
        <v>446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5121</v>
      </c>
      <c r="N3390" s="57" t="s">
        <v>52</v>
      </c>
      <c r="O3390" s="57">
        <v>9330</v>
      </c>
      <c r="P3390" s="4" t="s">
        <v>5380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5254</v>
      </c>
      <c r="E3391" s="57" t="s">
        <v>446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7151</v>
      </c>
      <c r="N3391" s="57" t="s">
        <v>30</v>
      </c>
      <c r="O3391" s="57"/>
      <c r="P3391" s="4" t="s">
        <v>6381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4321</v>
      </c>
      <c r="E3392" s="57" t="s">
        <v>446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5753</v>
      </c>
      <c r="N3392" s="57" t="s">
        <v>47</v>
      </c>
      <c r="O3392" s="57">
        <v>9281</v>
      </c>
      <c r="P3392" s="4" t="s">
        <v>6271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4321</v>
      </c>
      <c r="E3393" s="57" t="s">
        <v>446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5723</v>
      </c>
      <c r="N3393" s="57" t="s">
        <v>47</v>
      </c>
      <c r="O3393" s="57">
        <v>9281</v>
      </c>
      <c r="P3393" s="4" t="s">
        <v>6379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4321</v>
      </c>
      <c r="E3394" s="57" t="s">
        <v>446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6968</v>
      </c>
      <c r="N3394" s="57" t="s">
        <v>47</v>
      </c>
      <c r="O3394" s="57">
        <v>9281</v>
      </c>
      <c r="P3394" s="4" t="s">
        <v>6380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4321</v>
      </c>
      <c r="E3395" s="57" t="s">
        <v>446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6968</v>
      </c>
      <c r="N3395" s="57" t="s">
        <v>47</v>
      </c>
      <c r="O3395" s="57">
        <v>9281</v>
      </c>
      <c r="P3395" s="4" t="s">
        <v>6380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5061</v>
      </c>
      <c r="E3396" s="57" t="s">
        <v>446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7065</v>
      </c>
      <c r="N3396" s="57" t="s">
        <v>7066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5158</v>
      </c>
      <c r="E3397" s="57" t="s">
        <v>446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7065</v>
      </c>
      <c r="N3397" s="57" t="s">
        <v>7066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3405</v>
      </c>
      <c r="E3398" s="57" t="s">
        <v>446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1910</v>
      </c>
      <c r="N3398" s="57" t="s">
        <v>444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441</v>
      </c>
      <c r="E3399" s="57" t="s">
        <v>446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1910</v>
      </c>
      <c r="N3399" s="57" t="s">
        <v>444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441</v>
      </c>
      <c r="E3400" s="57" t="s">
        <v>446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1910</v>
      </c>
      <c r="N3400" s="57" t="s">
        <v>444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676</v>
      </c>
      <c r="E3401" s="57" t="s">
        <v>446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7153</v>
      </c>
      <c r="N3401" s="57" t="s">
        <v>52</v>
      </c>
      <c r="O3401" s="57">
        <v>9330</v>
      </c>
      <c r="P3401" s="4" t="s">
        <v>5459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5425</v>
      </c>
      <c r="E3402" s="57" t="s">
        <v>446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1910</v>
      </c>
      <c r="N3402" s="57" t="s">
        <v>443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5425</v>
      </c>
      <c r="E3403" s="57" t="s">
        <v>446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1910</v>
      </c>
      <c r="N3403" s="57" t="s">
        <v>443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5425</v>
      </c>
      <c r="E3404" s="57" t="s">
        <v>446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1910</v>
      </c>
      <c r="N3404" s="57" t="s">
        <v>443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5425</v>
      </c>
      <c r="E3405" s="57" t="s">
        <v>446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1910</v>
      </c>
      <c r="N3405" s="57" t="s">
        <v>443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5425</v>
      </c>
      <c r="E3406" s="57" t="s">
        <v>446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1910</v>
      </c>
      <c r="N3406" s="57" t="s">
        <v>443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5425</v>
      </c>
      <c r="E3407" s="57" t="s">
        <v>446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1910</v>
      </c>
      <c r="N3407" s="57" t="s">
        <v>443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674</v>
      </c>
      <c r="E3408" s="57" t="s">
        <v>446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1910</v>
      </c>
      <c r="N3408" s="57" t="s">
        <v>444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5425</v>
      </c>
      <c r="E3409" s="57" t="s">
        <v>446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1910</v>
      </c>
      <c r="N3409" s="57" t="s">
        <v>444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5425</v>
      </c>
      <c r="E3410" s="57" t="s">
        <v>446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1910</v>
      </c>
      <c r="N3410" s="57" t="s">
        <v>444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674</v>
      </c>
      <c r="E3411" s="57" t="s">
        <v>446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7065</v>
      </c>
      <c r="N3411" s="57" t="s">
        <v>7066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5751</v>
      </c>
      <c r="E3412" s="57" t="s">
        <v>446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5753</v>
      </c>
      <c r="N3412" s="57" t="s">
        <v>47</v>
      </c>
      <c r="O3412" s="57">
        <v>9281</v>
      </c>
      <c r="P3412" s="4" t="s">
        <v>5754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5751</v>
      </c>
      <c r="E3413" s="57" t="s">
        <v>446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5753</v>
      </c>
      <c r="N3413" s="57" t="s">
        <v>47</v>
      </c>
      <c r="O3413" s="57">
        <v>9281</v>
      </c>
      <c r="P3413" s="4" t="s">
        <v>5754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552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1910</v>
      </c>
      <c r="N3414" s="57" t="s">
        <v>444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6138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5753</v>
      </c>
      <c r="N3415" s="57" t="s">
        <v>47</v>
      </c>
      <c r="O3415" s="57">
        <v>9281</v>
      </c>
      <c r="P3415" s="4" t="s">
        <v>5754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436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453</v>
      </c>
      <c r="N3416" s="57" t="s">
        <v>436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436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453</v>
      </c>
      <c r="N3417" s="57" t="s">
        <v>436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2276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7152</v>
      </c>
      <c r="N3418" s="57" t="s">
        <v>52</v>
      </c>
      <c r="O3418" s="57">
        <v>9330</v>
      </c>
      <c r="P3418" s="4" t="s">
        <v>2425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2277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7152</v>
      </c>
      <c r="N3419" s="57" t="s">
        <v>52</v>
      </c>
      <c r="O3419" s="57">
        <v>9330</v>
      </c>
      <c r="P3419" s="4" t="s">
        <v>2425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5310</v>
      </c>
      <c r="E3420" s="57" t="s">
        <v>446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5753</v>
      </c>
      <c r="N3420" s="57" t="s">
        <v>47</v>
      </c>
      <c r="O3420" s="57">
        <v>9281</v>
      </c>
      <c r="P3420" s="4" t="s">
        <v>6271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5254</v>
      </c>
      <c r="E3421" s="57" t="s">
        <v>446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7151</v>
      </c>
      <c r="N3421" s="57" t="s">
        <v>30</v>
      </c>
      <c r="O3421" s="57"/>
      <c r="P3421" s="4" t="s">
        <v>6381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1290</v>
      </c>
      <c r="E3422" s="57" t="s">
        <v>446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7060</v>
      </c>
      <c r="N3422" s="57" t="s">
        <v>6377</v>
      </c>
      <c r="O3422" s="57">
        <v>275210</v>
      </c>
      <c r="P3422" s="4" t="s">
        <v>6378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1290</v>
      </c>
      <c r="E3423" s="57" t="s">
        <v>446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7153</v>
      </c>
      <c r="N3423" s="57" t="s">
        <v>52</v>
      </c>
      <c r="O3423" s="57">
        <v>9330</v>
      </c>
      <c r="P3423" s="4" t="s">
        <v>6181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1290</v>
      </c>
      <c r="E3424" s="57" t="s">
        <v>446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7153</v>
      </c>
      <c r="N3424" s="57" t="s">
        <v>52</v>
      </c>
      <c r="O3424" s="57">
        <v>9330</v>
      </c>
      <c r="P3424" s="4" t="s">
        <v>6232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3723</v>
      </c>
      <c r="E3425" s="57" t="s">
        <v>446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448</v>
      </c>
      <c r="N3425" s="57" t="s">
        <v>456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6409</v>
      </c>
      <c r="E3426" s="57" t="s">
        <v>446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448</v>
      </c>
      <c r="N3426" s="57" t="s">
        <v>456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6409</v>
      </c>
      <c r="E3427" s="57" t="s">
        <v>446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448</v>
      </c>
      <c r="N3427" s="57" t="s">
        <v>456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4268</v>
      </c>
      <c r="E3428" s="57" t="s">
        <v>446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448</v>
      </c>
      <c r="N3428" s="57" t="s">
        <v>456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441</v>
      </c>
      <c r="E3429" s="57" t="s">
        <v>446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5121</v>
      </c>
      <c r="N3429" s="57" t="s">
        <v>52</v>
      </c>
      <c r="O3429" s="57">
        <v>9330</v>
      </c>
      <c r="P3429" s="4" t="s">
        <v>5501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441</v>
      </c>
      <c r="E3430" s="57" t="s">
        <v>446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5121</v>
      </c>
      <c r="N3430" s="57" t="s">
        <v>52</v>
      </c>
      <c r="O3430" s="57">
        <v>9330</v>
      </c>
      <c r="P3430" s="4" t="s">
        <v>5501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4321</v>
      </c>
      <c r="E3431" s="57" t="s">
        <v>446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5753</v>
      </c>
      <c r="N3431" s="57" t="s">
        <v>47</v>
      </c>
      <c r="O3431" s="57">
        <v>9281</v>
      </c>
      <c r="P3431" s="4" t="s">
        <v>6271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4321</v>
      </c>
      <c r="E3432" s="57" t="s">
        <v>446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5753</v>
      </c>
      <c r="N3432" s="57" t="s">
        <v>47</v>
      </c>
      <c r="O3432" s="57">
        <v>9281</v>
      </c>
      <c r="P3432" s="4" t="s">
        <v>6271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4321</v>
      </c>
      <c r="E3433" s="57" t="s">
        <v>446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5723</v>
      </c>
      <c r="N3433" s="57" t="s">
        <v>47</v>
      </c>
      <c r="O3433" s="57">
        <v>9281</v>
      </c>
      <c r="P3433" s="4" t="s">
        <v>6379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4321</v>
      </c>
      <c r="E3434" s="57" t="s">
        <v>446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5723</v>
      </c>
      <c r="N3434" s="57" t="s">
        <v>47</v>
      </c>
      <c r="O3434" s="57">
        <v>9281</v>
      </c>
      <c r="P3434" s="4" t="s">
        <v>6379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4321</v>
      </c>
      <c r="E3435" s="57" t="s">
        <v>446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5723</v>
      </c>
      <c r="N3435" s="57" t="s">
        <v>47</v>
      </c>
      <c r="O3435" s="57">
        <v>9281</v>
      </c>
      <c r="P3435" s="4" t="s">
        <v>6379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4321</v>
      </c>
      <c r="E3436" s="57" t="s">
        <v>446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5723</v>
      </c>
      <c r="N3436" s="57" t="s">
        <v>47</v>
      </c>
      <c r="O3436" s="57">
        <v>9281</v>
      </c>
      <c r="P3436" s="4" t="s">
        <v>6379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4321</v>
      </c>
      <c r="E3437" s="57" t="s">
        <v>446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6968</v>
      </c>
      <c r="N3437" s="57" t="s">
        <v>47</v>
      </c>
      <c r="O3437" s="57">
        <v>9281</v>
      </c>
      <c r="P3437" s="4" t="s">
        <v>6380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4321</v>
      </c>
      <c r="E3438" s="57" t="s">
        <v>446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6968</v>
      </c>
      <c r="N3438" s="57" t="s">
        <v>47</v>
      </c>
      <c r="O3438" s="57">
        <v>9281</v>
      </c>
      <c r="P3438" s="4" t="s">
        <v>6380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5061</v>
      </c>
      <c r="E3439" s="57" t="s">
        <v>446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7065</v>
      </c>
      <c r="N3439" s="57" t="s">
        <v>7066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5158</v>
      </c>
      <c r="E3440" s="57" t="s">
        <v>446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7065</v>
      </c>
      <c r="N3440" s="57" t="s">
        <v>7066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3405</v>
      </c>
      <c r="E3441" s="57" t="s">
        <v>446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448</v>
      </c>
      <c r="N3441" s="57" t="s">
        <v>445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441</v>
      </c>
      <c r="E3442" s="57" t="s">
        <v>446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448</v>
      </c>
      <c r="N3442" s="57" t="s">
        <v>445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441</v>
      </c>
      <c r="E3443" s="57" t="s">
        <v>446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448</v>
      </c>
      <c r="N3443" s="57" t="s">
        <v>445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676</v>
      </c>
      <c r="E3444" s="57" t="s">
        <v>446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7153</v>
      </c>
      <c r="N3444" s="57" t="s">
        <v>52</v>
      </c>
      <c r="O3444" s="57">
        <v>9330</v>
      </c>
      <c r="P3444" s="4" t="s">
        <v>5459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676</v>
      </c>
      <c r="E3445" s="57" t="s">
        <v>446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7153</v>
      </c>
      <c r="N3445" s="57" t="s">
        <v>52</v>
      </c>
      <c r="O3445" s="57">
        <v>9330</v>
      </c>
      <c r="P3445" s="4" t="s">
        <v>5459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5425</v>
      </c>
      <c r="E3446" s="57" t="s">
        <v>446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1910</v>
      </c>
      <c r="N3446" s="57" t="s">
        <v>443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5425</v>
      </c>
      <c r="E3447" s="57" t="s">
        <v>446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1910</v>
      </c>
      <c r="N3447" s="57" t="s">
        <v>443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5425</v>
      </c>
      <c r="E3448" s="57" t="s">
        <v>446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1910</v>
      </c>
      <c r="N3448" s="57" t="s">
        <v>443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5425</v>
      </c>
      <c r="E3449" s="57" t="s">
        <v>446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1910</v>
      </c>
      <c r="N3449" s="57" t="s">
        <v>443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5425</v>
      </c>
      <c r="E3450" s="57" t="s">
        <v>446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1910</v>
      </c>
      <c r="N3450" s="57" t="s">
        <v>443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4829</v>
      </c>
      <c r="E3451" s="57" t="s">
        <v>446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7062</v>
      </c>
      <c r="N3451" s="57" t="s">
        <v>57</v>
      </c>
      <c r="O3451" s="57" t="s">
        <v>4322</v>
      </c>
      <c r="P3451" s="4" t="s">
        <v>6410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5751</v>
      </c>
      <c r="E3452" s="57" t="s">
        <v>446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5753</v>
      </c>
      <c r="N3452" s="57" t="s">
        <v>47</v>
      </c>
      <c r="O3452" s="57">
        <v>9281</v>
      </c>
      <c r="P3452" s="4" t="s">
        <v>5754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5751</v>
      </c>
      <c r="E3453" s="57" t="s">
        <v>446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5753</v>
      </c>
      <c r="N3453" s="57" t="s">
        <v>47</v>
      </c>
      <c r="O3453" s="57">
        <v>9281</v>
      </c>
      <c r="P3453" s="4" t="s">
        <v>5754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552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1910</v>
      </c>
      <c r="N3454" s="57" t="s">
        <v>444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6138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5753</v>
      </c>
      <c r="N3455" s="57" t="s">
        <v>47</v>
      </c>
      <c r="O3455" s="57">
        <v>9281</v>
      </c>
      <c r="P3455" s="4" t="s">
        <v>5754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6138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7106</v>
      </c>
      <c r="N3456" s="57" t="s">
        <v>212</v>
      </c>
      <c r="O3456" s="57" t="s">
        <v>6028</v>
      </c>
      <c r="P3456" s="4" t="s">
        <v>6029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436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453</v>
      </c>
      <c r="N3457" s="57" t="s">
        <v>436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2276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7152</v>
      </c>
      <c r="N3458" s="57" t="s">
        <v>52</v>
      </c>
      <c r="O3458" s="57">
        <v>9330</v>
      </c>
      <c r="P3458" s="4" t="s">
        <v>2425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2277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7152</v>
      </c>
      <c r="N3459" s="57" t="s">
        <v>52</v>
      </c>
      <c r="O3459" s="57">
        <v>9330</v>
      </c>
      <c r="P3459" s="4" t="s">
        <v>2425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5310</v>
      </c>
      <c r="E3460" s="57" t="s">
        <v>446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5753</v>
      </c>
      <c r="N3460" s="57" t="s">
        <v>47</v>
      </c>
      <c r="O3460" s="57">
        <v>9281</v>
      </c>
      <c r="P3460" s="4" t="s">
        <v>6271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1290</v>
      </c>
      <c r="E3461" s="57" t="s">
        <v>446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7153</v>
      </c>
      <c r="N3461" s="57" t="s">
        <v>52</v>
      </c>
      <c r="O3461" s="57">
        <v>9330</v>
      </c>
      <c r="P3461" s="4" t="s">
        <v>6232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3723</v>
      </c>
      <c r="E3462" s="57" t="s">
        <v>446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448</v>
      </c>
      <c r="N3462" s="57" t="s">
        <v>456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6409</v>
      </c>
      <c r="E3463" s="57" t="s">
        <v>446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448</v>
      </c>
      <c r="N3463" s="57" t="s">
        <v>456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6409</v>
      </c>
      <c r="E3464" s="57" t="s">
        <v>446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448</v>
      </c>
      <c r="N3464" s="57" t="s">
        <v>456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4321</v>
      </c>
      <c r="E3465" s="57" t="s">
        <v>446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5753</v>
      </c>
      <c r="N3465" s="57" t="s">
        <v>47</v>
      </c>
      <c r="O3465" s="57">
        <v>9281</v>
      </c>
      <c r="P3465" s="4" t="s">
        <v>6271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4321</v>
      </c>
      <c r="E3466" s="57" t="s">
        <v>446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5753</v>
      </c>
      <c r="N3466" s="57" t="s">
        <v>47</v>
      </c>
      <c r="O3466" s="57">
        <v>9281</v>
      </c>
      <c r="P3466" s="4" t="s">
        <v>6271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4321</v>
      </c>
      <c r="E3467" s="57" t="s">
        <v>446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5723</v>
      </c>
      <c r="N3467" s="57" t="s">
        <v>47</v>
      </c>
      <c r="O3467" s="57">
        <v>9281</v>
      </c>
      <c r="P3467" s="4" t="s">
        <v>6379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4321</v>
      </c>
      <c r="E3468" s="57" t="s">
        <v>446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5723</v>
      </c>
      <c r="N3468" s="57" t="s">
        <v>47</v>
      </c>
      <c r="O3468" s="57">
        <v>9281</v>
      </c>
      <c r="P3468" s="4" t="s">
        <v>6379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4321</v>
      </c>
      <c r="E3469" s="57" t="s">
        <v>446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5723</v>
      </c>
      <c r="N3469" s="57" t="s">
        <v>47</v>
      </c>
      <c r="O3469" s="57">
        <v>9281</v>
      </c>
      <c r="P3469" s="4" t="s">
        <v>6379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4321</v>
      </c>
      <c r="E3470" s="57" t="s">
        <v>446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6968</v>
      </c>
      <c r="N3470" s="57" t="s">
        <v>47</v>
      </c>
      <c r="O3470" s="57">
        <v>9281</v>
      </c>
      <c r="P3470" s="4" t="s">
        <v>6380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4321</v>
      </c>
      <c r="E3471" s="57" t="s">
        <v>446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6968</v>
      </c>
      <c r="N3471" s="57" t="s">
        <v>47</v>
      </c>
      <c r="O3471" s="57">
        <v>9281</v>
      </c>
      <c r="P3471" s="4" t="s">
        <v>6380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4321</v>
      </c>
      <c r="E3472" s="57" t="s">
        <v>446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6968</v>
      </c>
      <c r="N3472" s="57" t="s">
        <v>47</v>
      </c>
      <c r="O3472" s="57">
        <v>9281</v>
      </c>
      <c r="P3472" s="4" t="s">
        <v>6380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3405</v>
      </c>
      <c r="E3473" s="57" t="s">
        <v>446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448</v>
      </c>
      <c r="N3473" s="57" t="s">
        <v>456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3405</v>
      </c>
      <c r="E3474" s="57" t="s">
        <v>446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448</v>
      </c>
      <c r="N3474" s="57" t="s">
        <v>456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441</v>
      </c>
      <c r="E3475" s="57" t="s">
        <v>446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448</v>
      </c>
      <c r="N3475" s="57" t="s">
        <v>456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441</v>
      </c>
      <c r="E3476" s="57" t="s">
        <v>446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448</v>
      </c>
      <c r="N3476" s="57" t="s">
        <v>456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6417</v>
      </c>
      <c r="E3477" s="57" t="s">
        <v>446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1910</v>
      </c>
      <c r="N3477" s="57" t="s">
        <v>444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6417</v>
      </c>
      <c r="E3478" s="57" t="s">
        <v>446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1910</v>
      </c>
      <c r="N3478" s="57" t="s">
        <v>444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676</v>
      </c>
      <c r="E3479" s="57" t="s">
        <v>446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7153</v>
      </c>
      <c r="N3479" s="57" t="s">
        <v>52</v>
      </c>
      <c r="O3479" s="57">
        <v>9330</v>
      </c>
      <c r="P3479" s="4" t="s">
        <v>5459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5425</v>
      </c>
      <c r="E3480" s="57" t="s">
        <v>446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1910</v>
      </c>
      <c r="N3480" s="57" t="s">
        <v>443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5425</v>
      </c>
      <c r="E3481" s="57" t="s">
        <v>446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1910</v>
      </c>
      <c r="N3481" s="57" t="s">
        <v>443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5425</v>
      </c>
      <c r="E3482" s="57" t="s">
        <v>446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1910</v>
      </c>
      <c r="N3482" s="57" t="s">
        <v>443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5425</v>
      </c>
      <c r="E3483" s="57" t="s">
        <v>446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1910</v>
      </c>
      <c r="N3483" s="57" t="s">
        <v>443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5425</v>
      </c>
      <c r="E3484" s="57" t="s">
        <v>446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1910</v>
      </c>
      <c r="N3484" s="57" t="s">
        <v>443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843</v>
      </c>
      <c r="E3485" s="57" t="s">
        <v>446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7065</v>
      </c>
      <c r="N3485" s="57" t="s">
        <v>7066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5254</v>
      </c>
      <c r="E3486" s="57" t="s">
        <v>446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7065</v>
      </c>
      <c r="N3486" s="57" t="s">
        <v>7066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979</v>
      </c>
      <c r="E3487" s="57" t="s">
        <v>446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7065</v>
      </c>
      <c r="N3487" s="57" t="s">
        <v>7066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5751</v>
      </c>
      <c r="E3488" s="57" t="s">
        <v>446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5753</v>
      </c>
      <c r="N3488" s="57" t="s">
        <v>47</v>
      </c>
      <c r="O3488" s="57">
        <v>9281</v>
      </c>
      <c r="P3488" s="4" t="s">
        <v>5754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5751</v>
      </c>
      <c r="E3489" s="57" t="s">
        <v>446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5753</v>
      </c>
      <c r="N3489" s="57" t="s">
        <v>47</v>
      </c>
      <c r="O3489" s="57">
        <v>9281</v>
      </c>
      <c r="P3489" s="4" t="s">
        <v>5754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5751</v>
      </c>
      <c r="E3490" s="57" t="s">
        <v>446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5753</v>
      </c>
      <c r="N3490" s="57" t="s">
        <v>47</v>
      </c>
      <c r="O3490" s="57">
        <v>9281</v>
      </c>
      <c r="P3490" s="4" t="s">
        <v>5754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552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1910</v>
      </c>
      <c r="N3491" s="57" t="s">
        <v>444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6138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5753</v>
      </c>
      <c r="N3492" s="57" t="s">
        <v>47</v>
      </c>
      <c r="O3492" s="57">
        <v>9281</v>
      </c>
      <c r="P3492" s="4" t="s">
        <v>5754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6138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7106</v>
      </c>
      <c r="N3493" s="57" t="s">
        <v>212</v>
      </c>
      <c r="O3493" s="57" t="s">
        <v>6028</v>
      </c>
      <c r="P3493" s="4" t="s">
        <v>6029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436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453</v>
      </c>
      <c r="N3494" s="57" t="s">
        <v>436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436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453</v>
      </c>
      <c r="N3495" s="57" t="s">
        <v>436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2276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7152</v>
      </c>
      <c r="N3496" s="57" t="s">
        <v>52</v>
      </c>
      <c r="O3496" s="57">
        <v>9330</v>
      </c>
      <c r="P3496" s="4" t="s">
        <v>2425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2277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7152</v>
      </c>
      <c r="N3497" s="57" t="s">
        <v>52</v>
      </c>
      <c r="O3497" s="57">
        <v>9330</v>
      </c>
      <c r="P3497" s="4" t="s">
        <v>2425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5310</v>
      </c>
      <c r="E3498" s="57" t="s">
        <v>446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5753</v>
      </c>
      <c r="N3498" s="57" t="s">
        <v>47</v>
      </c>
      <c r="O3498" s="57">
        <v>9281</v>
      </c>
      <c r="P3498" s="4" t="s">
        <v>6271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1290</v>
      </c>
      <c r="E3499" s="57" t="s">
        <v>446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7153</v>
      </c>
      <c r="N3499" s="57" t="s">
        <v>52</v>
      </c>
      <c r="O3499" s="57">
        <v>9330</v>
      </c>
      <c r="P3499" s="4" t="s">
        <v>6232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3723</v>
      </c>
      <c r="E3500" s="57" t="s">
        <v>446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448</v>
      </c>
      <c r="N3500" s="57" t="s">
        <v>456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6409</v>
      </c>
      <c r="E3501" s="57" t="s">
        <v>446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448</v>
      </c>
      <c r="N3501" s="57" t="s">
        <v>456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6409</v>
      </c>
      <c r="E3502" s="57" t="s">
        <v>446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448</v>
      </c>
      <c r="N3502" s="57" t="s">
        <v>456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676</v>
      </c>
      <c r="E3503" s="57" t="s">
        <v>446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5121</v>
      </c>
      <c r="N3503" s="57" t="s">
        <v>52</v>
      </c>
      <c r="O3503" s="57">
        <v>9330</v>
      </c>
      <c r="P3503" s="4" t="s">
        <v>5501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676</v>
      </c>
      <c r="E3504" s="57" t="s">
        <v>446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7153</v>
      </c>
      <c r="N3504" s="57" t="s">
        <v>52</v>
      </c>
      <c r="O3504" s="57">
        <v>9330</v>
      </c>
      <c r="P3504" s="4" t="s">
        <v>5459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5425</v>
      </c>
      <c r="E3505" s="57" t="s">
        <v>446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1910</v>
      </c>
      <c r="N3505" s="57" t="s">
        <v>443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5425</v>
      </c>
      <c r="E3506" s="57" t="s">
        <v>446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1910</v>
      </c>
      <c r="N3506" s="57" t="s">
        <v>443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5425</v>
      </c>
      <c r="E3507" s="57" t="s">
        <v>446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1910</v>
      </c>
      <c r="N3507" s="57" t="s">
        <v>443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5425</v>
      </c>
      <c r="E3508" s="57" t="s">
        <v>446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1910</v>
      </c>
      <c r="N3508" s="57" t="s">
        <v>443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5425</v>
      </c>
      <c r="E3509" s="57" t="s">
        <v>446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1910</v>
      </c>
      <c r="N3509" s="57" t="s">
        <v>443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5425</v>
      </c>
      <c r="E3510" s="57" t="s">
        <v>446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1910</v>
      </c>
      <c r="N3510" s="57" t="s">
        <v>443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5425</v>
      </c>
      <c r="E3511" s="57" t="s">
        <v>446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1910</v>
      </c>
      <c r="N3511" s="57" t="s">
        <v>443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5751</v>
      </c>
      <c r="E3512" s="57" t="s">
        <v>446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5753</v>
      </c>
      <c r="N3512" s="57" t="s">
        <v>47</v>
      </c>
      <c r="O3512" s="57">
        <v>9281</v>
      </c>
      <c r="P3512" s="4" t="s">
        <v>5754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5751</v>
      </c>
      <c r="E3513" s="57" t="s">
        <v>446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5753</v>
      </c>
      <c r="N3513" s="57" t="s">
        <v>47</v>
      </c>
      <c r="O3513" s="57">
        <v>9281</v>
      </c>
      <c r="P3513" s="4" t="s">
        <v>5754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552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1910</v>
      </c>
      <c r="N3514" s="57" t="s">
        <v>444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6138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5753</v>
      </c>
      <c r="N3515" s="57" t="s">
        <v>47</v>
      </c>
      <c r="O3515" s="57">
        <v>9281</v>
      </c>
      <c r="P3515" s="4" t="s">
        <v>5754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6138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5753</v>
      </c>
      <c r="N3516" s="57" t="s">
        <v>47</v>
      </c>
      <c r="O3516" s="57">
        <v>9281</v>
      </c>
      <c r="P3516" s="4" t="s">
        <v>5754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6138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5753</v>
      </c>
      <c r="N3517" s="57" t="s">
        <v>47</v>
      </c>
      <c r="O3517" s="57">
        <v>9281</v>
      </c>
      <c r="P3517" s="4" t="s">
        <v>5754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6138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5753</v>
      </c>
      <c r="N3518" s="57" t="s">
        <v>47</v>
      </c>
      <c r="O3518" s="57">
        <v>9281</v>
      </c>
      <c r="P3518" s="4" t="s">
        <v>5754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436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453</v>
      </c>
      <c r="N3519" s="57" t="s">
        <v>436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436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453</v>
      </c>
      <c r="N3520" s="57" t="s">
        <v>436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2276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7152</v>
      </c>
      <c r="N3521" s="57" t="s">
        <v>52</v>
      </c>
      <c r="O3521" s="57">
        <v>9330</v>
      </c>
      <c r="P3521" s="4" t="s">
        <v>2425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2277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7152</v>
      </c>
      <c r="N3522" s="57" t="s">
        <v>52</v>
      </c>
      <c r="O3522" s="57">
        <v>9330</v>
      </c>
      <c r="P3522" s="4" t="s">
        <v>2425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5310</v>
      </c>
      <c r="E3523" s="57" t="s">
        <v>446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5753</v>
      </c>
      <c r="N3523" s="57" t="s">
        <v>47</v>
      </c>
      <c r="O3523" s="57">
        <v>9281</v>
      </c>
      <c r="P3523" s="4" t="s">
        <v>6271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1290</v>
      </c>
      <c r="E3524" s="57" t="s">
        <v>446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7153</v>
      </c>
      <c r="N3524" s="57" t="s">
        <v>52</v>
      </c>
      <c r="O3524" s="57">
        <v>9330</v>
      </c>
      <c r="P3524" s="4" t="s">
        <v>6232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6179</v>
      </c>
      <c r="E3525" s="57" t="s">
        <v>446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5753</v>
      </c>
      <c r="N3525" s="57" t="s">
        <v>47</v>
      </c>
      <c r="O3525" s="57">
        <v>9281</v>
      </c>
      <c r="P3525" s="4" t="s">
        <v>6271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676</v>
      </c>
      <c r="E3526" s="57" t="s">
        <v>446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5121</v>
      </c>
      <c r="N3526" s="57" t="s">
        <v>52</v>
      </c>
      <c r="O3526" s="57">
        <v>9330</v>
      </c>
      <c r="P3526" s="4" t="s">
        <v>5501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676</v>
      </c>
      <c r="E3527" s="57" t="s">
        <v>446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7153</v>
      </c>
      <c r="N3527" s="57" t="s">
        <v>52</v>
      </c>
      <c r="O3527" s="57">
        <v>9330</v>
      </c>
      <c r="P3527" s="4" t="s">
        <v>5459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5425</v>
      </c>
      <c r="E3528" s="57" t="s">
        <v>446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1910</v>
      </c>
      <c r="N3528" s="57" t="s">
        <v>443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5425</v>
      </c>
      <c r="E3529" s="57" t="s">
        <v>446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1910</v>
      </c>
      <c r="N3529" s="57" t="s">
        <v>443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5425</v>
      </c>
      <c r="E3530" s="57" t="s">
        <v>446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1910</v>
      </c>
      <c r="N3530" s="57" t="s">
        <v>443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5425</v>
      </c>
      <c r="E3531" s="57" t="s">
        <v>446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1910</v>
      </c>
      <c r="N3531" s="57" t="s">
        <v>443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5425</v>
      </c>
      <c r="E3532" s="57" t="s">
        <v>446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1910</v>
      </c>
      <c r="N3532" s="57" t="s">
        <v>443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5425</v>
      </c>
      <c r="E3533" s="57" t="s">
        <v>446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1910</v>
      </c>
      <c r="N3533" s="57" t="s">
        <v>443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5425</v>
      </c>
      <c r="E3534" s="57" t="s">
        <v>446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1910</v>
      </c>
      <c r="N3534" s="57" t="s">
        <v>443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5425</v>
      </c>
      <c r="E3535" s="57" t="s">
        <v>446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1910</v>
      </c>
      <c r="N3535" s="57" t="s">
        <v>444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5425</v>
      </c>
      <c r="E3536" s="57" t="s">
        <v>446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1910</v>
      </c>
      <c r="N3536" s="57" t="s">
        <v>444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5751</v>
      </c>
      <c r="E3537" s="57" t="s">
        <v>446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5753</v>
      </c>
      <c r="N3537" s="57" t="s">
        <v>47</v>
      </c>
      <c r="O3537" s="57">
        <v>9281</v>
      </c>
      <c r="P3537" s="4" t="s">
        <v>5754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5751</v>
      </c>
      <c r="E3538" s="57" t="s">
        <v>446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5753</v>
      </c>
      <c r="N3538" s="57" t="s">
        <v>47</v>
      </c>
      <c r="O3538" s="57">
        <v>9281</v>
      </c>
      <c r="P3538" s="4" t="s">
        <v>5754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1196</v>
      </c>
      <c r="E3539" s="57" t="s">
        <v>446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7062</v>
      </c>
      <c r="N3539" s="57" t="s">
        <v>57</v>
      </c>
      <c r="O3539" s="57" t="s">
        <v>4322</v>
      </c>
      <c r="P3539" s="4" t="s">
        <v>6410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552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1910</v>
      </c>
      <c r="N3540" s="57" t="s">
        <v>444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6138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5753</v>
      </c>
      <c r="N3541" s="57" t="s">
        <v>47</v>
      </c>
      <c r="O3541" s="57">
        <v>9281</v>
      </c>
      <c r="P3541" s="4" t="s">
        <v>5754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6303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6233</v>
      </c>
      <c r="N3542" s="57" t="s">
        <v>3387</v>
      </c>
      <c r="O3542" s="57" t="s">
        <v>5655</v>
      </c>
      <c r="P3542" s="4" t="s">
        <v>7068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6138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7106</v>
      </c>
      <c r="N3543" s="57" t="s">
        <v>212</v>
      </c>
      <c r="O3543" s="57" t="s">
        <v>6028</v>
      </c>
      <c r="P3543" s="4" t="s">
        <v>6029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436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453</v>
      </c>
      <c r="N3544" s="57" t="s">
        <v>436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2276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7152</v>
      </c>
      <c r="N3545" s="57" t="s">
        <v>52</v>
      </c>
      <c r="O3545" s="57">
        <v>9330</v>
      </c>
      <c r="P3545" s="4" t="s">
        <v>2425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2277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7152</v>
      </c>
      <c r="N3546" s="57" t="s">
        <v>52</v>
      </c>
      <c r="O3546" s="57">
        <v>9330</v>
      </c>
      <c r="P3546" s="4" t="s">
        <v>2425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676</v>
      </c>
      <c r="E3547" s="57" t="s">
        <v>446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7153</v>
      </c>
      <c r="N3547" s="57" t="s">
        <v>52</v>
      </c>
      <c r="O3547" s="57">
        <v>9330</v>
      </c>
      <c r="P3547" s="4" t="s">
        <v>5459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5425</v>
      </c>
      <c r="E3548" s="57" t="s">
        <v>446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1910</v>
      </c>
      <c r="N3548" s="57" t="s">
        <v>443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5425</v>
      </c>
      <c r="E3549" s="57" t="s">
        <v>446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1910</v>
      </c>
      <c r="N3549" s="57" t="s">
        <v>443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5425</v>
      </c>
      <c r="E3550" s="57" t="s">
        <v>446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1910</v>
      </c>
      <c r="N3550" s="57" t="s">
        <v>443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5425</v>
      </c>
      <c r="E3551" s="57" t="s">
        <v>446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1910</v>
      </c>
      <c r="N3551" s="57" t="s">
        <v>443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5425</v>
      </c>
      <c r="E3552" s="57" t="s">
        <v>446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1910</v>
      </c>
      <c r="N3552" s="57" t="s">
        <v>443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5425</v>
      </c>
      <c r="E3553" s="57" t="s">
        <v>446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1910</v>
      </c>
      <c r="N3553" s="57" t="s">
        <v>444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5751</v>
      </c>
      <c r="E3554" s="57" t="s">
        <v>446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5753</v>
      </c>
      <c r="N3554" s="57" t="s">
        <v>47</v>
      </c>
      <c r="O3554" s="57">
        <v>9281</v>
      </c>
      <c r="P3554" s="4" t="s">
        <v>5754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5751</v>
      </c>
      <c r="E3555" s="57" t="s">
        <v>446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5753</v>
      </c>
      <c r="N3555" s="57" t="s">
        <v>47</v>
      </c>
      <c r="O3555" s="57">
        <v>9281</v>
      </c>
      <c r="P3555" s="4" t="s">
        <v>5754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5751</v>
      </c>
      <c r="E3556" s="57" t="s">
        <v>446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5753</v>
      </c>
      <c r="N3556" s="57" t="s">
        <v>47</v>
      </c>
      <c r="O3556" s="57">
        <v>9281</v>
      </c>
      <c r="P3556" s="4" t="s">
        <v>5754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552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1910</v>
      </c>
      <c r="N3557" s="57" t="s">
        <v>444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6138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5753</v>
      </c>
      <c r="N3558" s="57" t="s">
        <v>47</v>
      </c>
      <c r="O3558" s="57">
        <v>9281</v>
      </c>
      <c r="P3558" s="4" t="s">
        <v>5754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6138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7106</v>
      </c>
      <c r="N3559" s="57" t="s">
        <v>212</v>
      </c>
      <c r="O3559" s="57" t="s">
        <v>6028</v>
      </c>
      <c r="P3559" s="4" t="s">
        <v>6029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1290</v>
      </c>
      <c r="E3560" s="57" t="s">
        <v>446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7153</v>
      </c>
      <c r="N3560" s="57" t="s">
        <v>52</v>
      </c>
      <c r="O3560" s="57">
        <v>9330</v>
      </c>
      <c r="P3560" s="4" t="s">
        <v>6232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4804</v>
      </c>
      <c r="E3561" s="57" t="s">
        <v>446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1910</v>
      </c>
      <c r="N3561" s="57" t="s">
        <v>443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4804</v>
      </c>
      <c r="E3562" s="57" t="s">
        <v>446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1910</v>
      </c>
      <c r="N3562" s="57" t="s">
        <v>443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4804</v>
      </c>
      <c r="E3563" s="57" t="s">
        <v>446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1910</v>
      </c>
      <c r="N3563" s="57" t="s">
        <v>443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6138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5753</v>
      </c>
      <c r="N3564" s="57" t="s">
        <v>47</v>
      </c>
      <c r="O3564" s="57">
        <v>9281</v>
      </c>
      <c r="P3564" s="4" t="s">
        <v>5754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2196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1910</v>
      </c>
      <c r="N3565" s="57" t="s">
        <v>444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435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1910</v>
      </c>
      <c r="N3566" s="57" t="s">
        <v>444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436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453</v>
      </c>
      <c r="N3567" s="57" t="s">
        <v>436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436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453</v>
      </c>
      <c r="N3568" s="57" t="s">
        <v>436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2276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7152</v>
      </c>
      <c r="N3569" s="57" t="s">
        <v>52</v>
      </c>
      <c r="O3569" s="57">
        <v>9330</v>
      </c>
      <c r="P3569" s="4" t="s">
        <v>2425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2277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7152</v>
      </c>
      <c r="N3570" s="57" t="s">
        <v>52</v>
      </c>
      <c r="O3570" s="57">
        <v>9330</v>
      </c>
      <c r="P3570" s="4" t="s">
        <v>2425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6592</v>
      </c>
      <c r="E3571" s="57" t="s">
        <v>446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7065</v>
      </c>
      <c r="N3571" s="57" t="s">
        <v>7066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1290</v>
      </c>
      <c r="E3572" s="57" t="s">
        <v>446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7153</v>
      </c>
      <c r="N3572" s="57" t="s">
        <v>52</v>
      </c>
      <c r="O3572" s="57">
        <v>9330</v>
      </c>
      <c r="P3572" s="4" t="s">
        <v>6232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3993</v>
      </c>
      <c r="E3573" s="57" t="s">
        <v>446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6593</v>
      </c>
      <c r="N3573" s="57" t="s">
        <v>65</v>
      </c>
      <c r="O3573" s="57"/>
      <c r="P3573" s="4" t="s">
        <v>6594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676</v>
      </c>
      <c r="E3574" s="57" t="s">
        <v>446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7153</v>
      </c>
      <c r="N3574" s="57" t="s">
        <v>52</v>
      </c>
      <c r="O3574" s="57">
        <v>9330</v>
      </c>
      <c r="P3574" s="4" t="s">
        <v>5459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5425</v>
      </c>
      <c r="E3575" s="57" t="s">
        <v>446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1910</v>
      </c>
      <c r="N3575" s="57" t="s">
        <v>443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5425</v>
      </c>
      <c r="E3576" s="57" t="s">
        <v>446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1910</v>
      </c>
      <c r="N3576" s="57" t="s">
        <v>443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5425</v>
      </c>
      <c r="E3577" s="57" t="s">
        <v>446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1910</v>
      </c>
      <c r="N3577" s="57" t="s">
        <v>443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5425</v>
      </c>
      <c r="E3578" s="57" t="s">
        <v>446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1910</v>
      </c>
      <c r="N3578" s="57" t="s">
        <v>443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5425</v>
      </c>
      <c r="E3579" s="57" t="s">
        <v>446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1910</v>
      </c>
      <c r="N3579" s="57" t="s">
        <v>443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5425</v>
      </c>
      <c r="E3580" s="57" t="s">
        <v>446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1910</v>
      </c>
      <c r="N3580" s="57" t="s">
        <v>443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5425</v>
      </c>
      <c r="E3581" s="57" t="s">
        <v>446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1910</v>
      </c>
      <c r="N3581" s="57" t="s">
        <v>443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5425</v>
      </c>
      <c r="E3582" s="57" t="s">
        <v>446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1910</v>
      </c>
      <c r="N3582" s="57" t="s">
        <v>444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5751</v>
      </c>
      <c r="E3583" s="57" t="s">
        <v>446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5753</v>
      </c>
      <c r="N3583" s="57" t="s">
        <v>47</v>
      </c>
      <c r="O3583" s="57">
        <v>9281</v>
      </c>
      <c r="P3583" s="4" t="s">
        <v>5754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5751</v>
      </c>
      <c r="E3584" s="57" t="s">
        <v>446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5753</v>
      </c>
      <c r="N3584" s="57" t="s">
        <v>47</v>
      </c>
      <c r="O3584" s="57">
        <v>9281</v>
      </c>
      <c r="P3584" s="4" t="s">
        <v>5754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5751</v>
      </c>
      <c r="E3585" s="57" t="s">
        <v>446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5753</v>
      </c>
      <c r="N3585" s="57" t="s">
        <v>47</v>
      </c>
      <c r="O3585" s="57">
        <v>9281</v>
      </c>
      <c r="P3585" s="4" t="s">
        <v>5754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552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1910</v>
      </c>
      <c r="N3586" s="57" t="s">
        <v>444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6138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5753</v>
      </c>
      <c r="N3587" s="57" t="s">
        <v>47</v>
      </c>
      <c r="O3587" s="57">
        <v>9281</v>
      </c>
      <c r="P3587" s="4" t="s">
        <v>5754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1758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7106</v>
      </c>
      <c r="N3588" s="57" t="s">
        <v>212</v>
      </c>
      <c r="O3588" s="57" t="s">
        <v>6028</v>
      </c>
      <c r="P3588" s="4" t="s">
        <v>6029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436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453</v>
      </c>
      <c r="N3589" s="57" t="s">
        <v>436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2276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7152</v>
      </c>
      <c r="N3590" s="57" t="s">
        <v>52</v>
      </c>
      <c r="O3590" s="57">
        <v>9330</v>
      </c>
      <c r="P3590" s="4" t="s">
        <v>2425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2277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7152</v>
      </c>
      <c r="N3591" s="57" t="s">
        <v>52</v>
      </c>
      <c r="O3591" s="57">
        <v>9330</v>
      </c>
      <c r="P3591" s="4" t="s">
        <v>2425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3721</v>
      </c>
      <c r="E3592" s="57" t="s">
        <v>446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7065</v>
      </c>
      <c r="N3592" s="57" t="s">
        <v>7066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6592</v>
      </c>
      <c r="E3593" s="57" t="s">
        <v>446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7065</v>
      </c>
      <c r="N3593" s="57" t="s">
        <v>7066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1290</v>
      </c>
      <c r="E3594" s="57" t="s">
        <v>446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7153</v>
      </c>
      <c r="N3594" s="57" t="s">
        <v>52</v>
      </c>
      <c r="O3594" s="57">
        <v>9330</v>
      </c>
      <c r="P3594" s="4" t="s">
        <v>6232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3079</v>
      </c>
      <c r="E3595" s="57" t="s">
        <v>446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7153</v>
      </c>
      <c r="N3595" s="57" t="s">
        <v>52</v>
      </c>
      <c r="O3595" s="57">
        <v>9330</v>
      </c>
      <c r="P3595" s="4" t="s">
        <v>6181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3504</v>
      </c>
      <c r="E3596" s="57" t="s">
        <v>446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5753</v>
      </c>
      <c r="N3596" s="57" t="s">
        <v>47</v>
      </c>
      <c r="O3596" s="57">
        <v>9281</v>
      </c>
      <c r="P3596" s="4" t="s">
        <v>5754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3993</v>
      </c>
      <c r="E3597" s="57" t="s">
        <v>446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6593</v>
      </c>
      <c r="N3597" s="57" t="s">
        <v>65</v>
      </c>
      <c r="O3597" s="57"/>
      <c r="P3597" s="4" t="s">
        <v>6594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6630</v>
      </c>
      <c r="E3598" s="57" t="s">
        <v>446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448</v>
      </c>
      <c r="N3598" s="57" t="s">
        <v>456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601</v>
      </c>
      <c r="E3599" s="57" t="s">
        <v>446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448</v>
      </c>
      <c r="N3599" s="57" t="s">
        <v>456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6631</v>
      </c>
      <c r="E3600" s="57" t="s">
        <v>446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448</v>
      </c>
      <c r="N3600" s="57" t="s">
        <v>456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5158</v>
      </c>
      <c r="E3601" s="57" t="s">
        <v>446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5121</v>
      </c>
      <c r="N3601" s="57" t="s">
        <v>52</v>
      </c>
      <c r="O3601" s="57">
        <v>9330</v>
      </c>
      <c r="P3601" s="4" t="s">
        <v>6912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676</v>
      </c>
      <c r="E3602" s="57" t="s">
        <v>446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7153</v>
      </c>
      <c r="N3602" s="57" t="s">
        <v>52</v>
      </c>
      <c r="O3602" s="57">
        <v>9330</v>
      </c>
      <c r="P3602" s="4" t="s">
        <v>5459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5425</v>
      </c>
      <c r="E3603" s="57" t="s">
        <v>446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1910</v>
      </c>
      <c r="N3603" s="57" t="s">
        <v>443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5425</v>
      </c>
      <c r="E3604" s="57" t="s">
        <v>446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1910</v>
      </c>
      <c r="N3604" s="57" t="s">
        <v>443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5425</v>
      </c>
      <c r="E3605" s="57" t="s">
        <v>446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1910</v>
      </c>
      <c r="N3605" s="57" t="s">
        <v>443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5425</v>
      </c>
      <c r="E3606" s="57" t="s">
        <v>446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1910</v>
      </c>
      <c r="N3606" s="57" t="s">
        <v>443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5425</v>
      </c>
      <c r="E3607" s="57" t="s">
        <v>446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1910</v>
      </c>
      <c r="N3607" s="57" t="s">
        <v>443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5425</v>
      </c>
      <c r="E3608" s="57" t="s">
        <v>446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1910</v>
      </c>
      <c r="N3608" s="57" t="s">
        <v>443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5751</v>
      </c>
      <c r="E3609" s="57" t="s">
        <v>446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5753</v>
      </c>
      <c r="N3609" s="57" t="s">
        <v>47</v>
      </c>
      <c r="O3609" s="57">
        <v>9281</v>
      </c>
      <c r="P3609" s="4" t="s">
        <v>5754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5751</v>
      </c>
      <c r="E3610" s="57" t="s">
        <v>446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5753</v>
      </c>
      <c r="N3610" s="57" t="s">
        <v>47</v>
      </c>
      <c r="O3610" s="57">
        <v>9281</v>
      </c>
      <c r="P3610" s="4" t="s">
        <v>5754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552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1910</v>
      </c>
      <c r="N3611" s="57" t="s">
        <v>444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6138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5753</v>
      </c>
      <c r="N3612" s="57" t="s">
        <v>47</v>
      </c>
      <c r="O3612" s="57">
        <v>9281</v>
      </c>
      <c r="P3612" s="4" t="s">
        <v>5754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1758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7106</v>
      </c>
      <c r="N3613" s="57" t="s">
        <v>212</v>
      </c>
      <c r="O3613" s="57" t="s">
        <v>6028</v>
      </c>
      <c r="P3613" s="4" t="s">
        <v>6029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436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453</v>
      </c>
      <c r="N3614" s="57" t="s">
        <v>436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2276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7152</v>
      </c>
      <c r="N3615" s="57" t="s">
        <v>52</v>
      </c>
      <c r="O3615" s="57">
        <v>9330</v>
      </c>
      <c r="P3615" s="4" t="s">
        <v>2425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2277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7152</v>
      </c>
      <c r="N3616" s="57" t="s">
        <v>52</v>
      </c>
      <c r="O3616" s="57">
        <v>9330</v>
      </c>
      <c r="P3616" s="4" t="s">
        <v>2425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3721</v>
      </c>
      <c r="E3617" s="57" t="s">
        <v>446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7065</v>
      </c>
      <c r="N3617" s="57" t="s">
        <v>7066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6592</v>
      </c>
      <c r="E3618" s="57" t="s">
        <v>446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7065</v>
      </c>
      <c r="N3618" s="57" t="s">
        <v>7066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1290</v>
      </c>
      <c r="E3619" s="57" t="s">
        <v>446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7153</v>
      </c>
      <c r="N3619" s="57" t="s">
        <v>52</v>
      </c>
      <c r="O3619" s="57">
        <v>9330</v>
      </c>
      <c r="P3619" s="4" t="s">
        <v>6232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3079</v>
      </c>
      <c r="E3620" s="57" t="s">
        <v>446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7153</v>
      </c>
      <c r="N3620" s="57" t="s">
        <v>52</v>
      </c>
      <c r="O3620" s="57">
        <v>9330</v>
      </c>
      <c r="P3620" s="4" t="s">
        <v>6181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3504</v>
      </c>
      <c r="E3621" s="57" t="s">
        <v>446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5753</v>
      </c>
      <c r="N3621" s="57" t="s">
        <v>47</v>
      </c>
      <c r="O3621" s="57">
        <v>9281</v>
      </c>
      <c r="P3621" s="4" t="s">
        <v>5754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3504</v>
      </c>
      <c r="E3622" s="57" t="s">
        <v>446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5753</v>
      </c>
      <c r="N3622" s="57" t="s">
        <v>47</v>
      </c>
      <c r="O3622" s="57">
        <v>9281</v>
      </c>
      <c r="P3622" s="4" t="s">
        <v>5754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3504</v>
      </c>
      <c r="E3623" s="57" t="s">
        <v>446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5753</v>
      </c>
      <c r="N3623" s="57" t="s">
        <v>47</v>
      </c>
      <c r="O3623" s="57">
        <v>9281</v>
      </c>
      <c r="P3623" s="4" t="s">
        <v>5754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6631</v>
      </c>
      <c r="E3624" s="57" t="s">
        <v>446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2023</v>
      </c>
      <c r="N3624" s="57" t="s">
        <v>57</v>
      </c>
      <c r="O3624" s="57" t="s">
        <v>2528</v>
      </c>
      <c r="P3624" s="4" t="s">
        <v>4365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6658</v>
      </c>
      <c r="E3625" s="57" t="s">
        <v>446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6593</v>
      </c>
      <c r="N3625" s="57" t="s">
        <v>65</v>
      </c>
      <c r="O3625" s="57"/>
      <c r="P3625" s="4" t="s">
        <v>6594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6630</v>
      </c>
      <c r="E3626" s="57" t="s">
        <v>446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448</v>
      </c>
      <c r="N3626" s="57" t="s">
        <v>456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676</v>
      </c>
      <c r="E3627" s="57" t="s">
        <v>446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7153</v>
      </c>
      <c r="N3627" s="57" t="s">
        <v>52</v>
      </c>
      <c r="O3627" s="57">
        <v>9330</v>
      </c>
      <c r="P3627" s="4" t="s">
        <v>5459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979</v>
      </c>
      <c r="E3628" s="57" t="s">
        <v>446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5121</v>
      </c>
      <c r="N3628" s="57" t="s">
        <v>52</v>
      </c>
      <c r="O3628" s="57">
        <v>9330</v>
      </c>
      <c r="P3628" s="4" t="s">
        <v>5501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5425</v>
      </c>
      <c r="E3629" s="57" t="s">
        <v>446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1910</v>
      </c>
      <c r="N3629" s="57" t="s">
        <v>443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5425</v>
      </c>
      <c r="E3630" s="57" t="s">
        <v>446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1910</v>
      </c>
      <c r="N3630" s="57" t="s">
        <v>443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5425</v>
      </c>
      <c r="E3631" s="57" t="s">
        <v>446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1910</v>
      </c>
      <c r="N3631" s="57" t="s">
        <v>443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5425</v>
      </c>
      <c r="E3632" s="57" t="s">
        <v>446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1910</v>
      </c>
      <c r="N3632" s="57" t="s">
        <v>443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5425</v>
      </c>
      <c r="E3633" s="57" t="s">
        <v>446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1910</v>
      </c>
      <c r="N3633" s="57" t="s">
        <v>443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5425</v>
      </c>
      <c r="E3634" s="57" t="s">
        <v>446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1910</v>
      </c>
      <c r="N3634" s="57" t="s">
        <v>443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5425</v>
      </c>
      <c r="E3635" s="57" t="s">
        <v>446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1910</v>
      </c>
      <c r="N3635" s="57" t="s">
        <v>443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4830</v>
      </c>
      <c r="E3636" s="57" t="s">
        <v>446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1910</v>
      </c>
      <c r="N3636" s="57" t="s">
        <v>444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4830</v>
      </c>
      <c r="E3637" s="57" t="s">
        <v>446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1910</v>
      </c>
      <c r="N3637" s="57" t="s">
        <v>444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5751</v>
      </c>
      <c r="E3638" s="57" t="s">
        <v>446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5753</v>
      </c>
      <c r="N3638" s="57" t="s">
        <v>47</v>
      </c>
      <c r="O3638" s="57">
        <v>9281</v>
      </c>
      <c r="P3638" s="4" t="s">
        <v>5754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5751</v>
      </c>
      <c r="E3639" s="57" t="s">
        <v>446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5753</v>
      </c>
      <c r="N3639" s="57" t="s">
        <v>47</v>
      </c>
      <c r="O3639" s="57">
        <v>9281</v>
      </c>
      <c r="P3639" s="4" t="s">
        <v>5754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552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1910</v>
      </c>
      <c r="N3640" s="57" t="s">
        <v>444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6138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5753</v>
      </c>
      <c r="N3641" s="57" t="s">
        <v>47</v>
      </c>
      <c r="O3641" s="57">
        <v>9281</v>
      </c>
      <c r="P3641" s="4" t="s">
        <v>5754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977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7063</v>
      </c>
      <c r="N3642" s="57" t="s">
        <v>3387</v>
      </c>
      <c r="O3642" s="57" t="s">
        <v>3032</v>
      </c>
      <c r="P3642" s="4" t="s">
        <v>3911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6303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7067</v>
      </c>
      <c r="N3643" s="57" t="s">
        <v>3387</v>
      </c>
      <c r="O3643" s="57" t="s">
        <v>6304</v>
      </c>
      <c r="P3643" s="4" t="s">
        <v>6659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6270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7067</v>
      </c>
      <c r="N3644" s="57" t="s">
        <v>3387</v>
      </c>
      <c r="O3644" s="57" t="s">
        <v>6304</v>
      </c>
      <c r="P3644" s="4" t="s">
        <v>6659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1844</v>
      </c>
      <c r="E3645" s="57" t="s">
        <v>446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6660</v>
      </c>
      <c r="N3645" s="57" t="s">
        <v>30</v>
      </c>
      <c r="O3645" s="57"/>
      <c r="P3645" s="4" t="s">
        <v>6661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1758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7106</v>
      </c>
      <c r="N3646" s="57" t="s">
        <v>212</v>
      </c>
      <c r="O3646" s="57" t="s">
        <v>6028</v>
      </c>
      <c r="P3646" s="4" t="s">
        <v>6029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436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453</v>
      </c>
      <c r="N3647" s="57" t="s">
        <v>436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436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453</v>
      </c>
      <c r="N3648" s="57" t="s">
        <v>436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2276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7152</v>
      </c>
      <c r="N3649" s="57" t="s">
        <v>52</v>
      </c>
      <c r="O3649" s="57">
        <v>9330</v>
      </c>
      <c r="P3649" s="4" t="s">
        <v>2425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2277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7152</v>
      </c>
      <c r="N3650" s="57" t="s">
        <v>52</v>
      </c>
      <c r="O3650" s="57">
        <v>9330</v>
      </c>
      <c r="P3650" s="4" t="s">
        <v>2425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1290</v>
      </c>
      <c r="E3651" s="57" t="s">
        <v>446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7153</v>
      </c>
      <c r="N3651" s="57" t="s">
        <v>52</v>
      </c>
      <c r="O3651" s="57">
        <v>9330</v>
      </c>
      <c r="P3651" s="4" t="s">
        <v>6232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3079</v>
      </c>
      <c r="E3652" s="57" t="s">
        <v>446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7153</v>
      </c>
      <c r="N3652" s="57" t="s">
        <v>52</v>
      </c>
      <c r="O3652" s="57">
        <v>9330</v>
      </c>
      <c r="P3652" s="4" t="s">
        <v>6181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3504</v>
      </c>
      <c r="E3653" s="57" t="s">
        <v>446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5753</v>
      </c>
      <c r="N3653" s="57" t="s">
        <v>47</v>
      </c>
      <c r="O3653" s="57">
        <v>9281</v>
      </c>
      <c r="P3653" s="4" t="s">
        <v>5754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3504</v>
      </c>
      <c r="E3654" s="57" t="s">
        <v>446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5753</v>
      </c>
      <c r="N3654" s="57" t="s">
        <v>47</v>
      </c>
      <c r="O3654" s="57">
        <v>9281</v>
      </c>
      <c r="P3654" s="4" t="s">
        <v>5754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3504</v>
      </c>
      <c r="E3655" s="57" t="s">
        <v>446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5753</v>
      </c>
      <c r="N3655" s="57" t="s">
        <v>47</v>
      </c>
      <c r="O3655" s="57">
        <v>9281</v>
      </c>
      <c r="P3655" s="4" t="s">
        <v>5754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6631</v>
      </c>
      <c r="E3656" s="57" t="s">
        <v>446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2023</v>
      </c>
      <c r="N3656" s="57" t="s">
        <v>57</v>
      </c>
      <c r="O3656" s="57" t="s">
        <v>2528</v>
      </c>
      <c r="P3656" s="4" t="s">
        <v>3724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6658</v>
      </c>
      <c r="E3657" s="57" t="s">
        <v>446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6593</v>
      </c>
      <c r="N3657" s="57" t="s">
        <v>65</v>
      </c>
      <c r="O3657" s="57"/>
      <c r="P3657" s="4" t="s">
        <v>6594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676</v>
      </c>
      <c r="E3658" s="57" t="s">
        <v>446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7153</v>
      </c>
      <c r="N3658" s="57" t="s">
        <v>52</v>
      </c>
      <c r="O3658" s="57">
        <v>9330</v>
      </c>
      <c r="P3658" s="4" t="s">
        <v>5459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5425</v>
      </c>
      <c r="E3659" s="57" t="s">
        <v>446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1910</v>
      </c>
      <c r="N3659" s="57" t="s">
        <v>443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5425</v>
      </c>
      <c r="E3660" s="57" t="s">
        <v>446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1910</v>
      </c>
      <c r="N3660" s="57" t="s">
        <v>443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5425</v>
      </c>
      <c r="E3661" s="57" t="s">
        <v>446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1910</v>
      </c>
      <c r="N3661" s="57" t="s">
        <v>443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5425</v>
      </c>
      <c r="E3662" s="57" t="s">
        <v>446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1910</v>
      </c>
      <c r="N3662" s="57" t="s">
        <v>443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5425</v>
      </c>
      <c r="E3663" s="57" t="s">
        <v>446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1910</v>
      </c>
      <c r="N3663" s="57" t="s">
        <v>443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5425</v>
      </c>
      <c r="E3664" s="57" t="s">
        <v>446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1910</v>
      </c>
      <c r="N3664" s="57" t="s">
        <v>443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5751</v>
      </c>
      <c r="E3665" s="57" t="s">
        <v>446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5753</v>
      </c>
      <c r="N3665" s="57" t="s">
        <v>47</v>
      </c>
      <c r="O3665" s="57">
        <v>9281</v>
      </c>
      <c r="P3665" s="4" t="s">
        <v>5754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5751</v>
      </c>
      <c r="E3666" s="57" t="s">
        <v>446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5753</v>
      </c>
      <c r="N3666" s="57" t="s">
        <v>47</v>
      </c>
      <c r="O3666" s="57">
        <v>9281</v>
      </c>
      <c r="P3666" s="4" t="s">
        <v>5754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552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1910</v>
      </c>
      <c r="N3667" s="57" t="s">
        <v>444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6138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5753</v>
      </c>
      <c r="N3668" s="57" t="s">
        <v>47</v>
      </c>
      <c r="O3668" s="57">
        <v>9281</v>
      </c>
      <c r="P3668" s="4" t="s">
        <v>5754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6303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7063</v>
      </c>
      <c r="N3669" s="57" t="s">
        <v>3387</v>
      </c>
      <c r="O3669" s="57" t="s">
        <v>3032</v>
      </c>
      <c r="P3669" s="4" t="s">
        <v>3911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6303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7067</v>
      </c>
      <c r="N3670" s="57" t="s">
        <v>3387</v>
      </c>
      <c r="O3670" s="57" t="s">
        <v>6304</v>
      </c>
      <c r="P3670" s="4" t="s">
        <v>6659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6270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7067</v>
      </c>
      <c r="N3671" s="57" t="s">
        <v>3387</v>
      </c>
      <c r="O3671" s="57" t="s">
        <v>6304</v>
      </c>
      <c r="P3671" s="4" t="s">
        <v>6659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1758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7106</v>
      </c>
      <c r="N3672" s="57" t="s">
        <v>212</v>
      </c>
      <c r="O3672" s="57" t="s">
        <v>6028</v>
      </c>
      <c r="P3672" s="4" t="s">
        <v>6029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436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453</v>
      </c>
      <c r="N3673" s="57" t="s">
        <v>436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436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453</v>
      </c>
      <c r="N3674" s="57" t="s">
        <v>436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6741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1910</v>
      </c>
      <c r="N3675" s="57" t="s">
        <v>443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2276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7152</v>
      </c>
      <c r="N3676" s="57" t="s">
        <v>52</v>
      </c>
      <c r="O3676" s="57">
        <v>9330</v>
      </c>
      <c r="P3676" s="4" t="s">
        <v>2425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2277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7152</v>
      </c>
      <c r="N3677" s="57" t="s">
        <v>52</v>
      </c>
      <c r="O3677" s="57">
        <v>9330</v>
      </c>
      <c r="P3677" s="4" t="s">
        <v>2425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1290</v>
      </c>
      <c r="E3678" s="57" t="s">
        <v>446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7153</v>
      </c>
      <c r="N3678" s="57" t="s">
        <v>52</v>
      </c>
      <c r="O3678" s="57">
        <v>9330</v>
      </c>
      <c r="P3678" s="4" t="s">
        <v>6232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3079</v>
      </c>
      <c r="E3679" s="57" t="s">
        <v>446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7153</v>
      </c>
      <c r="N3679" s="57" t="s">
        <v>52</v>
      </c>
      <c r="O3679" s="57">
        <v>9330</v>
      </c>
      <c r="P3679" s="4" t="s">
        <v>6181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3504</v>
      </c>
      <c r="E3680" s="57" t="s">
        <v>446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5753</v>
      </c>
      <c r="N3680" s="57" t="s">
        <v>47</v>
      </c>
      <c r="O3680" s="57">
        <v>9281</v>
      </c>
      <c r="P3680" s="4" t="s">
        <v>5754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3504</v>
      </c>
      <c r="E3681" s="57" t="s">
        <v>446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5753</v>
      </c>
      <c r="N3681" s="57" t="s">
        <v>47</v>
      </c>
      <c r="O3681" s="57">
        <v>9281</v>
      </c>
      <c r="P3681" s="4" t="s">
        <v>5754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3504</v>
      </c>
      <c r="E3682" s="57" t="s">
        <v>446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5753</v>
      </c>
      <c r="N3682" s="57" t="s">
        <v>47</v>
      </c>
      <c r="O3682" s="57">
        <v>9281</v>
      </c>
      <c r="P3682" s="4" t="s">
        <v>5754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6631</v>
      </c>
      <c r="E3683" s="57" t="s">
        <v>446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2023</v>
      </c>
      <c r="N3683" s="57" t="s">
        <v>57</v>
      </c>
      <c r="O3683" s="57" t="s">
        <v>2528</v>
      </c>
      <c r="P3683" s="4" t="s">
        <v>3724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6631</v>
      </c>
      <c r="E3684" s="57" t="s">
        <v>446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2023</v>
      </c>
      <c r="N3684" s="57" t="s">
        <v>57</v>
      </c>
      <c r="O3684" s="57" t="s">
        <v>2528</v>
      </c>
      <c r="P3684" s="4" t="s">
        <v>3724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4268</v>
      </c>
      <c r="E3685" s="57" t="s">
        <v>446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448</v>
      </c>
      <c r="N3685" s="57" t="s">
        <v>456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6025</v>
      </c>
      <c r="E3686" s="57" t="s">
        <v>446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448</v>
      </c>
      <c r="N3686" s="57" t="s">
        <v>456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676</v>
      </c>
      <c r="E3687" s="57" t="s">
        <v>446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7153</v>
      </c>
      <c r="N3687" s="57" t="s">
        <v>52</v>
      </c>
      <c r="O3687" s="57">
        <v>9330</v>
      </c>
      <c r="P3687" s="4" t="s">
        <v>5459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5425</v>
      </c>
      <c r="E3688" s="57" t="s">
        <v>446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1910</v>
      </c>
      <c r="N3688" s="57" t="s">
        <v>443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5425</v>
      </c>
      <c r="E3689" s="57" t="s">
        <v>446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1910</v>
      </c>
      <c r="N3689" s="57" t="s">
        <v>443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5425</v>
      </c>
      <c r="E3690" s="57" t="s">
        <v>446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1910</v>
      </c>
      <c r="N3690" s="57" t="s">
        <v>443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5425</v>
      </c>
      <c r="E3691" s="57" t="s">
        <v>446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1910</v>
      </c>
      <c r="N3691" s="57" t="s">
        <v>443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5425</v>
      </c>
      <c r="E3692" s="57" t="s">
        <v>446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1910</v>
      </c>
      <c r="N3692" s="57" t="s">
        <v>443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5425</v>
      </c>
      <c r="E3693" s="57" t="s">
        <v>446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1910</v>
      </c>
      <c r="N3693" s="57" t="s">
        <v>443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5425</v>
      </c>
      <c r="E3694" s="57" t="s">
        <v>446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1910</v>
      </c>
      <c r="N3694" s="57" t="s">
        <v>443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5425</v>
      </c>
      <c r="E3695" s="57" t="s">
        <v>446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1910</v>
      </c>
      <c r="N3695" s="57" t="s">
        <v>443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5425</v>
      </c>
      <c r="E3696" s="57" t="s">
        <v>446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1910</v>
      </c>
      <c r="N3696" s="57" t="s">
        <v>443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5425</v>
      </c>
      <c r="E3697" s="57" t="s">
        <v>446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1910</v>
      </c>
      <c r="N3697" s="57" t="s">
        <v>443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5751</v>
      </c>
      <c r="E3698" s="57" t="s">
        <v>446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5753</v>
      </c>
      <c r="N3698" s="57" t="s">
        <v>47</v>
      </c>
      <c r="O3698" s="57">
        <v>9281</v>
      </c>
      <c r="P3698" s="4" t="s">
        <v>5754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5751</v>
      </c>
      <c r="E3699" s="57" t="s">
        <v>446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5753</v>
      </c>
      <c r="N3699" s="57" t="s">
        <v>47</v>
      </c>
      <c r="O3699" s="57">
        <v>9281</v>
      </c>
      <c r="P3699" s="4" t="s">
        <v>5754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552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1910</v>
      </c>
      <c r="N3700" s="57" t="s">
        <v>444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1758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1910</v>
      </c>
      <c r="N3701" s="57" t="s">
        <v>443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1758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1910</v>
      </c>
      <c r="N3702" s="57" t="s">
        <v>443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6138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5753</v>
      </c>
      <c r="N3703" s="57" t="s">
        <v>47</v>
      </c>
      <c r="O3703" s="57">
        <v>9281</v>
      </c>
      <c r="P3703" s="4" t="s">
        <v>5754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2631</v>
      </c>
      <c r="E3704" s="57" t="s">
        <v>446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7061</v>
      </c>
      <c r="N3704" s="57" t="s">
        <v>192</v>
      </c>
      <c r="O3704" s="57" t="s">
        <v>7058</v>
      </c>
      <c r="P3704" s="4" t="s">
        <v>7059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6303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7067</v>
      </c>
      <c r="N3705" s="57" t="s">
        <v>3387</v>
      </c>
      <c r="O3705" s="57" t="s">
        <v>6304</v>
      </c>
      <c r="P3705" s="4" t="s">
        <v>6659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6270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7067</v>
      </c>
      <c r="N3706" s="57" t="s">
        <v>3387</v>
      </c>
      <c r="O3706" s="57" t="s">
        <v>6304</v>
      </c>
      <c r="P3706" s="4" t="s">
        <v>6659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6592</v>
      </c>
      <c r="E3707" s="57" t="s">
        <v>446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7065</v>
      </c>
      <c r="N3707" s="57" t="s">
        <v>7066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3504</v>
      </c>
      <c r="E3708" s="57" t="s">
        <v>446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7065</v>
      </c>
      <c r="N3708" s="57" t="s">
        <v>7066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1758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7106</v>
      </c>
      <c r="N3709" s="57" t="s">
        <v>212</v>
      </c>
      <c r="O3709" s="57" t="s">
        <v>6028</v>
      </c>
      <c r="P3709" s="4" t="s">
        <v>6029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436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453</v>
      </c>
      <c r="N3710" s="57" t="s">
        <v>436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2276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7152</v>
      </c>
      <c r="N3711" s="57" t="s">
        <v>52</v>
      </c>
      <c r="O3711" s="57">
        <v>9330</v>
      </c>
      <c r="P3711" s="4" t="s">
        <v>2425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2277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7152</v>
      </c>
      <c r="N3712" s="57" t="s">
        <v>52</v>
      </c>
      <c r="O3712" s="57">
        <v>9330</v>
      </c>
      <c r="P3712" s="4" t="s">
        <v>2425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1290</v>
      </c>
      <c r="E3713" s="57" t="s">
        <v>446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7153</v>
      </c>
      <c r="N3713" s="57" t="s">
        <v>52</v>
      </c>
      <c r="O3713" s="57">
        <v>9330</v>
      </c>
      <c r="P3713" s="4" t="s">
        <v>6232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1290</v>
      </c>
      <c r="E3714" s="57" t="s">
        <v>446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7153</v>
      </c>
      <c r="N3714" s="57" t="s">
        <v>52</v>
      </c>
      <c r="O3714" s="57">
        <v>9330</v>
      </c>
      <c r="P3714" s="4" t="s">
        <v>6181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3079</v>
      </c>
      <c r="E3715" s="57" t="s">
        <v>446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7065</v>
      </c>
      <c r="N3715" s="57" t="s">
        <v>7066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3504</v>
      </c>
      <c r="E3716" s="57" t="s">
        <v>446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5753</v>
      </c>
      <c r="N3716" s="57" t="s">
        <v>47</v>
      </c>
      <c r="O3716" s="57">
        <v>9281</v>
      </c>
      <c r="P3716" s="4" t="s">
        <v>5754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3504</v>
      </c>
      <c r="E3717" s="57" t="s">
        <v>446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5753</v>
      </c>
      <c r="N3717" s="57" t="s">
        <v>47</v>
      </c>
      <c r="O3717" s="57">
        <v>9281</v>
      </c>
      <c r="P3717" s="4" t="s">
        <v>5754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3504</v>
      </c>
      <c r="E3718" s="57" t="s">
        <v>446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5753</v>
      </c>
      <c r="N3718" s="57" t="s">
        <v>47</v>
      </c>
      <c r="O3718" s="57">
        <v>9281</v>
      </c>
      <c r="P3718" s="4" t="s">
        <v>5754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3504</v>
      </c>
      <c r="E3719" s="57" t="s">
        <v>446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5753</v>
      </c>
      <c r="N3719" s="57" t="s">
        <v>47</v>
      </c>
      <c r="O3719" s="57">
        <v>9281</v>
      </c>
      <c r="P3719" s="4" t="s">
        <v>5754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6658</v>
      </c>
      <c r="E3720" s="57" t="s">
        <v>446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6593</v>
      </c>
      <c r="N3720" s="57" t="s">
        <v>65</v>
      </c>
      <c r="O3720" s="57"/>
      <c r="P3720" s="4" t="s">
        <v>6594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6025</v>
      </c>
      <c r="E3721" s="57" t="s">
        <v>446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448</v>
      </c>
      <c r="N3721" s="57" t="s">
        <v>456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676</v>
      </c>
      <c r="E3722" s="57" t="s">
        <v>446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7153</v>
      </c>
      <c r="N3722" s="57" t="s">
        <v>52</v>
      </c>
      <c r="O3722" s="57">
        <v>9330</v>
      </c>
      <c r="P3722" s="4" t="s">
        <v>5459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5425</v>
      </c>
      <c r="E3723" s="57" t="s">
        <v>446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1910</v>
      </c>
      <c r="N3723" s="57" t="s">
        <v>443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5425</v>
      </c>
      <c r="E3724" s="57" t="s">
        <v>446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1910</v>
      </c>
      <c r="N3724" s="57" t="s">
        <v>443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5425</v>
      </c>
      <c r="E3725" s="57" t="s">
        <v>446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1910</v>
      </c>
      <c r="N3725" s="57" t="s">
        <v>443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5425</v>
      </c>
      <c r="E3726" s="57" t="s">
        <v>446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1910</v>
      </c>
      <c r="N3726" s="57" t="s">
        <v>443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5425</v>
      </c>
      <c r="E3727" s="57" t="s">
        <v>446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1910</v>
      </c>
      <c r="N3727" s="57" t="s">
        <v>443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5425</v>
      </c>
      <c r="E3728" s="57" t="s">
        <v>446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1910</v>
      </c>
      <c r="N3728" s="57" t="s">
        <v>443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5425</v>
      </c>
      <c r="E3729" s="57" t="s">
        <v>446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1910</v>
      </c>
      <c r="N3729" s="57" t="s">
        <v>443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5751</v>
      </c>
      <c r="E3730" s="57" t="s">
        <v>446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5753</v>
      </c>
      <c r="N3730" s="57" t="s">
        <v>47</v>
      </c>
      <c r="O3730" s="57">
        <v>9281</v>
      </c>
      <c r="P3730" s="4" t="s">
        <v>5754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5751</v>
      </c>
      <c r="E3731" s="57" t="s">
        <v>446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5753</v>
      </c>
      <c r="N3731" s="57" t="s">
        <v>47</v>
      </c>
      <c r="O3731" s="57">
        <v>9281</v>
      </c>
      <c r="P3731" s="4" t="s">
        <v>5754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552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1910</v>
      </c>
      <c r="N3732" s="57" t="s">
        <v>444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6138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5753</v>
      </c>
      <c r="N3733" s="57" t="s">
        <v>47</v>
      </c>
      <c r="O3733" s="57">
        <v>9281</v>
      </c>
      <c r="P3733" s="4" t="s">
        <v>5754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6303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7067</v>
      </c>
      <c r="N3734" s="57" t="s">
        <v>3387</v>
      </c>
      <c r="O3734" s="57" t="s">
        <v>6304</v>
      </c>
      <c r="P3734" s="4" t="s">
        <v>6659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6270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7067</v>
      </c>
      <c r="N3735" s="57" t="s">
        <v>3387</v>
      </c>
      <c r="O3735" s="57" t="s">
        <v>6304</v>
      </c>
      <c r="P3735" s="4" t="s">
        <v>6659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7064</v>
      </c>
      <c r="E3736" s="57" t="s">
        <v>446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7065</v>
      </c>
      <c r="N3736" s="57" t="s">
        <v>7066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7064</v>
      </c>
      <c r="E3737" s="57" t="s">
        <v>446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7065</v>
      </c>
      <c r="N3737" s="57" t="s">
        <v>7066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1758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7106</v>
      </c>
      <c r="N3738" s="57" t="s">
        <v>212</v>
      </c>
      <c r="O3738" s="57" t="s">
        <v>6028</v>
      </c>
      <c r="P3738" s="4" t="s">
        <v>6029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436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453</v>
      </c>
      <c r="N3739" s="57" t="s">
        <v>436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436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453</v>
      </c>
      <c r="N3740" s="57" t="s">
        <v>436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2276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7152</v>
      </c>
      <c r="N3741" s="57" t="s">
        <v>52</v>
      </c>
      <c r="O3741" s="57">
        <v>9330</v>
      </c>
      <c r="P3741" s="4" t="s">
        <v>2425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2277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7152</v>
      </c>
      <c r="N3742" s="57" t="s">
        <v>52</v>
      </c>
      <c r="O3742" s="57">
        <v>9330</v>
      </c>
      <c r="P3742" s="4" t="s">
        <v>2425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1544</v>
      </c>
      <c r="E3743" s="57" t="s">
        <v>446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5121</v>
      </c>
      <c r="N3743" s="57" t="s">
        <v>52</v>
      </c>
      <c r="O3743" s="57">
        <v>9330</v>
      </c>
      <c r="P3743" s="4" t="s">
        <v>5501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1290</v>
      </c>
      <c r="E3744" s="57" t="s">
        <v>446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7153</v>
      </c>
      <c r="N3744" s="57" t="s">
        <v>52</v>
      </c>
      <c r="O3744" s="57">
        <v>9330</v>
      </c>
      <c r="P3744" s="4" t="s">
        <v>6232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1290</v>
      </c>
      <c r="E3745" s="57" t="s">
        <v>446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7153</v>
      </c>
      <c r="N3745" s="57" t="s">
        <v>52</v>
      </c>
      <c r="O3745" s="57">
        <v>9330</v>
      </c>
      <c r="P3745" s="4" t="s">
        <v>6181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3504</v>
      </c>
      <c r="E3746" s="57" t="s">
        <v>446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5753</v>
      </c>
      <c r="N3746" s="57" t="s">
        <v>47</v>
      </c>
      <c r="O3746" s="57">
        <v>9281</v>
      </c>
      <c r="P3746" s="4" t="s">
        <v>5754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3504</v>
      </c>
      <c r="E3747" s="57" t="s">
        <v>446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5753</v>
      </c>
      <c r="N3747" s="57" t="s">
        <v>47</v>
      </c>
      <c r="O3747" s="57">
        <v>9281</v>
      </c>
      <c r="P3747" s="4" t="s">
        <v>5754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2631</v>
      </c>
      <c r="E3748" s="57" t="s">
        <v>446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448</v>
      </c>
      <c r="N3748" s="57" t="s">
        <v>456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2631</v>
      </c>
      <c r="E3749" s="57" t="s">
        <v>446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448</v>
      </c>
      <c r="N3749" s="57" t="s">
        <v>456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6809</v>
      </c>
      <c r="E3750" s="57" t="s">
        <v>446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448</v>
      </c>
      <c r="N3750" s="57" t="s">
        <v>456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3405</v>
      </c>
      <c r="E3751" s="57" t="s">
        <v>446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448</v>
      </c>
      <c r="N3751" s="57" t="s">
        <v>456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676</v>
      </c>
      <c r="E3752" s="57" t="s">
        <v>446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7153</v>
      </c>
      <c r="N3752" s="57" t="s">
        <v>52</v>
      </c>
      <c r="O3752" s="57">
        <v>9330</v>
      </c>
      <c r="P3752" s="4" t="s">
        <v>5459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5425</v>
      </c>
      <c r="E3753" s="57" t="s">
        <v>446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1910</v>
      </c>
      <c r="N3753" s="57" t="s">
        <v>443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5425</v>
      </c>
      <c r="E3754" s="57" t="s">
        <v>446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1910</v>
      </c>
      <c r="N3754" s="57" t="s">
        <v>443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5425</v>
      </c>
      <c r="E3755" s="57" t="s">
        <v>446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1910</v>
      </c>
      <c r="N3755" s="57" t="s">
        <v>443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5425</v>
      </c>
      <c r="E3756" s="57" t="s">
        <v>446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1910</v>
      </c>
      <c r="N3756" s="57" t="s">
        <v>443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5425</v>
      </c>
      <c r="E3757" s="57" t="s">
        <v>446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1910</v>
      </c>
      <c r="N3757" s="57" t="s">
        <v>443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5425</v>
      </c>
      <c r="E3758" s="57" t="s">
        <v>446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1910</v>
      </c>
      <c r="N3758" s="57" t="s">
        <v>443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5425</v>
      </c>
      <c r="E3759" s="57" t="s">
        <v>446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1910</v>
      </c>
      <c r="N3759" s="57" t="s">
        <v>444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5751</v>
      </c>
      <c r="E3760" s="57" t="s">
        <v>446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5753</v>
      </c>
      <c r="N3760" s="57" t="s">
        <v>47</v>
      </c>
      <c r="O3760" s="57">
        <v>9281</v>
      </c>
      <c r="P3760" s="4" t="s">
        <v>5754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5751</v>
      </c>
      <c r="E3761" s="57" t="s">
        <v>446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5753</v>
      </c>
      <c r="N3761" s="57" t="s">
        <v>47</v>
      </c>
      <c r="O3761" s="57">
        <v>9281</v>
      </c>
      <c r="P3761" s="4" t="s">
        <v>5754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552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1910</v>
      </c>
      <c r="N3762" s="57" t="s">
        <v>444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6303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7067</v>
      </c>
      <c r="N3763" s="57" t="s">
        <v>3387</v>
      </c>
      <c r="O3763" s="57" t="s">
        <v>6304</v>
      </c>
      <c r="P3763" s="4" t="s">
        <v>6659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6270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7067</v>
      </c>
      <c r="N3764" s="57" t="s">
        <v>3387</v>
      </c>
      <c r="O3764" s="57" t="s">
        <v>6304</v>
      </c>
      <c r="P3764" s="4" t="s">
        <v>6659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1758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7106</v>
      </c>
      <c r="N3765" s="57" t="s">
        <v>212</v>
      </c>
      <c r="O3765" s="57" t="s">
        <v>6028</v>
      </c>
      <c r="P3765" s="4" t="s">
        <v>6029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436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453</v>
      </c>
      <c r="N3766" s="57" t="s">
        <v>436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436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453</v>
      </c>
      <c r="N3767" s="57" t="s">
        <v>436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2276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7152</v>
      </c>
      <c r="N3768" s="57" t="s">
        <v>52</v>
      </c>
      <c r="O3768" s="57">
        <v>9330</v>
      </c>
      <c r="P3768" s="4" t="s">
        <v>2425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2277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7152</v>
      </c>
      <c r="N3769" s="57" t="s">
        <v>52</v>
      </c>
      <c r="O3769" s="57">
        <v>9330</v>
      </c>
      <c r="P3769" s="4" t="s">
        <v>2425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1276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1910</v>
      </c>
      <c r="N3770" s="57" t="s">
        <v>443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1544</v>
      </c>
      <c r="E3771" s="57" t="s">
        <v>446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5121</v>
      </c>
      <c r="N3771" s="57" t="s">
        <v>52</v>
      </c>
      <c r="O3771" s="57">
        <v>9330</v>
      </c>
      <c r="P3771" s="4" t="s">
        <v>5380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1544</v>
      </c>
      <c r="E3772" s="57" t="s">
        <v>446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5121</v>
      </c>
      <c r="N3772" s="57" t="s">
        <v>52</v>
      </c>
      <c r="O3772" s="57">
        <v>9330</v>
      </c>
      <c r="P3772" s="4" t="s">
        <v>5380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1290</v>
      </c>
      <c r="E3773" s="57" t="s">
        <v>446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7153</v>
      </c>
      <c r="N3773" s="57" t="s">
        <v>52</v>
      </c>
      <c r="O3773" s="57">
        <v>9330</v>
      </c>
      <c r="P3773" s="4" t="s">
        <v>6232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1290</v>
      </c>
      <c r="E3774" s="57" t="s">
        <v>446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7153</v>
      </c>
      <c r="N3774" s="57" t="s">
        <v>52</v>
      </c>
      <c r="O3774" s="57">
        <v>9330</v>
      </c>
      <c r="P3774" s="4" t="s">
        <v>6181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3504</v>
      </c>
      <c r="E3775" s="57" t="s">
        <v>446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5753</v>
      </c>
      <c r="N3775" s="57" t="s">
        <v>47</v>
      </c>
      <c r="O3775" s="57">
        <v>9281</v>
      </c>
      <c r="P3775" s="4" t="s">
        <v>5754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2631</v>
      </c>
      <c r="E3776" s="57" t="s">
        <v>446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448</v>
      </c>
      <c r="N3776" s="57" t="s">
        <v>456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6817</v>
      </c>
      <c r="E3777" s="57" t="s">
        <v>446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448</v>
      </c>
      <c r="N3777" s="57" t="s">
        <v>456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3993</v>
      </c>
      <c r="E3778" s="57" t="s">
        <v>446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448</v>
      </c>
      <c r="N3778" s="57" t="s">
        <v>456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6818</v>
      </c>
      <c r="E3779" s="57" t="s">
        <v>446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448</v>
      </c>
      <c r="N3779" s="57" t="s">
        <v>456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3079</v>
      </c>
      <c r="E3780" s="57" t="s">
        <v>446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448</v>
      </c>
      <c r="N3780" s="57" t="s">
        <v>456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2631</v>
      </c>
      <c r="E3781" s="57" t="s">
        <v>446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448</v>
      </c>
      <c r="N3781" s="57" t="s">
        <v>456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1196</v>
      </c>
      <c r="E3782" s="57" t="s">
        <v>446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2278</v>
      </c>
      <c r="N3782" s="57" t="s">
        <v>57</v>
      </c>
      <c r="O3782" s="57" t="s">
        <v>3996</v>
      </c>
      <c r="P3782" s="4" t="s">
        <v>6819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6631</v>
      </c>
      <c r="E3783" s="57" t="s">
        <v>446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2023</v>
      </c>
      <c r="N3783" s="57" t="s">
        <v>57</v>
      </c>
      <c r="O3783" s="57" t="s">
        <v>2528</v>
      </c>
      <c r="P3783" s="4" t="s">
        <v>4365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6818</v>
      </c>
      <c r="E3784" s="57" t="s">
        <v>446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1910</v>
      </c>
      <c r="N3784" s="57" t="s">
        <v>444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5910</v>
      </c>
      <c r="E3785" s="57" t="s">
        <v>446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1910</v>
      </c>
      <c r="N3785" s="57" t="s">
        <v>444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6809</v>
      </c>
      <c r="E3786" s="57" t="s">
        <v>446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448</v>
      </c>
      <c r="N3786" s="57" t="s">
        <v>456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6809</v>
      </c>
      <c r="E3787" s="57" t="s">
        <v>446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448</v>
      </c>
      <c r="N3787" s="57" t="s">
        <v>456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3405</v>
      </c>
      <c r="E3788" s="57" t="s">
        <v>446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448</v>
      </c>
      <c r="N3788" s="57" t="s">
        <v>456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676</v>
      </c>
      <c r="E3789" s="57" t="s">
        <v>446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7153</v>
      </c>
      <c r="N3789" s="57" t="s">
        <v>52</v>
      </c>
      <c r="O3789" s="57">
        <v>9330</v>
      </c>
      <c r="P3789" s="4" t="s">
        <v>5459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5425</v>
      </c>
      <c r="E3790" s="57" t="s">
        <v>446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1910</v>
      </c>
      <c r="N3790" s="57" t="s">
        <v>443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5425</v>
      </c>
      <c r="E3791" s="57" t="s">
        <v>446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1910</v>
      </c>
      <c r="N3791" s="57" t="s">
        <v>443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5425</v>
      </c>
      <c r="E3792" s="57" t="s">
        <v>446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1910</v>
      </c>
      <c r="N3792" s="57" t="s">
        <v>443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5425</v>
      </c>
      <c r="E3793" s="57" t="s">
        <v>446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1910</v>
      </c>
      <c r="N3793" s="57" t="s">
        <v>443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5425</v>
      </c>
      <c r="E3794" s="57" t="s">
        <v>446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1910</v>
      </c>
      <c r="N3794" s="57" t="s">
        <v>443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5751</v>
      </c>
      <c r="E3795" s="57" t="s">
        <v>446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5753</v>
      </c>
      <c r="N3795" s="57" t="s">
        <v>47</v>
      </c>
      <c r="O3795" s="57">
        <v>9281</v>
      </c>
      <c r="P3795" s="4" t="s">
        <v>5754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5751</v>
      </c>
      <c r="E3796" s="57" t="s">
        <v>446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5753</v>
      </c>
      <c r="N3796" s="57" t="s">
        <v>47</v>
      </c>
      <c r="O3796" s="57">
        <v>9281</v>
      </c>
      <c r="P3796" s="4" t="s">
        <v>5754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552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1910</v>
      </c>
      <c r="N3797" s="57" t="s">
        <v>444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6303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7067</v>
      </c>
      <c r="N3798" s="57" t="s">
        <v>3387</v>
      </c>
      <c r="O3798" s="57" t="s">
        <v>6304</v>
      </c>
      <c r="P3798" s="4" t="s">
        <v>6659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6270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7067</v>
      </c>
      <c r="N3799" s="57" t="s">
        <v>3387</v>
      </c>
      <c r="O3799" s="57" t="s">
        <v>6304</v>
      </c>
      <c r="P3799" s="4" t="s">
        <v>6659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436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453</v>
      </c>
      <c r="N3800" s="57" t="s">
        <v>436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2276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7152</v>
      </c>
      <c r="N3801" s="57" t="s">
        <v>52</v>
      </c>
      <c r="O3801" s="57">
        <v>9330</v>
      </c>
      <c r="P3801" s="4" t="s">
        <v>2425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2277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7152</v>
      </c>
      <c r="N3802" s="57" t="s">
        <v>52</v>
      </c>
      <c r="O3802" s="57">
        <v>9330</v>
      </c>
      <c r="P3802" s="4" t="s">
        <v>2425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1276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448</v>
      </c>
      <c r="N3803" s="57" t="s">
        <v>456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1544</v>
      </c>
      <c r="E3804" s="57" t="s">
        <v>446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7153</v>
      </c>
      <c r="N3804" s="57" t="s">
        <v>52</v>
      </c>
      <c r="O3804" s="57">
        <v>9330</v>
      </c>
      <c r="P3804" s="4" t="s">
        <v>6181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1290</v>
      </c>
      <c r="E3805" s="57" t="s">
        <v>446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7153</v>
      </c>
      <c r="N3805" s="57" t="s">
        <v>52</v>
      </c>
      <c r="O3805" s="57">
        <v>9330</v>
      </c>
      <c r="P3805" s="4" t="s">
        <v>6232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6817</v>
      </c>
      <c r="E3806" s="57" t="s">
        <v>446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5753</v>
      </c>
      <c r="N3806" s="57" t="s">
        <v>47</v>
      </c>
      <c r="O3806" s="57">
        <v>9281</v>
      </c>
      <c r="P3806" s="4" t="s">
        <v>5754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6817</v>
      </c>
      <c r="E3807" s="57" t="s">
        <v>446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5753</v>
      </c>
      <c r="N3807" s="57" t="s">
        <v>47</v>
      </c>
      <c r="O3807" s="57">
        <v>9281</v>
      </c>
      <c r="P3807" s="4" t="s">
        <v>5754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6817</v>
      </c>
      <c r="E3808" s="57" t="s">
        <v>446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5753</v>
      </c>
      <c r="N3808" s="57" t="s">
        <v>47</v>
      </c>
      <c r="O3808" s="57">
        <v>9281</v>
      </c>
      <c r="P3808" s="4" t="s">
        <v>5754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6658</v>
      </c>
      <c r="E3809" s="57" t="s">
        <v>446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6593</v>
      </c>
      <c r="N3809" s="57" t="s">
        <v>65</v>
      </c>
      <c r="O3809" s="57"/>
      <c r="P3809" s="4" t="s">
        <v>6594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2631</v>
      </c>
      <c r="E3810" s="57" t="s">
        <v>446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448</v>
      </c>
      <c r="N3810" s="57" t="s">
        <v>456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6817</v>
      </c>
      <c r="E3811" s="57" t="s">
        <v>446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448</v>
      </c>
      <c r="N3811" s="57" t="s">
        <v>456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3993</v>
      </c>
      <c r="E3812" s="57" t="s">
        <v>446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448</v>
      </c>
      <c r="N3812" s="57" t="s">
        <v>456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6818</v>
      </c>
      <c r="E3813" s="57" t="s">
        <v>446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448</v>
      </c>
      <c r="N3813" s="57" t="s">
        <v>456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3079</v>
      </c>
      <c r="E3814" s="57" t="s">
        <v>446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448</v>
      </c>
      <c r="N3814" s="57" t="s">
        <v>456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1196</v>
      </c>
      <c r="E3815" s="57" t="s">
        <v>446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2023</v>
      </c>
      <c r="N3815" s="57" t="s">
        <v>57</v>
      </c>
      <c r="O3815" s="57" t="s">
        <v>2528</v>
      </c>
      <c r="P3815" s="4" t="s">
        <v>4365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6631</v>
      </c>
      <c r="E3816" s="57" t="s">
        <v>446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2023</v>
      </c>
      <c r="N3816" s="57" t="s">
        <v>57</v>
      </c>
      <c r="O3816" s="57" t="s">
        <v>2528</v>
      </c>
      <c r="P3816" s="4" t="s">
        <v>4365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6631</v>
      </c>
      <c r="E3817" s="57" t="s">
        <v>446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2023</v>
      </c>
      <c r="N3817" s="57" t="s">
        <v>57</v>
      </c>
      <c r="O3817" s="57" t="s">
        <v>2528</v>
      </c>
      <c r="P3817" s="4" t="s">
        <v>4365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6818</v>
      </c>
      <c r="E3818" s="57" t="s">
        <v>446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1910</v>
      </c>
      <c r="N3818" s="57" t="s">
        <v>444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676</v>
      </c>
      <c r="E3819" s="57" t="s">
        <v>446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7153</v>
      </c>
      <c r="N3819" s="57" t="s">
        <v>52</v>
      </c>
      <c r="O3819" s="57">
        <v>9330</v>
      </c>
      <c r="P3819" s="4" t="s">
        <v>5459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5425</v>
      </c>
      <c r="E3820" s="57" t="s">
        <v>446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1910</v>
      </c>
      <c r="N3820" s="57" t="s">
        <v>443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5425</v>
      </c>
      <c r="E3821" s="57" t="s">
        <v>446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1910</v>
      </c>
      <c r="N3821" s="57" t="s">
        <v>443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5425</v>
      </c>
      <c r="E3822" s="57" t="s">
        <v>446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1910</v>
      </c>
      <c r="N3822" s="57" t="s">
        <v>443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5425</v>
      </c>
      <c r="E3823" s="57" t="s">
        <v>446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1910</v>
      </c>
      <c r="N3823" s="57" t="s">
        <v>443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5425</v>
      </c>
      <c r="E3824" s="57" t="s">
        <v>446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1910</v>
      </c>
      <c r="N3824" s="57" t="s">
        <v>443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5751</v>
      </c>
      <c r="E3825" s="57" t="s">
        <v>446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5753</v>
      </c>
      <c r="N3825" s="57" t="s">
        <v>47</v>
      </c>
      <c r="O3825" s="57">
        <v>9281</v>
      </c>
      <c r="P3825" s="4" t="s">
        <v>5754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5751</v>
      </c>
      <c r="E3826" s="57" t="s">
        <v>446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5753</v>
      </c>
      <c r="N3826" s="57" t="s">
        <v>47</v>
      </c>
      <c r="O3826" s="57">
        <v>9281</v>
      </c>
      <c r="P3826" s="4" t="s">
        <v>5754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552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1910</v>
      </c>
      <c r="N3827" s="57" t="s">
        <v>444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6303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7067</v>
      </c>
      <c r="N3828" s="57" t="s">
        <v>3387</v>
      </c>
      <c r="O3828" s="57" t="s">
        <v>6304</v>
      </c>
      <c r="P3828" s="4" t="s">
        <v>6659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6270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7067</v>
      </c>
      <c r="N3829" s="57" t="s">
        <v>3387</v>
      </c>
      <c r="O3829" s="57" t="s">
        <v>6304</v>
      </c>
      <c r="P3829" s="4" t="s">
        <v>6659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436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453</v>
      </c>
      <c r="N3830" s="57" t="s">
        <v>436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436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453</v>
      </c>
      <c r="N3831" s="57" t="s">
        <v>436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2276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7152</v>
      </c>
      <c r="N3832" s="57" t="s">
        <v>52</v>
      </c>
      <c r="O3832" s="57">
        <v>9330</v>
      </c>
      <c r="P3832" s="4" t="s">
        <v>2425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2277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7152</v>
      </c>
      <c r="N3833" s="57" t="s">
        <v>52</v>
      </c>
      <c r="O3833" s="57">
        <v>9330</v>
      </c>
      <c r="P3833" s="4" t="s">
        <v>2425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1276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448</v>
      </c>
      <c r="N3834" s="57" t="s">
        <v>456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1276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448</v>
      </c>
      <c r="N3835" s="57" t="s">
        <v>456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1290</v>
      </c>
      <c r="E3836" s="57" t="s">
        <v>446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7153</v>
      </c>
      <c r="N3836" s="57" t="s">
        <v>52</v>
      </c>
      <c r="O3836" s="57">
        <v>9330</v>
      </c>
      <c r="P3836" s="4" t="s">
        <v>6232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6817</v>
      </c>
      <c r="E3837" s="57" t="s">
        <v>446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5753</v>
      </c>
      <c r="N3837" s="57" t="s">
        <v>47</v>
      </c>
      <c r="O3837" s="57">
        <v>9281</v>
      </c>
      <c r="P3837" s="4" t="s">
        <v>5754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6658</v>
      </c>
      <c r="E3838" s="57" t="s">
        <v>446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6593</v>
      </c>
      <c r="N3838" s="57" t="s">
        <v>65</v>
      </c>
      <c r="O3838" s="57"/>
      <c r="P3838" s="4" t="s">
        <v>6594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1196</v>
      </c>
      <c r="E3839" s="57" t="s">
        <v>446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2023</v>
      </c>
      <c r="N3839" s="57" t="s">
        <v>57</v>
      </c>
      <c r="O3839" s="57" t="s">
        <v>2528</v>
      </c>
      <c r="P3839" s="4" t="s">
        <v>4365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6631</v>
      </c>
      <c r="E3840" s="57" t="s">
        <v>446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7065</v>
      </c>
      <c r="N3840" s="57" t="s">
        <v>7066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6631</v>
      </c>
      <c r="E3841" s="57" t="s">
        <v>446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7065</v>
      </c>
      <c r="N3841" s="57" t="s">
        <v>7066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6818</v>
      </c>
      <c r="E3842" s="57" t="s">
        <v>446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1910</v>
      </c>
      <c r="N3842" s="57" t="s">
        <v>444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6818</v>
      </c>
      <c r="E3843" s="57" t="s">
        <v>446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1910</v>
      </c>
      <c r="N3843" s="57" t="s">
        <v>444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6818</v>
      </c>
      <c r="E3844" s="57" t="s">
        <v>446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1910</v>
      </c>
      <c r="N3844" s="57" t="s">
        <v>444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6818</v>
      </c>
      <c r="E3845" s="57" t="s">
        <v>446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1910</v>
      </c>
      <c r="N3845" s="57" t="s">
        <v>444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3405</v>
      </c>
      <c r="E3846" s="57" t="s">
        <v>446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7065</v>
      </c>
      <c r="N3846" s="57" t="s">
        <v>7066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3405</v>
      </c>
      <c r="E3847" s="57" t="s">
        <v>446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7065</v>
      </c>
      <c r="N3847" s="57" t="s">
        <v>7066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4321</v>
      </c>
      <c r="E3848" s="57" t="s">
        <v>446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5753</v>
      </c>
      <c r="N3848" s="57" t="s">
        <v>47</v>
      </c>
      <c r="O3848" s="57">
        <v>9281</v>
      </c>
      <c r="P3848" s="4" t="s">
        <v>5754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3405</v>
      </c>
      <c r="E3849" s="57" t="s">
        <v>446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448</v>
      </c>
      <c r="N3849" s="57" t="s">
        <v>456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676</v>
      </c>
      <c r="E3850" s="57" t="s">
        <v>446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7153</v>
      </c>
      <c r="N3850" s="57" t="s">
        <v>52</v>
      </c>
      <c r="O3850" s="57">
        <v>9330</v>
      </c>
      <c r="P3850" s="4" t="s">
        <v>5459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5425</v>
      </c>
      <c r="E3851" s="57" t="s">
        <v>446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1910</v>
      </c>
      <c r="N3851" s="57" t="s">
        <v>443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5425</v>
      </c>
      <c r="E3852" s="57" t="s">
        <v>446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1910</v>
      </c>
      <c r="N3852" s="57" t="s">
        <v>443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5425</v>
      </c>
      <c r="E3853" s="57" t="s">
        <v>446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1910</v>
      </c>
      <c r="N3853" s="57" t="s">
        <v>443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5425</v>
      </c>
      <c r="E3854" s="57" t="s">
        <v>446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1910</v>
      </c>
      <c r="N3854" s="57" t="s">
        <v>443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5425</v>
      </c>
      <c r="E3855" s="57" t="s">
        <v>446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1910</v>
      </c>
      <c r="N3855" s="57" t="s">
        <v>443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5751</v>
      </c>
      <c r="E3856" s="57" t="s">
        <v>446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5753</v>
      </c>
      <c r="N3856" s="57" t="s">
        <v>47</v>
      </c>
      <c r="O3856" s="57">
        <v>9281</v>
      </c>
      <c r="P3856" s="4" t="s">
        <v>5754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5751</v>
      </c>
      <c r="E3857" s="57" t="s">
        <v>446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5753</v>
      </c>
      <c r="N3857" s="57" t="s">
        <v>47</v>
      </c>
      <c r="O3857" s="57">
        <v>9281</v>
      </c>
      <c r="P3857" s="4" t="s">
        <v>5754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552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1910</v>
      </c>
      <c r="N3858" s="57" t="s">
        <v>444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6303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7067</v>
      </c>
      <c r="N3859" s="57" t="s">
        <v>3387</v>
      </c>
      <c r="O3859" s="57" t="s">
        <v>6304</v>
      </c>
      <c r="P3859" s="4" t="s">
        <v>6659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6270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7067</v>
      </c>
      <c r="N3860" s="57" t="s">
        <v>3387</v>
      </c>
      <c r="O3860" s="57" t="s">
        <v>6304</v>
      </c>
      <c r="P3860" s="4" t="s">
        <v>6659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436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453</v>
      </c>
      <c r="N3861" s="57" t="s">
        <v>436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436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453</v>
      </c>
      <c r="N3862" s="57" t="s">
        <v>436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2276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7152</v>
      </c>
      <c r="N3863" s="57" t="s">
        <v>52</v>
      </c>
      <c r="O3863" s="57">
        <v>9330</v>
      </c>
      <c r="P3863" s="4" t="s">
        <v>2425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2277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7152</v>
      </c>
      <c r="N3864" s="57" t="s">
        <v>52</v>
      </c>
      <c r="O3864" s="57">
        <v>9330</v>
      </c>
      <c r="P3864" s="4" t="s">
        <v>2425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3504</v>
      </c>
      <c r="E3865" s="57" t="s">
        <v>446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7153</v>
      </c>
      <c r="N3865" s="57" t="s">
        <v>52</v>
      </c>
      <c r="O3865" s="57">
        <v>9330</v>
      </c>
      <c r="P3865" s="4" t="s">
        <v>6181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1290</v>
      </c>
      <c r="E3866" s="57" t="s">
        <v>446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7153</v>
      </c>
      <c r="N3866" s="57" t="s">
        <v>52</v>
      </c>
      <c r="O3866" s="57">
        <v>9330</v>
      </c>
      <c r="P3866" s="4" t="s">
        <v>6232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6817</v>
      </c>
      <c r="E3867" s="57" t="s">
        <v>446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5753</v>
      </c>
      <c r="N3867" s="57" t="s">
        <v>47</v>
      </c>
      <c r="O3867" s="57">
        <v>9281</v>
      </c>
      <c r="P3867" s="4" t="s">
        <v>5754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6817</v>
      </c>
      <c r="E3868" s="57" t="s">
        <v>446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5753</v>
      </c>
      <c r="N3868" s="57" t="s">
        <v>47</v>
      </c>
      <c r="O3868" s="57">
        <v>9281</v>
      </c>
      <c r="P3868" s="4" t="s">
        <v>5754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6817</v>
      </c>
      <c r="E3869" s="57" t="s">
        <v>446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5753</v>
      </c>
      <c r="N3869" s="57" t="s">
        <v>47</v>
      </c>
      <c r="O3869" s="57">
        <v>9281</v>
      </c>
      <c r="P3869" s="4" t="s">
        <v>5754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6817</v>
      </c>
      <c r="E3870" s="57" t="s">
        <v>446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5753</v>
      </c>
      <c r="N3870" s="57" t="s">
        <v>47</v>
      </c>
      <c r="O3870" s="57">
        <v>9281</v>
      </c>
      <c r="P3870" s="4" t="s">
        <v>5754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6658</v>
      </c>
      <c r="E3871" s="57" t="s">
        <v>446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6593</v>
      </c>
      <c r="N3871" s="57" t="s">
        <v>65</v>
      </c>
      <c r="O3871" s="57"/>
      <c r="P3871" s="4" t="s">
        <v>6594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1196</v>
      </c>
      <c r="E3872" s="57" t="s">
        <v>446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2023</v>
      </c>
      <c r="N3872" s="57" t="s">
        <v>57</v>
      </c>
      <c r="O3872" s="57" t="s">
        <v>2528</v>
      </c>
      <c r="P3872" s="4" t="s">
        <v>4365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6818</v>
      </c>
      <c r="E3873" s="57" t="s">
        <v>446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1910</v>
      </c>
      <c r="N3873" s="57" t="s">
        <v>444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6818</v>
      </c>
      <c r="E3874" s="57" t="s">
        <v>446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1910</v>
      </c>
      <c r="N3874" s="57" t="s">
        <v>444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6818</v>
      </c>
      <c r="E3875" s="57" t="s">
        <v>446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1910</v>
      </c>
      <c r="N3875" s="57" t="s">
        <v>444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5322</v>
      </c>
      <c r="E3876" s="57" t="s">
        <v>446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448</v>
      </c>
      <c r="N3876" s="57" t="s">
        <v>456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6914</v>
      </c>
      <c r="E3877" s="57" t="s">
        <v>446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448</v>
      </c>
      <c r="N3877" s="57" t="s">
        <v>456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6915</v>
      </c>
      <c r="E3878" s="57" t="s">
        <v>446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448</v>
      </c>
      <c r="N3878" s="57" t="s">
        <v>456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4603</v>
      </c>
      <c r="E3879" s="57" t="s">
        <v>446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448</v>
      </c>
      <c r="N3879" s="57" t="s">
        <v>456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6916</v>
      </c>
      <c r="E3880" s="57" t="s">
        <v>446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448</v>
      </c>
      <c r="N3880" s="57" t="s">
        <v>456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6809</v>
      </c>
      <c r="E3881" s="57" t="s">
        <v>446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448</v>
      </c>
      <c r="N3881" s="57" t="s">
        <v>456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5061</v>
      </c>
      <c r="E3882" s="57" t="s">
        <v>446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448</v>
      </c>
      <c r="N3882" s="57" t="s">
        <v>456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676</v>
      </c>
      <c r="E3883" s="57" t="s">
        <v>446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7153</v>
      </c>
      <c r="N3883" s="57" t="s">
        <v>52</v>
      </c>
      <c r="O3883" s="57">
        <v>9330</v>
      </c>
      <c r="P3883" s="4" t="s">
        <v>5459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5425</v>
      </c>
      <c r="E3884" s="57" t="s">
        <v>446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1910</v>
      </c>
      <c r="N3884" s="57" t="s">
        <v>443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5425</v>
      </c>
      <c r="E3885" s="57" t="s">
        <v>446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1910</v>
      </c>
      <c r="N3885" s="57" t="s">
        <v>443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5425</v>
      </c>
      <c r="E3886" s="57" t="s">
        <v>446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1910</v>
      </c>
      <c r="N3886" s="57" t="s">
        <v>443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5425</v>
      </c>
      <c r="E3887" s="57" t="s">
        <v>446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1910</v>
      </c>
      <c r="N3887" s="57" t="s">
        <v>443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675</v>
      </c>
      <c r="E3888" s="57" t="s">
        <v>446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1910</v>
      </c>
      <c r="N3888" s="57" t="s">
        <v>444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5751</v>
      </c>
      <c r="E3889" s="57" t="s">
        <v>446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5753</v>
      </c>
      <c r="N3889" s="57" t="s">
        <v>47</v>
      </c>
      <c r="O3889" s="57">
        <v>9281</v>
      </c>
      <c r="P3889" s="4" t="s">
        <v>5754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5751</v>
      </c>
      <c r="E3890" s="57" t="s">
        <v>446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5753</v>
      </c>
      <c r="N3890" s="57" t="s">
        <v>47</v>
      </c>
      <c r="O3890" s="57">
        <v>9281</v>
      </c>
      <c r="P3890" s="4" t="s">
        <v>5754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552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1910</v>
      </c>
      <c r="N3891" s="57" t="s">
        <v>444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6303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7067</v>
      </c>
      <c r="N3892" s="57" t="s">
        <v>3387</v>
      </c>
      <c r="O3892" s="57" t="s">
        <v>6304</v>
      </c>
      <c r="P3892" s="4" t="s">
        <v>6659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6270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7067</v>
      </c>
      <c r="N3893" s="57" t="s">
        <v>3387</v>
      </c>
      <c r="O3893" s="57" t="s">
        <v>6304</v>
      </c>
      <c r="P3893" s="4" t="s">
        <v>6659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436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453</v>
      </c>
      <c r="N3894" s="57" t="s">
        <v>436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2276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7152</v>
      </c>
      <c r="N3895" s="57" t="s">
        <v>52</v>
      </c>
      <c r="O3895" s="57">
        <v>9330</v>
      </c>
      <c r="P3895" s="4" t="s">
        <v>2425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2277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7152</v>
      </c>
      <c r="N3896" s="57" t="s">
        <v>52</v>
      </c>
      <c r="O3896" s="57">
        <v>9330</v>
      </c>
      <c r="P3896" s="4" t="s">
        <v>2425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1290</v>
      </c>
      <c r="E3897" s="57" t="s">
        <v>446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7153</v>
      </c>
      <c r="N3897" s="57" t="s">
        <v>52</v>
      </c>
      <c r="O3897" s="57">
        <v>9330</v>
      </c>
      <c r="P3897" s="4" t="s">
        <v>6232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6817</v>
      </c>
      <c r="E3898" s="57" t="s">
        <v>446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5753</v>
      </c>
      <c r="N3898" s="57" t="s">
        <v>47</v>
      </c>
      <c r="O3898" s="57">
        <v>9281</v>
      </c>
      <c r="P3898" s="4" t="s">
        <v>5754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6817</v>
      </c>
      <c r="E3899" s="57" t="s">
        <v>446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5753</v>
      </c>
      <c r="N3899" s="57" t="s">
        <v>47</v>
      </c>
      <c r="O3899" s="57">
        <v>9281</v>
      </c>
      <c r="P3899" s="4" t="s">
        <v>5754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6817</v>
      </c>
      <c r="E3900" s="57" t="s">
        <v>446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5753</v>
      </c>
      <c r="N3900" s="57" t="s">
        <v>47</v>
      </c>
      <c r="O3900" s="57">
        <v>9281</v>
      </c>
      <c r="P3900" s="4" t="s">
        <v>5754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6817</v>
      </c>
      <c r="E3901" s="57" t="s">
        <v>446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6968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6817</v>
      </c>
      <c r="E3902" s="57" t="s">
        <v>446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6968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6817</v>
      </c>
      <c r="E3903" s="57" t="s">
        <v>446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6968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2631</v>
      </c>
      <c r="E3904" s="57" t="s">
        <v>446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6969</v>
      </c>
      <c r="N3904" s="57" t="s">
        <v>47</v>
      </c>
      <c r="O3904" s="57">
        <v>9281</v>
      </c>
      <c r="P3904" s="4" t="s">
        <v>6970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6331</v>
      </c>
      <c r="E3905" s="57" t="s">
        <v>446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6969</v>
      </c>
      <c r="N3905" s="57" t="s">
        <v>47</v>
      </c>
      <c r="O3905" s="57">
        <v>9281</v>
      </c>
      <c r="P3905" s="4" t="s">
        <v>6970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6817</v>
      </c>
      <c r="E3906" s="57" t="s">
        <v>446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6969</v>
      </c>
      <c r="N3906" s="57" t="s">
        <v>47</v>
      </c>
      <c r="O3906" s="57">
        <v>9281</v>
      </c>
      <c r="P3906" s="4" t="s">
        <v>6970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2631</v>
      </c>
      <c r="E3907" s="57" t="s">
        <v>446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6593</v>
      </c>
      <c r="N3907" s="57" t="s">
        <v>65</v>
      </c>
      <c r="O3907" s="57"/>
      <c r="P3907" s="4" t="s">
        <v>6594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1196</v>
      </c>
      <c r="E3908" s="57" t="s">
        <v>446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2023</v>
      </c>
      <c r="N3908" s="57" t="s">
        <v>57</v>
      </c>
      <c r="O3908" s="57" t="s">
        <v>2528</v>
      </c>
      <c r="P3908" s="4" t="s">
        <v>4365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6967</v>
      </c>
      <c r="E3909" s="57" t="s">
        <v>446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1910</v>
      </c>
      <c r="N3909" s="57" t="s">
        <v>444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5322</v>
      </c>
      <c r="E3910" s="57" t="s">
        <v>446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448</v>
      </c>
      <c r="N3910" s="57" t="s">
        <v>456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676</v>
      </c>
      <c r="E3911" s="57" t="s">
        <v>446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7153</v>
      </c>
      <c r="N3911" s="57" t="s">
        <v>52</v>
      </c>
      <c r="O3911" s="57">
        <v>9330</v>
      </c>
      <c r="P3911" s="4" t="s">
        <v>5459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1196</v>
      </c>
      <c r="E3912" s="57" t="s">
        <v>446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1910</v>
      </c>
      <c r="N3912" s="57" t="s">
        <v>443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5751</v>
      </c>
      <c r="E3913" s="57" t="s">
        <v>446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5753</v>
      </c>
      <c r="N3913" s="57" t="s">
        <v>47</v>
      </c>
      <c r="O3913" s="57">
        <v>9281</v>
      </c>
      <c r="P3913" s="4" t="s">
        <v>5754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5751</v>
      </c>
      <c r="E3914" s="57" t="s">
        <v>446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6968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552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1910</v>
      </c>
      <c r="N3915" s="57" t="s">
        <v>444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6303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7067</v>
      </c>
      <c r="N3916" s="57" t="s">
        <v>3387</v>
      </c>
      <c r="O3916" s="57" t="s">
        <v>6304</v>
      </c>
      <c r="P3916" s="4" t="s">
        <v>6659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6270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7067</v>
      </c>
      <c r="N3917" s="57" t="s">
        <v>3387</v>
      </c>
      <c r="O3917" s="57" t="s">
        <v>6304</v>
      </c>
      <c r="P3917" s="4" t="s">
        <v>6659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436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453</v>
      </c>
      <c r="N3918" s="57" t="s">
        <v>436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2276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7152</v>
      </c>
      <c r="N3919" s="57" t="s">
        <v>52</v>
      </c>
      <c r="O3919" s="57">
        <v>9330</v>
      </c>
      <c r="P3919" s="4" t="s">
        <v>2425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2277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7152</v>
      </c>
      <c r="N3920" s="57" t="s">
        <v>52</v>
      </c>
      <c r="O3920" s="57">
        <v>9330</v>
      </c>
      <c r="P3920" s="4" t="s">
        <v>2425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3723</v>
      </c>
      <c r="E3921" s="57" t="s">
        <v>446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5121</v>
      </c>
      <c r="N3921" s="57" t="s">
        <v>52</v>
      </c>
      <c r="O3921" s="57">
        <v>9330</v>
      </c>
      <c r="P3921" s="4" t="s">
        <v>5501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5588</v>
      </c>
      <c r="E3922" s="57" t="s">
        <v>446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5121</v>
      </c>
      <c r="N3922" s="57" t="s">
        <v>52</v>
      </c>
      <c r="O3922" s="57">
        <v>9330</v>
      </c>
      <c r="P3922" s="4" t="s">
        <v>5501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6409</v>
      </c>
      <c r="E3923" s="57" t="s">
        <v>446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5121</v>
      </c>
      <c r="N3923" s="57" t="s">
        <v>52</v>
      </c>
      <c r="O3923" s="57">
        <v>9330</v>
      </c>
      <c r="P3923" s="4" t="s">
        <v>5501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1290</v>
      </c>
      <c r="E3924" s="57" t="s">
        <v>446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7153</v>
      </c>
      <c r="N3924" s="57" t="s">
        <v>52</v>
      </c>
      <c r="O3924" s="57">
        <v>9330</v>
      </c>
      <c r="P3924" s="4" t="s">
        <v>6232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6817</v>
      </c>
      <c r="E3925" s="57" t="s">
        <v>446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5753</v>
      </c>
      <c r="N3925" s="57" t="s">
        <v>47</v>
      </c>
      <c r="O3925" s="57">
        <v>9281</v>
      </c>
      <c r="P3925" s="4" t="s">
        <v>5754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6817</v>
      </c>
      <c r="E3926" s="57" t="s">
        <v>446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5753</v>
      </c>
      <c r="N3926" s="57" t="s">
        <v>47</v>
      </c>
      <c r="O3926" s="57">
        <v>9281</v>
      </c>
      <c r="P3926" s="4" t="s">
        <v>5754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6817</v>
      </c>
      <c r="E3927" s="57" t="s">
        <v>446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6968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6817</v>
      </c>
      <c r="E3928" s="57" t="s">
        <v>446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6968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6817</v>
      </c>
      <c r="E3929" s="57" t="s">
        <v>446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6968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6817</v>
      </c>
      <c r="E3930" s="57" t="s">
        <v>446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6968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2631</v>
      </c>
      <c r="E3931" s="57" t="s">
        <v>446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6969</v>
      </c>
      <c r="N3931" s="57" t="s">
        <v>47</v>
      </c>
      <c r="O3931" s="57">
        <v>9281</v>
      </c>
      <c r="P3931" s="4" t="s">
        <v>6970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6331</v>
      </c>
      <c r="E3932" s="57" t="s">
        <v>446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6969</v>
      </c>
      <c r="N3932" s="57" t="s">
        <v>47</v>
      </c>
      <c r="O3932" s="57">
        <v>9281</v>
      </c>
      <c r="P3932" s="4" t="s">
        <v>6970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2631</v>
      </c>
      <c r="E3933" s="57" t="s">
        <v>446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6593</v>
      </c>
      <c r="N3933" s="57" t="s">
        <v>65</v>
      </c>
      <c r="O3933" s="57"/>
      <c r="P3933" s="4" t="s">
        <v>6594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5588</v>
      </c>
      <c r="E3934" s="57" t="s">
        <v>446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448</v>
      </c>
      <c r="N3934" s="57" t="s">
        <v>456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5588</v>
      </c>
      <c r="E3935" s="57" t="s">
        <v>446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448</v>
      </c>
      <c r="N3935" s="57" t="s">
        <v>456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2631</v>
      </c>
      <c r="E3936" s="57" t="s">
        <v>446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448</v>
      </c>
      <c r="N3936" s="57" t="s">
        <v>456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441</v>
      </c>
      <c r="E3937" s="57" t="s">
        <v>446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448</v>
      </c>
      <c r="N3937" s="57" t="s">
        <v>456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446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7150</v>
      </c>
      <c r="N3938" s="57" t="s">
        <v>3119</v>
      </c>
      <c r="O3938" s="57"/>
      <c r="P3938" s="4" t="s">
        <v>7149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676</v>
      </c>
      <c r="E3939" s="57" t="s">
        <v>446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7153</v>
      </c>
      <c r="N3939" s="57" t="s">
        <v>52</v>
      </c>
      <c r="O3939" s="57">
        <v>9330</v>
      </c>
      <c r="P3939" s="4" t="s">
        <v>5459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1196</v>
      </c>
      <c r="E3940" s="57" t="s">
        <v>446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1910</v>
      </c>
      <c r="N3940" s="57" t="s">
        <v>443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1196</v>
      </c>
      <c r="E3941" s="57" t="s">
        <v>446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1910</v>
      </c>
      <c r="N3941" s="57" t="s">
        <v>443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5751</v>
      </c>
      <c r="E3942" s="57" t="s">
        <v>446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5753</v>
      </c>
      <c r="N3942" s="57" t="s">
        <v>47</v>
      </c>
      <c r="O3942" s="57">
        <v>9281</v>
      </c>
      <c r="P3942" s="4" t="s">
        <v>5754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5751</v>
      </c>
      <c r="E3943" s="57" t="s">
        <v>446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5753</v>
      </c>
      <c r="N3943" s="57" t="s">
        <v>47</v>
      </c>
      <c r="O3943" s="57">
        <v>9281</v>
      </c>
      <c r="P3943" s="4" t="s">
        <v>5754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552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1910</v>
      </c>
      <c r="N3944" s="57" t="s">
        <v>444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6303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7067</v>
      </c>
      <c r="N3945" s="57" t="s">
        <v>3387</v>
      </c>
      <c r="O3945" s="57" t="s">
        <v>6304</v>
      </c>
      <c r="P3945" s="4" t="s">
        <v>6659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6270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7067</v>
      </c>
      <c r="N3946" s="57" t="s">
        <v>3387</v>
      </c>
      <c r="O3946" s="57" t="s">
        <v>6304</v>
      </c>
      <c r="P3946" s="4" t="s">
        <v>6659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436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453</v>
      </c>
      <c r="N3947" s="57" t="s">
        <v>436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2276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7152</v>
      </c>
      <c r="N3948" s="57" t="s">
        <v>52</v>
      </c>
      <c r="O3948" s="57">
        <v>9330</v>
      </c>
      <c r="P3948" s="4" t="s">
        <v>2425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2277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7152</v>
      </c>
      <c r="N3949" s="57" t="s">
        <v>52</v>
      </c>
      <c r="O3949" s="57">
        <v>9330</v>
      </c>
      <c r="P3949" s="4" t="s">
        <v>2425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6409</v>
      </c>
      <c r="E3950" s="57" t="s">
        <v>446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5121</v>
      </c>
      <c r="N3950" s="57" t="s">
        <v>52</v>
      </c>
      <c r="O3950" s="57">
        <v>9330</v>
      </c>
      <c r="P3950" s="4" t="s">
        <v>5501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1290</v>
      </c>
      <c r="E3951" s="57" t="s">
        <v>446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7153</v>
      </c>
      <c r="N3951" s="57" t="s">
        <v>52</v>
      </c>
      <c r="O3951" s="57">
        <v>9330</v>
      </c>
      <c r="P3951" s="4" t="s">
        <v>6232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6817</v>
      </c>
      <c r="E3952" s="57" t="s">
        <v>446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5753</v>
      </c>
      <c r="N3952" s="57" t="s">
        <v>47</v>
      </c>
      <c r="O3952" s="57">
        <v>9281</v>
      </c>
      <c r="P3952" s="4" t="s">
        <v>5754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6817</v>
      </c>
      <c r="E3953" s="57" t="s">
        <v>446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5753</v>
      </c>
      <c r="N3953" s="57" t="s">
        <v>47</v>
      </c>
      <c r="O3953" s="57">
        <v>9281</v>
      </c>
      <c r="P3953" s="4" t="s">
        <v>5754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6817</v>
      </c>
      <c r="E3954" s="57" t="s">
        <v>446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5753</v>
      </c>
      <c r="N3954" s="57" t="s">
        <v>47</v>
      </c>
      <c r="O3954" s="57">
        <v>9281</v>
      </c>
      <c r="P3954" s="4" t="s">
        <v>5754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6817</v>
      </c>
      <c r="E3955" s="57" t="s">
        <v>446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6968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6817</v>
      </c>
      <c r="E3956" s="57" t="s">
        <v>446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6968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1196</v>
      </c>
      <c r="E3957" s="57" t="s">
        <v>446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1910</v>
      </c>
      <c r="N3957" s="57" t="s">
        <v>443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1196</v>
      </c>
      <c r="E3958" s="57" t="s">
        <v>446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1910</v>
      </c>
      <c r="N3958" s="57" t="s">
        <v>443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1196</v>
      </c>
      <c r="E3959" s="57" t="s">
        <v>446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1910</v>
      </c>
      <c r="N3959" s="57" t="s">
        <v>443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1196</v>
      </c>
      <c r="E3960" s="57" t="s">
        <v>446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1910</v>
      </c>
      <c r="N3960" s="57" t="s">
        <v>443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1196</v>
      </c>
      <c r="E3961" s="57" t="s">
        <v>446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1910</v>
      </c>
      <c r="N3961" s="57" t="s">
        <v>443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1196</v>
      </c>
      <c r="E3962" s="57" t="s">
        <v>446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1910</v>
      </c>
      <c r="N3962" s="57" t="s">
        <v>443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1196</v>
      </c>
      <c r="E3963" s="57" t="s">
        <v>446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1910</v>
      </c>
      <c r="N3963" s="57" t="s">
        <v>444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843</v>
      </c>
      <c r="E3964" s="57" t="s">
        <v>446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2023</v>
      </c>
      <c r="N3964" s="57" t="s">
        <v>57</v>
      </c>
      <c r="O3964" s="57" t="s">
        <v>2528</v>
      </c>
      <c r="P3964" s="4" t="s">
        <v>2527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5751</v>
      </c>
      <c r="E3965" s="57" t="s">
        <v>446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5753</v>
      </c>
      <c r="N3965" s="57" t="s">
        <v>47</v>
      </c>
      <c r="O3965" s="57">
        <v>9281</v>
      </c>
      <c r="P3965" s="4" t="s">
        <v>5754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5751</v>
      </c>
      <c r="E3966" s="57" t="s">
        <v>446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5753</v>
      </c>
      <c r="N3966" s="57" t="s">
        <v>47</v>
      </c>
      <c r="O3966" s="57">
        <v>9281</v>
      </c>
      <c r="P3966" s="4" t="s">
        <v>5754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674</v>
      </c>
      <c r="E3967" s="57" t="s">
        <v>446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5723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552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1910</v>
      </c>
      <c r="N3968" s="57" t="s">
        <v>444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6303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7067</v>
      </c>
      <c r="N3969" s="57" t="s">
        <v>3387</v>
      </c>
      <c r="O3969" s="57" t="s">
        <v>6304</v>
      </c>
      <c r="P3969" s="4" t="s">
        <v>6659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6270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7067</v>
      </c>
      <c r="N3970" s="57" t="s">
        <v>3387</v>
      </c>
      <c r="O3970" s="57" t="s">
        <v>6304</v>
      </c>
      <c r="P3970" s="4" t="s">
        <v>6659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6303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7067</v>
      </c>
      <c r="N3971" s="57" t="s">
        <v>3387</v>
      </c>
      <c r="O3971" s="57" t="s">
        <v>6304</v>
      </c>
      <c r="P3971" s="4" t="s">
        <v>6659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436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453</v>
      </c>
      <c r="N3972" s="57" t="s">
        <v>436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2276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7152</v>
      </c>
      <c r="N3973" s="57" t="s">
        <v>52</v>
      </c>
      <c r="O3973" s="57">
        <v>9330</v>
      </c>
      <c r="P3973" s="4" t="s">
        <v>2425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2277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7152</v>
      </c>
      <c r="N3974" s="57" t="s">
        <v>52</v>
      </c>
      <c r="O3974" s="57">
        <v>9330</v>
      </c>
      <c r="P3974" s="4" t="s">
        <v>2425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1290</v>
      </c>
      <c r="E3975" s="57" t="s">
        <v>446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7153</v>
      </c>
      <c r="N3975" s="57" t="s">
        <v>52</v>
      </c>
      <c r="O3975" s="57">
        <v>9330</v>
      </c>
      <c r="P3975" s="4" t="s">
        <v>6232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6817</v>
      </c>
      <c r="E3976" s="57" t="s">
        <v>446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5753</v>
      </c>
      <c r="N3976" s="57" t="s">
        <v>47</v>
      </c>
      <c r="O3976" s="57">
        <v>9281</v>
      </c>
      <c r="P3976" s="4" t="s">
        <v>5754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441</v>
      </c>
      <c r="E3977" s="57" t="s">
        <v>446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6968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441</v>
      </c>
      <c r="E3978" s="57" t="s">
        <v>446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6968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441</v>
      </c>
      <c r="E3979" s="57" t="s">
        <v>446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6968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441</v>
      </c>
      <c r="E3980" s="57" t="s">
        <v>446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6968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676</v>
      </c>
      <c r="E3981" s="57" t="s">
        <v>446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7153</v>
      </c>
      <c r="N3981" s="57" t="s">
        <v>52</v>
      </c>
      <c r="O3981" s="57">
        <v>9330</v>
      </c>
      <c r="P3981" s="4" t="s">
        <v>5459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1196</v>
      </c>
      <c r="E3982" s="57" t="s">
        <v>446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1910</v>
      </c>
      <c r="N3982" s="57" t="s">
        <v>443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1196</v>
      </c>
      <c r="E3983" s="57" t="s">
        <v>446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1910</v>
      </c>
      <c r="N3983" s="57" t="s">
        <v>443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1196</v>
      </c>
      <c r="E3984" s="57" t="s">
        <v>446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1910</v>
      </c>
      <c r="N3984" s="57" t="s">
        <v>443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1196</v>
      </c>
      <c r="E3985" s="57" t="s">
        <v>446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1910</v>
      </c>
      <c r="N3985" s="57" t="s">
        <v>443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1196</v>
      </c>
      <c r="E3986" s="57" t="s">
        <v>446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1910</v>
      </c>
      <c r="N3986" s="57" t="s">
        <v>444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1196</v>
      </c>
      <c r="E3987" s="57" t="s">
        <v>446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1910</v>
      </c>
      <c r="N3987" s="57" t="s">
        <v>444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843</v>
      </c>
      <c r="E3988" s="57" t="s">
        <v>446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2023</v>
      </c>
      <c r="N3988" s="57" t="s">
        <v>57</v>
      </c>
      <c r="O3988" s="57" t="s">
        <v>2528</v>
      </c>
      <c r="P3988" s="4" t="s">
        <v>2527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5751</v>
      </c>
      <c r="E3989" s="57" t="s">
        <v>446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5753</v>
      </c>
      <c r="N3989" s="57" t="s">
        <v>47</v>
      </c>
      <c r="O3989" s="57">
        <v>9281</v>
      </c>
      <c r="P3989" s="4" t="s">
        <v>5754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552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1910</v>
      </c>
      <c r="N3990" s="57" t="s">
        <v>444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436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453</v>
      </c>
      <c r="N3991" s="57" t="s">
        <v>436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2276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7152</v>
      </c>
      <c r="N3992" s="57" t="s">
        <v>52</v>
      </c>
      <c r="O3992" s="57">
        <v>9330</v>
      </c>
      <c r="P3992" s="4" t="s">
        <v>2425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2277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7152</v>
      </c>
      <c r="N3993" s="57" t="s">
        <v>52</v>
      </c>
      <c r="O3993" s="57">
        <v>9330</v>
      </c>
      <c r="P3993" s="4" t="s">
        <v>2425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1290</v>
      </c>
      <c r="E3994" s="57" t="s">
        <v>446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7153</v>
      </c>
      <c r="N3994" s="57" t="s">
        <v>52</v>
      </c>
      <c r="O3994" s="57">
        <v>9330</v>
      </c>
      <c r="P3994" s="4" t="s">
        <v>6232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6592</v>
      </c>
      <c r="E3995" s="57" t="s">
        <v>446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5121</v>
      </c>
      <c r="N3995" s="57" t="s">
        <v>52</v>
      </c>
      <c r="O3995" s="57">
        <v>9330</v>
      </c>
      <c r="P3995" s="4" t="s">
        <v>6912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6592</v>
      </c>
      <c r="E3996" s="57" t="s">
        <v>446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5121</v>
      </c>
      <c r="N3996" s="57" t="s">
        <v>52</v>
      </c>
      <c r="O3996" s="57">
        <v>9330</v>
      </c>
      <c r="P3996" s="4" t="s">
        <v>6912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6817</v>
      </c>
      <c r="E3997" s="57" t="s">
        <v>446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5753</v>
      </c>
      <c r="N3997" s="57" t="s">
        <v>47</v>
      </c>
      <c r="O3997" s="57">
        <v>9281</v>
      </c>
      <c r="P3997" s="4" t="s">
        <v>5754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441</v>
      </c>
      <c r="E3998" s="57" t="s">
        <v>446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6968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2628</v>
      </c>
      <c r="E3999" s="57" t="s">
        <v>446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448</v>
      </c>
      <c r="N3999" s="57" t="s">
        <v>456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676</v>
      </c>
      <c r="E4000" s="57" t="s">
        <v>446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7153</v>
      </c>
      <c r="N4000" s="57" t="s">
        <v>52</v>
      </c>
      <c r="O4000" s="57">
        <v>9330</v>
      </c>
      <c r="P4000" s="4" t="s">
        <v>5459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1196</v>
      </c>
      <c r="E4001" s="57" t="s">
        <v>446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1910</v>
      </c>
      <c r="N4001" s="57" t="s">
        <v>443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1196</v>
      </c>
      <c r="E4002" s="57" t="s">
        <v>446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1910</v>
      </c>
      <c r="N4002" s="57" t="s">
        <v>443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1196</v>
      </c>
      <c r="E4003" s="57" t="s">
        <v>446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1910</v>
      </c>
      <c r="N4003" s="57" t="s">
        <v>443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843</v>
      </c>
      <c r="E4004" s="57" t="s">
        <v>446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2023</v>
      </c>
      <c r="N4004" s="57" t="s">
        <v>57</v>
      </c>
      <c r="O4004" s="57" t="s">
        <v>2528</v>
      </c>
      <c r="P4004" s="4" t="s">
        <v>2527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5751</v>
      </c>
      <c r="E4005" s="57" t="s">
        <v>446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5753</v>
      </c>
      <c r="N4005" s="57" t="s">
        <v>47</v>
      </c>
      <c r="O4005" s="57">
        <v>9281</v>
      </c>
      <c r="P4005" s="4" t="s">
        <v>5754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5751</v>
      </c>
      <c r="E4006" s="57" t="s">
        <v>446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5753</v>
      </c>
      <c r="N4006" s="57" t="s">
        <v>47</v>
      </c>
      <c r="O4006" s="57">
        <v>9281</v>
      </c>
      <c r="P4006" s="4" t="s">
        <v>5754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552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1910</v>
      </c>
      <c r="N4007" s="57" t="s">
        <v>444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436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453</v>
      </c>
      <c r="N4008" s="57" t="s">
        <v>436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2276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5121</v>
      </c>
      <c r="N4009" s="57" t="s">
        <v>52</v>
      </c>
      <c r="O4009" s="57">
        <v>9330</v>
      </c>
      <c r="P4009" s="4" t="s">
        <v>2425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2277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5121</v>
      </c>
      <c r="N4010" s="57" t="s">
        <v>52</v>
      </c>
      <c r="O4010" s="57">
        <v>9330</v>
      </c>
      <c r="P4010" s="4" t="s">
        <v>2425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1290</v>
      </c>
      <c r="E4011" s="57" t="s">
        <v>446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7153</v>
      </c>
      <c r="N4011" s="57" t="s">
        <v>52</v>
      </c>
      <c r="O4011" s="57">
        <v>9330</v>
      </c>
      <c r="P4011" s="4" t="s">
        <v>6232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7195</v>
      </c>
      <c r="E4012" s="57" t="s">
        <v>446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5121</v>
      </c>
      <c r="N4012" s="57" t="s">
        <v>52</v>
      </c>
      <c r="O4012" s="57">
        <v>9330</v>
      </c>
      <c r="P4012" s="4" t="s">
        <v>5501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6302</v>
      </c>
      <c r="E4013" s="57" t="s">
        <v>446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5121</v>
      </c>
      <c r="N4013" s="57" t="s">
        <v>52</v>
      </c>
      <c r="O4013" s="57">
        <v>9330</v>
      </c>
      <c r="P4013" s="4" t="s">
        <v>5380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6817</v>
      </c>
      <c r="E4014" s="57" t="s">
        <v>446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5753</v>
      </c>
      <c r="N4014" s="57" t="s">
        <v>47</v>
      </c>
      <c r="O4014" s="57">
        <v>9281</v>
      </c>
      <c r="P4014" s="4" t="s">
        <v>5754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441</v>
      </c>
      <c r="E4015" s="57" t="s">
        <v>446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6968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441</v>
      </c>
      <c r="E4016" s="57" t="s">
        <v>446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6968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441</v>
      </c>
      <c r="E4017" s="57" t="s">
        <v>446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6968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441</v>
      </c>
      <c r="E4018" s="57" t="s">
        <v>446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6968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676</v>
      </c>
      <c r="E4019" s="57" t="s">
        <v>446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7153</v>
      </c>
      <c r="N4019" s="57" t="s">
        <v>52</v>
      </c>
      <c r="O4019" s="57">
        <v>9330</v>
      </c>
      <c r="P4019" s="4" t="s">
        <v>5459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4830</v>
      </c>
      <c r="E4020" s="57" t="s">
        <v>446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1910</v>
      </c>
      <c r="N4020" s="57" t="s">
        <v>443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4830</v>
      </c>
      <c r="E4021" s="57" t="s">
        <v>446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1910</v>
      </c>
      <c r="N4021" s="57" t="s">
        <v>443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4830</v>
      </c>
      <c r="E4022" s="57" t="s">
        <v>446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1910</v>
      </c>
      <c r="N4022" s="57" t="s">
        <v>443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843</v>
      </c>
      <c r="E4023" s="57" t="s">
        <v>446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2023</v>
      </c>
      <c r="N4023" s="57" t="s">
        <v>57</v>
      </c>
      <c r="O4023" s="57" t="s">
        <v>2528</v>
      </c>
      <c r="P4023" s="4" t="s">
        <v>2527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5751</v>
      </c>
      <c r="E4024" s="57" t="s">
        <v>446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5753</v>
      </c>
      <c r="N4024" s="57" t="s">
        <v>47</v>
      </c>
      <c r="O4024" s="57">
        <v>9281</v>
      </c>
      <c r="P4024" s="4" t="s">
        <v>5754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5751</v>
      </c>
      <c r="E4025" s="57" t="s">
        <v>446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5753</v>
      </c>
      <c r="N4025" s="57" t="s">
        <v>47</v>
      </c>
      <c r="O4025" s="57">
        <v>9281</v>
      </c>
      <c r="P4025" s="4" t="s">
        <v>5754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552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1910</v>
      </c>
      <c r="N4026" s="57" t="s">
        <v>444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436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453</v>
      </c>
      <c r="N4027" s="57" t="s">
        <v>436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2276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5121</v>
      </c>
      <c r="N4028" s="57" t="s">
        <v>52</v>
      </c>
      <c r="O4028" s="57"/>
      <c r="P4028" s="4" t="s">
        <v>2425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2277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5121</v>
      </c>
      <c r="N4029" s="57" t="s">
        <v>52</v>
      </c>
      <c r="O4029" s="57"/>
      <c r="P4029" s="4" t="s">
        <v>2425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601</v>
      </c>
      <c r="E4030" s="57" t="s">
        <v>446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5121</v>
      </c>
      <c r="N4030" s="57" t="s">
        <v>52</v>
      </c>
      <c r="O4030" s="57"/>
      <c r="P4030" s="4" t="s">
        <v>5501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7195</v>
      </c>
      <c r="E4031" s="57" t="s">
        <v>446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5121</v>
      </c>
      <c r="N4031" s="57" t="s">
        <v>52</v>
      </c>
      <c r="O4031" s="57"/>
      <c r="P4031" s="4" t="s">
        <v>5501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3723</v>
      </c>
      <c r="E4032" s="57" t="s">
        <v>446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5121</v>
      </c>
      <c r="N4032" s="57" t="s">
        <v>52</v>
      </c>
      <c r="O4032" s="57"/>
      <c r="P4032" s="4" t="s">
        <v>5380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6817</v>
      </c>
      <c r="E4033" s="57" t="s">
        <v>446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5753</v>
      </c>
      <c r="N4033" s="57" t="s">
        <v>47</v>
      </c>
      <c r="O4033" s="57"/>
      <c r="P4033" s="4" t="s">
        <v>5754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441</v>
      </c>
      <c r="E4034" s="57" t="s">
        <v>446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5753</v>
      </c>
      <c r="N4034" s="57" t="s">
        <v>47</v>
      </c>
      <c r="O4034" s="57"/>
      <c r="P4034" s="4" t="s">
        <v>5754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441</v>
      </c>
      <c r="E4035" s="57" t="s">
        <v>446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5753</v>
      </c>
      <c r="N4035" s="57" t="s">
        <v>47</v>
      </c>
      <c r="O4035" s="57"/>
      <c r="P4035" s="4" t="s">
        <v>5754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6631</v>
      </c>
      <c r="E4036" s="57" t="s">
        <v>446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7199</v>
      </c>
      <c r="N4036" s="57" t="s">
        <v>126</v>
      </c>
      <c r="O4036" s="57"/>
      <c r="P4036" s="4" t="s">
        <v>7200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4321</v>
      </c>
      <c r="E4037" s="57" t="s">
        <v>446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3164</v>
      </c>
      <c r="N4037" s="57" t="s">
        <v>1374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4830</v>
      </c>
      <c r="E4038" s="57" t="s">
        <v>446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1910</v>
      </c>
      <c r="N4038" s="57" t="s">
        <v>443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5910</v>
      </c>
      <c r="E4039" s="57" t="s">
        <v>446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1910</v>
      </c>
      <c r="N4039" s="57" t="s">
        <v>443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2708</v>
      </c>
      <c r="E4040" s="57" t="s">
        <v>446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1910</v>
      </c>
      <c r="N4040" s="57" t="s">
        <v>443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2829</v>
      </c>
      <c r="E4041" s="57" t="s">
        <v>446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1910</v>
      </c>
      <c r="N4041" s="57" t="s">
        <v>443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1148</v>
      </c>
      <c r="E4042" s="57" t="s">
        <v>446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1910</v>
      </c>
      <c r="N4042" s="57" t="s">
        <v>443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3163</v>
      </c>
      <c r="E4043" s="57" t="s">
        <v>446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1910</v>
      </c>
      <c r="N4043" s="57" t="s">
        <v>443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5425</v>
      </c>
      <c r="E4044" s="57" t="s">
        <v>446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1910</v>
      </c>
      <c r="N4044" s="57" t="s">
        <v>443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843</v>
      </c>
      <c r="E4045" s="57" t="s">
        <v>446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1910</v>
      </c>
      <c r="N4045" s="57" t="s">
        <v>443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477</v>
      </c>
      <c r="E4046" s="57" t="s">
        <v>446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1910</v>
      </c>
      <c r="N4046" s="57" t="s">
        <v>443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843</v>
      </c>
      <c r="E4047" s="57" t="s">
        <v>446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2278</v>
      </c>
      <c r="N4047" s="57" t="s">
        <v>57</v>
      </c>
      <c r="O4047" s="57"/>
      <c r="P4047" s="4" t="s">
        <v>2527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5751</v>
      </c>
      <c r="E4048" s="57" t="s">
        <v>446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5753</v>
      </c>
      <c r="N4048" s="57" t="s">
        <v>47</v>
      </c>
      <c r="O4048" s="57"/>
      <c r="P4048" s="4" t="s">
        <v>5754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5751</v>
      </c>
      <c r="E4049" s="57" t="s">
        <v>446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5753</v>
      </c>
      <c r="N4049" s="57" t="s">
        <v>47</v>
      </c>
      <c r="O4049" s="57"/>
      <c r="P4049" s="4" t="s">
        <v>5754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552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1910</v>
      </c>
      <c r="N4050" s="57" t="s">
        <v>444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436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453</v>
      </c>
      <c r="N4051" s="57" t="s">
        <v>436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2276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5121</v>
      </c>
      <c r="N4052" s="57" t="s">
        <v>52</v>
      </c>
      <c r="O4052" s="57"/>
      <c r="P4052" s="4" t="s">
        <v>2425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2277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5121</v>
      </c>
      <c r="N4053" s="57" t="s">
        <v>52</v>
      </c>
      <c r="O4053" s="57"/>
      <c r="P4053" s="4" t="s">
        <v>2425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601</v>
      </c>
      <c r="E4054" s="57" t="s">
        <v>446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5121</v>
      </c>
      <c r="N4054" s="57" t="s">
        <v>52</v>
      </c>
      <c r="O4054" s="57"/>
      <c r="P4054" s="4" t="s">
        <v>6232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601</v>
      </c>
      <c r="E4055" s="57" t="s">
        <v>446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5121</v>
      </c>
      <c r="N4055" s="57" t="s">
        <v>52</v>
      </c>
      <c r="O4055" s="57"/>
      <c r="P4055" s="4" t="s">
        <v>5501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7195</v>
      </c>
      <c r="E4056" s="57" t="s">
        <v>446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5121</v>
      </c>
      <c r="N4056" s="57" t="s">
        <v>52</v>
      </c>
      <c r="O4056" s="57"/>
      <c r="P4056" s="4" t="s">
        <v>5501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3723</v>
      </c>
      <c r="E4057" s="57" t="s">
        <v>446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5121</v>
      </c>
      <c r="N4057" s="57" t="s">
        <v>52</v>
      </c>
      <c r="O4057" s="57"/>
      <c r="P4057" s="4" t="s">
        <v>5380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6817</v>
      </c>
      <c r="E4058" s="57" t="s">
        <v>446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604</v>
      </c>
      <c r="N4058" s="57" t="s">
        <v>47</v>
      </c>
      <c r="O4058" s="57"/>
      <c r="P4058" s="4" t="s">
        <v>5754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441</v>
      </c>
      <c r="E4059" s="57" t="s">
        <v>446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6968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441</v>
      </c>
      <c r="E4060" s="57" t="s">
        <v>446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6968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441</v>
      </c>
      <c r="E4061" s="57" t="s">
        <v>446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6968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441</v>
      </c>
      <c r="E4062" s="57" t="s">
        <v>446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6968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5197</v>
      </c>
      <c r="E4063" s="57" t="s">
        <v>446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1910</v>
      </c>
      <c r="N4063" s="57" t="s">
        <v>444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1723</v>
      </c>
      <c r="E4064" s="57" t="s">
        <v>446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1910</v>
      </c>
      <c r="N4064" s="57" t="s">
        <v>444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676</v>
      </c>
      <c r="E4065" s="57" t="s">
        <v>446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5121</v>
      </c>
      <c r="N4065" s="57" t="s">
        <v>52</v>
      </c>
      <c r="O4065" s="57"/>
      <c r="P4065" s="4" t="s">
        <v>5459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4830</v>
      </c>
      <c r="E4066" s="57" t="s">
        <v>446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1910</v>
      </c>
      <c r="N4066" s="57" t="s">
        <v>443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5910</v>
      </c>
      <c r="E4067" s="57" t="s">
        <v>446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1910</v>
      </c>
      <c r="N4067" s="57" t="s">
        <v>443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2708</v>
      </c>
      <c r="E4068" s="57" t="s">
        <v>446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1910</v>
      </c>
      <c r="N4068" s="57" t="s">
        <v>443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477</v>
      </c>
      <c r="E4069" s="57" t="s">
        <v>446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1910</v>
      </c>
      <c r="N4069" s="57" t="s">
        <v>444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477</v>
      </c>
      <c r="E4070" s="57" t="s">
        <v>446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1910</v>
      </c>
      <c r="N4070" s="57" t="s">
        <v>444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3163</v>
      </c>
      <c r="E4071" s="57" t="s">
        <v>446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1910</v>
      </c>
      <c r="N4071" s="57" t="s">
        <v>444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843</v>
      </c>
      <c r="E4072" s="57" t="s">
        <v>446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2278</v>
      </c>
      <c r="N4072" s="57" t="s">
        <v>57</v>
      </c>
      <c r="O4072" s="57"/>
      <c r="P4072" s="4" t="s">
        <v>2527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5751</v>
      </c>
      <c r="E4073" s="57" t="s">
        <v>446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5753</v>
      </c>
      <c r="N4073" s="57" t="s">
        <v>47</v>
      </c>
      <c r="O4073" s="57"/>
      <c r="P4073" s="4" t="s">
        <v>5754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5751</v>
      </c>
      <c r="E4074" s="57" t="s">
        <v>446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5753</v>
      </c>
      <c r="N4074" s="57" t="s">
        <v>47</v>
      </c>
      <c r="O4074" s="57"/>
      <c r="P4074" s="4" t="s">
        <v>5754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5751</v>
      </c>
      <c r="E4075" s="57" t="s">
        <v>446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5723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5751</v>
      </c>
      <c r="E4076" s="57" t="s">
        <v>446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5723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5751</v>
      </c>
      <c r="E4077" s="57" t="s">
        <v>446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5723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552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1910</v>
      </c>
      <c r="N4078" s="57" t="s">
        <v>444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2276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5121</v>
      </c>
      <c r="N4079" s="57" t="s">
        <v>52</v>
      </c>
      <c r="O4079" s="57"/>
      <c r="P4079" s="4" t="s">
        <v>2425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2277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5121</v>
      </c>
      <c r="N4080" s="57" t="s">
        <v>52</v>
      </c>
      <c r="O4080" s="57"/>
      <c r="P4080" s="4" t="s">
        <v>2425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601</v>
      </c>
      <c r="E4081" s="57" t="s">
        <v>446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9" si="301">I4081+J4081</f>
        <v>10.5</v>
      </c>
      <c r="L4081" s="57">
        <f t="shared" si="298"/>
        <v>10.5</v>
      </c>
      <c r="M4081" s="4" t="s">
        <v>5121</v>
      </c>
      <c r="N4081" s="57" t="s">
        <v>52</v>
      </c>
      <c r="O4081" s="57"/>
      <c r="P4081" s="4" t="s">
        <v>6232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6817</v>
      </c>
      <c r="E4082" s="57" t="s">
        <v>446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604</v>
      </c>
      <c r="N4082" s="57" t="s">
        <v>47</v>
      </c>
      <c r="O4082" s="57"/>
      <c r="P4082" s="4" t="s">
        <v>5754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441</v>
      </c>
      <c r="E4083" s="57" t="s">
        <v>446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7280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6331</v>
      </c>
      <c r="E4084" s="57" t="s">
        <v>446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448</v>
      </c>
      <c r="N4084" s="57" t="s">
        <v>456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6818</v>
      </c>
      <c r="E4085" s="57" t="s">
        <v>446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448</v>
      </c>
      <c r="N4085" s="57" t="s">
        <v>456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5197</v>
      </c>
      <c r="E4086" s="57" t="s">
        <v>446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448</v>
      </c>
      <c r="N4086" s="57" t="s">
        <v>456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1723</v>
      </c>
      <c r="E4087" s="57" t="s">
        <v>446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6968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1723</v>
      </c>
      <c r="E4088" s="57" t="s">
        <v>446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1910</v>
      </c>
      <c r="N4088" s="57" t="s">
        <v>444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676</v>
      </c>
      <c r="E4089" s="57" t="s">
        <v>446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5121</v>
      </c>
      <c r="N4089" s="57" t="s">
        <v>52</v>
      </c>
      <c r="O4089" s="57"/>
      <c r="P4089" s="4" t="s">
        <v>5459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4830</v>
      </c>
      <c r="E4090" s="57" t="s">
        <v>446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1910</v>
      </c>
      <c r="N4090" s="57" t="s">
        <v>443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5910</v>
      </c>
      <c r="E4091" s="57" t="s">
        <v>446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1910</v>
      </c>
      <c r="N4091" s="57" t="s">
        <v>443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843</v>
      </c>
      <c r="E4092" s="57" t="s">
        <v>446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2278</v>
      </c>
      <c r="N4092" s="57" t="s">
        <v>57</v>
      </c>
      <c r="O4092" s="57"/>
      <c r="P4092" s="4" t="s">
        <v>2527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5751</v>
      </c>
      <c r="E4093" s="57" t="s">
        <v>446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48" si="302">H4093*K4093</f>
        <v>8</v>
      </c>
      <c r="M4093" s="4" t="s">
        <v>5753</v>
      </c>
      <c r="N4093" s="57" t="s">
        <v>47</v>
      </c>
      <c r="O4093" s="57"/>
      <c r="P4093" s="4" t="s">
        <v>5754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5751</v>
      </c>
      <c r="E4094" s="57" t="s">
        <v>446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5753</v>
      </c>
      <c r="N4094" s="57" t="s">
        <v>47</v>
      </c>
      <c r="O4094" s="57"/>
      <c r="P4094" s="4" t="s">
        <v>5754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552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1910</v>
      </c>
      <c r="N4095" s="57" t="s">
        <v>444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436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453</v>
      </c>
      <c r="N4096" s="57" t="s">
        <v>436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2276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5121</v>
      </c>
      <c r="N4097" s="57" t="s">
        <v>52</v>
      </c>
      <c r="O4097" s="57"/>
      <c r="P4097" s="4" t="s">
        <v>2425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2277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5121</v>
      </c>
      <c r="N4098" s="57" t="s">
        <v>52</v>
      </c>
      <c r="O4098" s="57"/>
      <c r="P4098" s="4" t="s">
        <v>2425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601</v>
      </c>
      <c r="E4099" s="57" t="s">
        <v>446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5121</v>
      </c>
      <c r="N4099" s="57" t="s">
        <v>52</v>
      </c>
      <c r="O4099" s="57"/>
      <c r="P4099" s="4" t="s">
        <v>6232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6631</v>
      </c>
      <c r="E4100" s="57" t="s">
        <v>446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5121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6817</v>
      </c>
      <c r="E4101" s="57" t="s">
        <v>446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604</v>
      </c>
      <c r="N4101" s="57" t="s">
        <v>47</v>
      </c>
      <c r="O4101" s="57"/>
      <c r="P4101" s="4" t="s">
        <v>5754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6817</v>
      </c>
      <c r="E4102" s="57" t="s">
        <v>446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604</v>
      </c>
      <c r="N4102" s="57" t="s">
        <v>47</v>
      </c>
      <c r="O4102" s="57"/>
      <c r="P4102" s="4" t="s">
        <v>5754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601</v>
      </c>
      <c r="E4103" s="57" t="s">
        <v>446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448</v>
      </c>
      <c r="N4103" s="57" t="s">
        <v>456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7195</v>
      </c>
      <c r="E4104" s="57" t="s">
        <v>446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448</v>
      </c>
      <c r="N4104" s="57" t="s">
        <v>456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3504</v>
      </c>
      <c r="E4105" s="57" t="s">
        <v>446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448</v>
      </c>
      <c r="N4105" s="57" t="s">
        <v>456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7337</v>
      </c>
      <c r="E4106" s="57" t="s">
        <v>446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1910</v>
      </c>
      <c r="N4106" s="57" t="s">
        <v>444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7337</v>
      </c>
      <c r="E4107" s="57" t="s">
        <v>446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1910</v>
      </c>
      <c r="N4107" s="57" t="s">
        <v>444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5197</v>
      </c>
      <c r="E4108" s="57" t="s">
        <v>446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448</v>
      </c>
      <c r="N4108" s="57" t="s">
        <v>456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5197</v>
      </c>
      <c r="E4109" s="57" t="s">
        <v>446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448</v>
      </c>
      <c r="N4109" s="57" t="s">
        <v>456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1723</v>
      </c>
      <c r="E4110" s="57" t="s">
        <v>446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448</v>
      </c>
      <c r="N4110" s="57" t="s">
        <v>456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676</v>
      </c>
      <c r="E4111" s="57" t="s">
        <v>446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5121</v>
      </c>
      <c r="N4111" s="57" t="s">
        <v>52</v>
      </c>
      <c r="O4111" s="57"/>
      <c r="P4111" s="4" t="s">
        <v>5459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676</v>
      </c>
      <c r="E4112" s="57" t="s">
        <v>446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5121</v>
      </c>
      <c r="N4112" s="57" t="s">
        <v>52</v>
      </c>
      <c r="O4112" s="57"/>
      <c r="P4112" s="4" t="s">
        <v>5380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4830</v>
      </c>
      <c r="E4113" s="57" t="s">
        <v>446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1910</v>
      </c>
      <c r="N4113" s="57" t="s">
        <v>443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674</v>
      </c>
      <c r="E4114" s="57" t="s">
        <v>446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1910</v>
      </c>
      <c r="N4114" s="57" t="s">
        <v>444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674</v>
      </c>
      <c r="E4115" s="57" t="s">
        <v>446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1910</v>
      </c>
      <c r="N4115" s="57" t="s">
        <v>444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843</v>
      </c>
      <c r="E4116" s="57" t="s">
        <v>446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2278</v>
      </c>
      <c r="N4116" s="57" t="s">
        <v>57</v>
      </c>
      <c r="O4116" s="57"/>
      <c r="P4116" s="4" t="s">
        <v>2527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5751</v>
      </c>
      <c r="E4117" s="57" t="s">
        <v>446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5753</v>
      </c>
      <c r="N4117" s="57" t="s">
        <v>47</v>
      </c>
      <c r="O4117" s="57"/>
      <c r="P4117" s="4" t="s">
        <v>5754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5751</v>
      </c>
      <c r="E4118" s="57" t="s">
        <v>446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5753</v>
      </c>
      <c r="N4118" s="57" t="s">
        <v>47</v>
      </c>
      <c r="O4118" s="57"/>
      <c r="P4118" s="4" t="s">
        <v>5754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552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1910</v>
      </c>
      <c r="N4119" s="57" t="s">
        <v>444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436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453</v>
      </c>
      <c r="N4120" s="57" t="s">
        <v>436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672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2</v>
      </c>
      <c r="J4121" s="57"/>
      <c r="K4121" s="57">
        <f t="shared" si="301"/>
        <v>2</v>
      </c>
      <c r="L4121" s="57">
        <f t="shared" si="302"/>
        <v>2</v>
      </c>
      <c r="M4121" s="4" t="s">
        <v>449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ref="B4122" si="303">WEEKNUM(A4122)</f>
        <v>31</v>
      </c>
      <c r="C4122" s="57" t="str">
        <f t="shared" ref="C4122" si="304">TEXT(A4122,"Mmm")</f>
        <v>Jul</v>
      </c>
      <c r="D4122" s="4" t="s">
        <v>672</v>
      </c>
      <c r="E4122" s="57" t="s">
        <v>34</v>
      </c>
      <c r="F4122" s="57" t="s">
        <v>18</v>
      </c>
      <c r="G4122" s="57">
        <v>9814</v>
      </c>
      <c r="H4122" s="57">
        <v>1</v>
      </c>
      <c r="I4122" s="57">
        <v>2</v>
      </c>
      <c r="J4122" s="57"/>
      <c r="K4122" s="57">
        <f t="shared" ref="K4122" si="305">I4122+J4122</f>
        <v>2</v>
      </c>
      <c r="L4122" s="57">
        <f t="shared" ref="L4122" si="306">H4122*K4122</f>
        <v>2</v>
      </c>
      <c r="M4122" s="4" t="s">
        <v>449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1052</v>
      </c>
      <c r="E4123" s="57" t="s">
        <v>446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3.5</v>
      </c>
      <c r="K4123" s="57">
        <f t="shared" si="301"/>
        <v>11.5</v>
      </c>
      <c r="L4123" s="57">
        <f t="shared" si="302"/>
        <v>11.5</v>
      </c>
      <c r="M4123" s="4" t="s">
        <v>449</v>
      </c>
      <c r="N4123" s="57" t="s">
        <v>52</v>
      </c>
      <c r="O4123" s="57"/>
      <c r="P4123" s="4" t="s">
        <v>6232</v>
      </c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1052</v>
      </c>
      <c r="E4124" s="57" t="s">
        <v>446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5723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1052</v>
      </c>
      <c r="E4125" s="57" t="s">
        <v>446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448</v>
      </c>
      <c r="N4125" s="57" t="s">
        <v>456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1052</v>
      </c>
      <c r="E4126" s="57" t="s">
        <v>446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448</v>
      </c>
      <c r="N4126" s="57" t="s">
        <v>456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7362</v>
      </c>
      <c r="E4127" s="57" t="s">
        <v>446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448</v>
      </c>
      <c r="N4127" s="57" t="s">
        <v>456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7361</v>
      </c>
      <c r="E4128" s="57" t="s">
        <v>446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5723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7">WEEKNUM(A4129)</f>
        <v>31</v>
      </c>
      <c r="C4129" s="57" t="str">
        <f t="shared" ref="C4129:C4192" si="308">TEXT(A4129,"Mmm")</f>
        <v>Jul</v>
      </c>
      <c r="D4129" s="4" t="s">
        <v>7361</v>
      </c>
      <c r="E4129" s="57" t="s">
        <v>446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5723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7"/>
        <v>31</v>
      </c>
      <c r="C4130" s="57" t="str">
        <f t="shared" si="308"/>
        <v>Jul</v>
      </c>
      <c r="D4130" s="4" t="s">
        <v>441</v>
      </c>
      <c r="E4130" s="57" t="s">
        <v>446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1910</v>
      </c>
      <c r="N4130" s="57" t="s">
        <v>444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7"/>
        <v>31</v>
      </c>
      <c r="C4131" s="57" t="str">
        <f t="shared" si="308"/>
        <v>Jul</v>
      </c>
      <c r="D4131" s="4" t="s">
        <v>5910</v>
      </c>
      <c r="E4131" s="57" t="s">
        <v>446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5753</v>
      </c>
      <c r="N4131" s="57" t="s">
        <v>47</v>
      </c>
      <c r="O4131" s="57"/>
      <c r="P4131" s="4" t="s">
        <v>5754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7"/>
        <v>31</v>
      </c>
      <c r="C4132" s="57" t="str">
        <f t="shared" si="308"/>
        <v>Jul</v>
      </c>
      <c r="D4132" s="4" t="s">
        <v>5425</v>
      </c>
      <c r="E4132" s="57" t="s">
        <v>446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5753</v>
      </c>
      <c r="N4132" s="57" t="s">
        <v>47</v>
      </c>
      <c r="O4132" s="57"/>
      <c r="P4132" s="4" t="s">
        <v>5754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7"/>
        <v>31</v>
      </c>
      <c r="C4133" s="57" t="str">
        <f t="shared" si="308"/>
        <v>Jul</v>
      </c>
      <c r="D4133" s="4" t="s">
        <v>976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1910</v>
      </c>
      <c r="N4133" s="57" t="s">
        <v>444</v>
      </c>
      <c r="O4133" s="57"/>
      <c r="P4133" s="4"/>
      <c r="Q4133" s="4"/>
    </row>
    <row r="4134" spans="1:17" s="1" customFormat="1" ht="18.649999999999999" customHeight="1" x14ac:dyDescent="0.35">
      <c r="A4134" s="3">
        <v>46233</v>
      </c>
      <c r="B4134" s="57">
        <f t="shared" si="307"/>
        <v>31</v>
      </c>
      <c r="C4134" s="57" t="str">
        <f t="shared" si="308"/>
        <v>Jul</v>
      </c>
      <c r="D4134" s="4" t="s">
        <v>600</v>
      </c>
      <c r="E4134" s="57" t="s">
        <v>446</v>
      </c>
      <c r="F4134" s="57" t="s">
        <v>18</v>
      </c>
      <c r="G4134" s="57">
        <v>9812</v>
      </c>
      <c r="H4134" s="57">
        <v>4</v>
      </c>
      <c r="I4134" s="57">
        <v>8</v>
      </c>
      <c r="J4134" s="57">
        <v>2</v>
      </c>
      <c r="K4134" s="57">
        <f t="shared" si="301"/>
        <v>10</v>
      </c>
      <c r="L4134" s="57">
        <f t="shared" si="302"/>
        <v>40</v>
      </c>
      <c r="M4134" s="4" t="s">
        <v>7363</v>
      </c>
      <c r="N4134" s="57" t="s">
        <v>198</v>
      </c>
      <c r="O4134" s="57"/>
      <c r="P4134" s="4" t="s">
        <v>7364</v>
      </c>
      <c r="Q4134" s="4"/>
    </row>
    <row r="4135" spans="1:17" s="1" customFormat="1" ht="18.649999999999999" customHeight="1" x14ac:dyDescent="0.35">
      <c r="A4135" s="3">
        <v>46234</v>
      </c>
      <c r="B4135" s="57">
        <f t="shared" si="307"/>
        <v>31</v>
      </c>
      <c r="C4135" s="57" t="str">
        <f t="shared" si="308"/>
        <v>Jul</v>
      </c>
      <c r="D4135" s="4" t="s">
        <v>436</v>
      </c>
      <c r="E4135" s="57" t="s">
        <v>34</v>
      </c>
      <c r="F4135" s="57" t="s">
        <v>18</v>
      </c>
      <c r="G4135" s="57">
        <v>9814</v>
      </c>
      <c r="H4135" s="57">
        <v>1</v>
      </c>
      <c r="I4135" s="57">
        <v>8</v>
      </c>
      <c r="J4135" s="57">
        <v>1</v>
      </c>
      <c r="K4135" s="57">
        <f t="shared" si="301"/>
        <v>9</v>
      </c>
      <c r="L4135" s="57">
        <f t="shared" si="302"/>
        <v>9</v>
      </c>
      <c r="M4135" s="4" t="s">
        <v>453</v>
      </c>
      <c r="N4135" s="57" t="s">
        <v>436</v>
      </c>
      <c r="O4135" s="57"/>
      <c r="P4135" s="4"/>
      <c r="Q4135" s="4"/>
    </row>
    <row r="4136" spans="1:17" s="1" customFormat="1" ht="18.649999999999999" customHeight="1" x14ac:dyDescent="0.35">
      <c r="A4136" s="3">
        <v>46234</v>
      </c>
      <c r="B4136" s="57">
        <f t="shared" si="307"/>
        <v>31</v>
      </c>
      <c r="C4136" s="57" t="str">
        <f t="shared" si="308"/>
        <v>Jul</v>
      </c>
      <c r="D4136" s="4" t="s">
        <v>672</v>
      </c>
      <c r="E4136" s="57" t="s">
        <v>34</v>
      </c>
      <c r="F4136" s="57" t="s">
        <v>18</v>
      </c>
      <c r="G4136" s="57">
        <v>9814</v>
      </c>
      <c r="H4136" s="57">
        <v>1</v>
      </c>
      <c r="I4136" s="57">
        <v>4</v>
      </c>
      <c r="J4136" s="57"/>
      <c r="K4136" s="57">
        <f t="shared" si="301"/>
        <v>4</v>
      </c>
      <c r="L4136" s="57">
        <f t="shared" si="302"/>
        <v>4</v>
      </c>
      <c r="M4136" s="4" t="s">
        <v>449</v>
      </c>
      <c r="N4136" s="57" t="s">
        <v>52</v>
      </c>
      <c r="O4136" s="57"/>
      <c r="P4136" s="4"/>
      <c r="Q4136" s="4"/>
    </row>
    <row r="4137" spans="1:17" s="1" customFormat="1" ht="18.649999999999999" customHeight="1" x14ac:dyDescent="0.35">
      <c r="A4137" s="3">
        <v>46234</v>
      </c>
      <c r="B4137" s="57">
        <f t="shared" si="307"/>
        <v>31</v>
      </c>
      <c r="C4137" s="57" t="str">
        <f t="shared" si="308"/>
        <v>Jul</v>
      </c>
      <c r="D4137" s="4" t="s">
        <v>1052</v>
      </c>
      <c r="E4137" s="57" t="s">
        <v>446</v>
      </c>
      <c r="F4137" s="57" t="s">
        <v>18</v>
      </c>
      <c r="G4137" s="57">
        <v>9812</v>
      </c>
      <c r="H4137" s="57">
        <v>1</v>
      </c>
      <c r="I4137" s="57">
        <v>8</v>
      </c>
      <c r="J4137" s="57">
        <v>2</v>
      </c>
      <c r="K4137" s="57">
        <f t="shared" si="301"/>
        <v>10</v>
      </c>
      <c r="L4137" s="57">
        <f t="shared" si="302"/>
        <v>10</v>
      </c>
      <c r="M4137" s="4" t="s">
        <v>449</v>
      </c>
      <c r="N4137" s="57" t="s">
        <v>52</v>
      </c>
      <c r="O4137" s="57"/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07"/>
        <v>31</v>
      </c>
      <c r="C4138" s="57" t="str">
        <f t="shared" si="308"/>
        <v>Jul</v>
      </c>
      <c r="D4138" s="4" t="s">
        <v>1052</v>
      </c>
      <c r="E4138" s="57" t="s">
        <v>446</v>
      </c>
      <c r="F4138" s="57" t="s">
        <v>18</v>
      </c>
      <c r="G4138" s="57">
        <v>9812</v>
      </c>
      <c r="H4138" s="57">
        <v>2</v>
      </c>
      <c r="I4138" s="57">
        <v>8</v>
      </c>
      <c r="J4138" s="57"/>
      <c r="K4138" s="57">
        <f t="shared" si="301"/>
        <v>8</v>
      </c>
      <c r="L4138" s="57">
        <f t="shared" si="302"/>
        <v>16</v>
      </c>
      <c r="M4138" s="4" t="s">
        <v>5723</v>
      </c>
      <c r="N4138" s="57" t="s">
        <v>47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07"/>
        <v>31</v>
      </c>
      <c r="C4139" s="57" t="str">
        <f t="shared" si="308"/>
        <v>Jul</v>
      </c>
      <c r="D4139" s="4" t="s">
        <v>1052</v>
      </c>
      <c r="E4139" s="57" t="s">
        <v>446</v>
      </c>
      <c r="F4139" s="57" t="s">
        <v>18</v>
      </c>
      <c r="G4139" s="57">
        <v>9812</v>
      </c>
      <c r="H4139" s="57">
        <v>5</v>
      </c>
      <c r="I4139" s="57">
        <v>8</v>
      </c>
      <c r="J4139" s="57">
        <v>4</v>
      </c>
      <c r="K4139" s="57">
        <f t="shared" si="301"/>
        <v>12</v>
      </c>
      <c r="L4139" s="57">
        <f t="shared" si="302"/>
        <v>60</v>
      </c>
      <c r="M4139" s="4" t="s">
        <v>5723</v>
      </c>
      <c r="N4139" s="57" t="s">
        <v>47</v>
      </c>
      <c r="O4139" s="57"/>
      <c r="P4139" s="4"/>
      <c r="Q4139" s="4"/>
    </row>
    <row r="4140" spans="1:17" s="1" customFormat="1" ht="18.649999999999999" customHeight="1" x14ac:dyDescent="0.35">
      <c r="A4140" s="3">
        <v>46234</v>
      </c>
      <c r="B4140" s="57">
        <f t="shared" si="307"/>
        <v>31</v>
      </c>
      <c r="C4140" s="57" t="str">
        <f t="shared" si="308"/>
        <v>Jul</v>
      </c>
      <c r="D4140" s="4" t="s">
        <v>798</v>
      </c>
      <c r="E4140" s="57" t="s">
        <v>446</v>
      </c>
      <c r="F4140" s="57" t="s">
        <v>18</v>
      </c>
      <c r="G4140" s="57">
        <v>9812</v>
      </c>
      <c r="H4140" s="57">
        <v>5</v>
      </c>
      <c r="I4140" s="57">
        <v>8</v>
      </c>
      <c r="J4140" s="57"/>
      <c r="K4140" s="57">
        <f t="shared" ref="K4140:K4203" si="309">I4140+J4140</f>
        <v>8</v>
      </c>
      <c r="L4140" s="57">
        <f t="shared" si="302"/>
        <v>40</v>
      </c>
      <c r="M4140" s="4" t="s">
        <v>448</v>
      </c>
      <c r="N4140" s="57" t="s">
        <v>456</v>
      </c>
      <c r="O4140" s="57"/>
      <c r="P4140" s="4"/>
      <c r="Q4140" s="4"/>
    </row>
    <row r="4141" spans="1:17" s="1" customFormat="1" ht="18.649999999999999" customHeight="1" x14ac:dyDescent="0.35">
      <c r="A4141" s="3">
        <v>46234</v>
      </c>
      <c r="B4141" s="57">
        <f t="shared" si="307"/>
        <v>31</v>
      </c>
      <c r="C4141" s="57" t="str">
        <f t="shared" si="308"/>
        <v>Jul</v>
      </c>
      <c r="D4141" s="4" t="s">
        <v>798</v>
      </c>
      <c r="E4141" s="57" t="s">
        <v>446</v>
      </c>
      <c r="F4141" s="57" t="s">
        <v>18</v>
      </c>
      <c r="G4141" s="57">
        <v>9812</v>
      </c>
      <c r="H4141" s="57">
        <v>1</v>
      </c>
      <c r="I4141" s="57">
        <v>8</v>
      </c>
      <c r="J4141" s="57">
        <v>4</v>
      </c>
      <c r="K4141" s="57">
        <f t="shared" si="309"/>
        <v>12</v>
      </c>
      <c r="L4141" s="57">
        <f t="shared" si="302"/>
        <v>12</v>
      </c>
      <c r="M4141" s="4" t="s">
        <v>448</v>
      </c>
      <c r="N4141" s="57" t="s">
        <v>456</v>
      </c>
      <c r="O4141" s="57"/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07"/>
        <v>31</v>
      </c>
      <c r="C4142" s="57" t="str">
        <f t="shared" si="308"/>
        <v>Jul</v>
      </c>
      <c r="D4142" s="4" t="s">
        <v>798</v>
      </c>
      <c r="E4142" s="57" t="s">
        <v>446</v>
      </c>
      <c r="F4142" s="57" t="s">
        <v>18</v>
      </c>
      <c r="G4142" s="57">
        <v>9812</v>
      </c>
      <c r="H4142" s="57">
        <v>1</v>
      </c>
      <c r="I4142" s="57">
        <v>8</v>
      </c>
      <c r="J4142" s="57">
        <v>2</v>
      </c>
      <c r="K4142" s="57">
        <f t="shared" si="309"/>
        <v>10</v>
      </c>
      <c r="L4142" s="57">
        <f t="shared" si="302"/>
        <v>10</v>
      </c>
      <c r="M4142" s="4" t="s">
        <v>449</v>
      </c>
      <c r="N4142" s="57" t="s">
        <v>52</v>
      </c>
      <c r="O4142" s="57"/>
      <c r="P4142" s="4"/>
      <c r="Q4142" s="4"/>
    </row>
    <row r="4143" spans="1:17" s="1" customFormat="1" ht="18.649999999999999" customHeight="1" x14ac:dyDescent="0.35">
      <c r="A4143" s="3">
        <v>46234</v>
      </c>
      <c r="B4143" s="57">
        <f t="shared" si="307"/>
        <v>31</v>
      </c>
      <c r="C4143" s="57" t="str">
        <f t="shared" si="308"/>
        <v>Jul</v>
      </c>
      <c r="D4143" s="4" t="s">
        <v>798</v>
      </c>
      <c r="E4143" s="57" t="s">
        <v>446</v>
      </c>
      <c r="F4143" s="57" t="s">
        <v>18</v>
      </c>
      <c r="G4143" s="57">
        <v>9812</v>
      </c>
      <c r="H4143" s="57">
        <v>5</v>
      </c>
      <c r="I4143" s="57">
        <v>8</v>
      </c>
      <c r="J4143" s="57"/>
      <c r="K4143" s="57">
        <f t="shared" si="309"/>
        <v>8</v>
      </c>
      <c r="L4143" s="57">
        <f t="shared" si="302"/>
        <v>40</v>
      </c>
      <c r="M4143" s="4" t="s">
        <v>2278</v>
      </c>
      <c r="N4143" s="57" t="s">
        <v>57</v>
      </c>
      <c r="O4143" s="57"/>
      <c r="P4143" s="4" t="s">
        <v>2527</v>
      </c>
      <c r="Q4143" s="4"/>
    </row>
    <row r="4144" spans="1:17" s="1" customFormat="1" ht="18.649999999999999" customHeight="1" x14ac:dyDescent="0.35">
      <c r="A4144" s="3">
        <v>46234</v>
      </c>
      <c r="B4144" s="57">
        <f t="shared" si="307"/>
        <v>31</v>
      </c>
      <c r="C4144" s="57" t="str">
        <f t="shared" si="308"/>
        <v>Jul</v>
      </c>
      <c r="D4144" s="4" t="s">
        <v>5322</v>
      </c>
      <c r="E4144" s="57" t="s">
        <v>446</v>
      </c>
      <c r="F4144" s="57" t="s">
        <v>18</v>
      </c>
      <c r="G4144" s="57">
        <v>9812</v>
      </c>
      <c r="H4144" s="57">
        <v>4</v>
      </c>
      <c r="I4144" s="57">
        <v>8</v>
      </c>
      <c r="J4144" s="57"/>
      <c r="K4144" s="57">
        <f t="shared" si="309"/>
        <v>8</v>
      </c>
      <c r="L4144" s="57">
        <f t="shared" si="302"/>
        <v>32</v>
      </c>
      <c r="M4144" s="4" t="s">
        <v>1910</v>
      </c>
      <c r="N4144" s="57" t="s">
        <v>444</v>
      </c>
      <c r="O4144" s="57"/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07"/>
        <v>31</v>
      </c>
      <c r="C4145" s="57" t="str">
        <f t="shared" si="308"/>
        <v>Jul</v>
      </c>
      <c r="D4145" s="4" t="s">
        <v>5322</v>
      </c>
      <c r="E4145" s="57" t="s">
        <v>446</v>
      </c>
      <c r="F4145" s="57" t="s">
        <v>18</v>
      </c>
      <c r="G4145" s="57">
        <v>9812</v>
      </c>
      <c r="H4145" s="57">
        <v>12</v>
      </c>
      <c r="I4145" s="57">
        <v>8</v>
      </c>
      <c r="J4145" s="57">
        <v>4</v>
      </c>
      <c r="K4145" s="57">
        <f t="shared" si="309"/>
        <v>12</v>
      </c>
      <c r="L4145" s="57">
        <f t="shared" si="302"/>
        <v>144</v>
      </c>
      <c r="M4145" s="4" t="s">
        <v>1910</v>
      </c>
      <c r="N4145" s="57" t="s">
        <v>444</v>
      </c>
      <c r="O4145" s="57"/>
      <c r="P4145" s="4"/>
      <c r="Q4145" s="4"/>
    </row>
    <row r="4146" spans="1:17" s="1" customFormat="1" ht="18.649999999999999" customHeight="1" x14ac:dyDescent="0.35">
      <c r="A4146" s="3">
        <v>46234</v>
      </c>
      <c r="B4146" s="57">
        <f t="shared" si="307"/>
        <v>31</v>
      </c>
      <c r="C4146" s="57" t="str">
        <f t="shared" si="308"/>
        <v>Jul</v>
      </c>
      <c r="D4146" s="4" t="s">
        <v>5910</v>
      </c>
      <c r="E4146" s="57" t="s">
        <v>446</v>
      </c>
      <c r="F4146" s="57" t="s">
        <v>17</v>
      </c>
      <c r="G4146" s="57">
        <v>9812</v>
      </c>
      <c r="H4146" s="57">
        <v>2</v>
      </c>
      <c r="I4146" s="57">
        <v>8</v>
      </c>
      <c r="J4146" s="57"/>
      <c r="K4146" s="57">
        <f t="shared" si="309"/>
        <v>8</v>
      </c>
      <c r="L4146" s="57">
        <f t="shared" si="302"/>
        <v>16</v>
      </c>
      <c r="M4146" s="4" t="s">
        <v>1910</v>
      </c>
      <c r="N4146" s="57" t="s">
        <v>444</v>
      </c>
      <c r="O4146" s="57"/>
      <c r="P4146" s="4"/>
      <c r="Q4146" s="4"/>
    </row>
    <row r="4147" spans="1:17" s="1" customFormat="1" ht="18.649999999999999" customHeight="1" x14ac:dyDescent="0.35">
      <c r="A4147" s="3">
        <v>46234</v>
      </c>
      <c r="B4147" s="57">
        <f t="shared" si="307"/>
        <v>31</v>
      </c>
      <c r="C4147" s="57" t="str">
        <f t="shared" si="308"/>
        <v>Jul</v>
      </c>
      <c r="D4147" s="4" t="s">
        <v>3163</v>
      </c>
      <c r="E4147" s="57" t="s">
        <v>446</v>
      </c>
      <c r="F4147" s="57" t="s">
        <v>17</v>
      </c>
      <c r="G4147" s="57">
        <v>9812</v>
      </c>
      <c r="H4147" s="57">
        <v>1</v>
      </c>
      <c r="I4147" s="57">
        <v>8</v>
      </c>
      <c r="J4147" s="57">
        <v>1</v>
      </c>
      <c r="K4147" s="57">
        <f t="shared" si="309"/>
        <v>9</v>
      </c>
      <c r="L4147" s="57">
        <f t="shared" si="302"/>
        <v>9</v>
      </c>
      <c r="M4147" s="4" t="s">
        <v>1910</v>
      </c>
      <c r="N4147" s="57" t="s">
        <v>444</v>
      </c>
      <c r="O4147" s="57"/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07"/>
        <v>31</v>
      </c>
      <c r="C4148" s="57" t="str">
        <f t="shared" si="308"/>
        <v>Jul</v>
      </c>
      <c r="D4148" s="4" t="s">
        <v>5425</v>
      </c>
      <c r="E4148" s="57" t="s">
        <v>446</v>
      </c>
      <c r="F4148" s="57" t="s">
        <v>17</v>
      </c>
      <c r="G4148" s="57">
        <v>9812</v>
      </c>
      <c r="H4148" s="57">
        <v>1</v>
      </c>
      <c r="I4148" s="57">
        <v>8</v>
      </c>
      <c r="J4148" s="57">
        <v>2</v>
      </c>
      <c r="K4148" s="57">
        <f t="shared" si="309"/>
        <v>10</v>
      </c>
      <c r="L4148" s="57">
        <f t="shared" si="302"/>
        <v>10</v>
      </c>
      <c r="M4148" s="4" t="s">
        <v>1910</v>
      </c>
      <c r="N4148" s="57" t="s">
        <v>444</v>
      </c>
      <c r="O4148" s="57"/>
      <c r="P4148" s="4"/>
      <c r="Q4148" s="4"/>
    </row>
    <row r="4149" spans="1:17" s="1" customFormat="1" ht="18.649999999999999" customHeight="1" x14ac:dyDescent="0.35">
      <c r="A4149" s="3">
        <v>46234</v>
      </c>
      <c r="B4149" s="57">
        <f t="shared" si="307"/>
        <v>31</v>
      </c>
      <c r="C4149" s="57" t="str">
        <f t="shared" si="308"/>
        <v>Jul</v>
      </c>
      <c r="D4149" s="4" t="s">
        <v>676</v>
      </c>
      <c r="E4149" s="57" t="s">
        <v>446</v>
      </c>
      <c r="F4149" s="57" t="s">
        <v>17</v>
      </c>
      <c r="G4149" s="57">
        <v>9812</v>
      </c>
      <c r="H4149" s="57">
        <v>1</v>
      </c>
      <c r="I4149" s="57">
        <v>8</v>
      </c>
      <c r="J4149" s="57">
        <v>4</v>
      </c>
      <c r="K4149" s="57">
        <f t="shared" si="309"/>
        <v>12</v>
      </c>
      <c r="L4149" s="57">
        <f t="shared" ref="L4149:L4151" si="310">H4149*K4149</f>
        <v>12</v>
      </c>
      <c r="M4149" s="4" t="s">
        <v>5121</v>
      </c>
      <c r="N4149" s="57" t="s">
        <v>52</v>
      </c>
      <c r="O4149" s="57"/>
      <c r="P4149" s="4" t="s">
        <v>5459</v>
      </c>
      <c r="Q4149" s="4"/>
    </row>
    <row r="4150" spans="1:17" s="1" customFormat="1" ht="18.649999999999999" customHeight="1" x14ac:dyDescent="0.35">
      <c r="A4150" s="3">
        <v>46234</v>
      </c>
      <c r="B4150" s="57">
        <f t="shared" si="307"/>
        <v>31</v>
      </c>
      <c r="C4150" s="57" t="str">
        <f t="shared" si="308"/>
        <v>Jul</v>
      </c>
      <c r="D4150" s="4" t="s">
        <v>5910</v>
      </c>
      <c r="E4150" s="57" t="s">
        <v>446</v>
      </c>
      <c r="F4150" s="57" t="s">
        <v>17</v>
      </c>
      <c r="G4150" s="57">
        <v>9812</v>
      </c>
      <c r="H4150" s="57">
        <v>1</v>
      </c>
      <c r="I4150" s="57">
        <v>8</v>
      </c>
      <c r="J4150" s="57"/>
      <c r="K4150" s="57">
        <f t="shared" si="309"/>
        <v>8</v>
      </c>
      <c r="L4150" s="57">
        <f t="shared" si="310"/>
        <v>8</v>
      </c>
      <c r="M4150" s="4" t="s">
        <v>5753</v>
      </c>
      <c r="N4150" s="57" t="s">
        <v>47</v>
      </c>
      <c r="O4150" s="57"/>
      <c r="P4150" s="4" t="s">
        <v>5754</v>
      </c>
      <c r="Q4150" s="4"/>
    </row>
    <row r="4151" spans="1:17" s="1" customFormat="1" ht="18.649999999999999" customHeight="1" x14ac:dyDescent="0.35">
      <c r="A4151" s="3">
        <v>46234</v>
      </c>
      <c r="B4151" s="57">
        <f t="shared" si="307"/>
        <v>31</v>
      </c>
      <c r="C4151" s="57" t="str">
        <f t="shared" si="308"/>
        <v>Jul</v>
      </c>
      <c r="D4151" s="4" t="s">
        <v>5425</v>
      </c>
      <c r="E4151" s="57" t="s">
        <v>446</v>
      </c>
      <c r="F4151" s="57" t="s">
        <v>17</v>
      </c>
      <c r="G4151" s="57">
        <v>9812</v>
      </c>
      <c r="H4151" s="57">
        <v>2</v>
      </c>
      <c r="I4151" s="57">
        <v>8</v>
      </c>
      <c r="J4151" s="57">
        <v>2</v>
      </c>
      <c r="K4151" s="57">
        <f t="shared" si="309"/>
        <v>10</v>
      </c>
      <c r="L4151" s="57">
        <f t="shared" si="310"/>
        <v>20</v>
      </c>
      <c r="M4151" s="4" t="s">
        <v>5753</v>
      </c>
      <c r="N4151" s="57" t="s">
        <v>47</v>
      </c>
      <c r="O4151" s="57"/>
      <c r="P4151" s="4" t="s">
        <v>5754</v>
      </c>
      <c r="Q4151" s="4"/>
    </row>
    <row r="4152" spans="1:17" s="1" customFormat="1" ht="18.649999999999999" customHeight="1" x14ac:dyDescent="0.35">
      <c r="A4152" s="3">
        <v>46234</v>
      </c>
      <c r="B4152" s="57">
        <f t="shared" si="307"/>
        <v>31</v>
      </c>
      <c r="C4152" s="57" t="str">
        <f t="shared" si="308"/>
        <v>Jul</v>
      </c>
      <c r="D4152" s="4" t="s">
        <v>978</v>
      </c>
      <c r="E4152" s="57" t="s">
        <v>34</v>
      </c>
      <c r="F4152" s="57" t="s">
        <v>17</v>
      </c>
      <c r="G4152" s="57">
        <v>9814</v>
      </c>
      <c r="H4152" s="57">
        <v>72</v>
      </c>
      <c r="I4152" s="57">
        <v>8</v>
      </c>
      <c r="J4152" s="57">
        <v>4</v>
      </c>
      <c r="K4152" s="57">
        <f t="shared" si="309"/>
        <v>12</v>
      </c>
      <c r="L4152" s="57">
        <f t="shared" ref="L4152:L4215" si="311">H4152*K4152</f>
        <v>864</v>
      </c>
      <c r="M4152" s="4" t="s">
        <v>1910</v>
      </c>
      <c r="N4152" s="57" t="s">
        <v>444</v>
      </c>
      <c r="O4152" s="57"/>
      <c r="P4152" s="4"/>
      <c r="Q4152" s="4"/>
    </row>
    <row r="4153" spans="1:17" s="1" customFormat="1" ht="18.649999999999999" customHeight="1" x14ac:dyDescent="0.35">
      <c r="A4153" s="3"/>
      <c r="B4153" s="57">
        <f t="shared" si="307"/>
        <v>0</v>
      </c>
      <c r="C4153" s="57" t="str">
        <f t="shared" si="308"/>
        <v>Jan</v>
      </c>
      <c r="D4153" s="4"/>
      <c r="E4153" s="57"/>
      <c r="F4153" s="57"/>
      <c r="G4153" s="57"/>
      <c r="H4153" s="57"/>
      <c r="I4153" s="57"/>
      <c r="J4153" s="57"/>
      <c r="K4153" s="57">
        <f t="shared" si="309"/>
        <v>0</v>
      </c>
      <c r="L4153" s="57">
        <f t="shared" si="311"/>
        <v>0</v>
      </c>
      <c r="M4153" s="4"/>
      <c r="N4153" s="57"/>
      <c r="O4153" s="57"/>
      <c r="P4153" s="4"/>
      <c r="Q4153" s="4"/>
    </row>
    <row r="4154" spans="1:17" s="1" customFormat="1" ht="18.649999999999999" customHeight="1" x14ac:dyDescent="0.35">
      <c r="A4154" s="3"/>
      <c r="B4154" s="57">
        <f t="shared" si="307"/>
        <v>0</v>
      </c>
      <c r="C4154" s="57" t="str">
        <f t="shared" si="308"/>
        <v>Jan</v>
      </c>
      <c r="D4154" s="4"/>
      <c r="E4154" s="57"/>
      <c r="F4154" s="57"/>
      <c r="G4154" s="57"/>
      <c r="H4154" s="57"/>
      <c r="I4154" s="57"/>
      <c r="J4154" s="57"/>
      <c r="K4154" s="57">
        <f t="shared" si="309"/>
        <v>0</v>
      </c>
      <c r="L4154" s="57">
        <f t="shared" si="311"/>
        <v>0</v>
      </c>
      <c r="M4154" s="4"/>
      <c r="N4154" s="57"/>
      <c r="O4154" s="57"/>
      <c r="P4154" s="4"/>
      <c r="Q4154" s="4"/>
    </row>
    <row r="4155" spans="1:17" s="1" customFormat="1" ht="18.649999999999999" customHeight="1" x14ac:dyDescent="0.35">
      <c r="A4155" s="3"/>
      <c r="B4155" s="57">
        <f t="shared" si="307"/>
        <v>0</v>
      </c>
      <c r="C4155" s="57" t="str">
        <f t="shared" si="308"/>
        <v>Jan</v>
      </c>
      <c r="D4155" s="4"/>
      <c r="E4155" s="57"/>
      <c r="F4155" s="57"/>
      <c r="G4155" s="57"/>
      <c r="H4155" s="57"/>
      <c r="I4155" s="57"/>
      <c r="J4155" s="57"/>
      <c r="K4155" s="57">
        <f t="shared" si="309"/>
        <v>0</v>
      </c>
      <c r="L4155" s="57">
        <f t="shared" si="311"/>
        <v>0</v>
      </c>
      <c r="M4155" s="4"/>
      <c r="N4155" s="57"/>
      <c r="O4155" s="57"/>
      <c r="P4155" s="4"/>
      <c r="Q4155" s="4"/>
    </row>
    <row r="4156" spans="1:17" s="1" customFormat="1" ht="18.649999999999999" customHeight="1" x14ac:dyDescent="0.35">
      <c r="A4156" s="3"/>
      <c r="B4156" s="57">
        <f t="shared" si="307"/>
        <v>0</v>
      </c>
      <c r="C4156" s="57" t="str">
        <f t="shared" si="308"/>
        <v>Jan</v>
      </c>
      <c r="D4156" s="4"/>
      <c r="E4156" s="57"/>
      <c r="F4156" s="57"/>
      <c r="G4156" s="57"/>
      <c r="H4156" s="57"/>
      <c r="I4156" s="57"/>
      <c r="J4156" s="57"/>
      <c r="K4156" s="57">
        <f t="shared" si="309"/>
        <v>0</v>
      </c>
      <c r="L4156" s="57">
        <f t="shared" si="311"/>
        <v>0</v>
      </c>
      <c r="M4156" s="4"/>
      <c r="N4156" s="57"/>
      <c r="O4156" s="57"/>
      <c r="P4156" s="4"/>
      <c r="Q4156" s="4"/>
    </row>
    <row r="4157" spans="1:17" s="1" customFormat="1" ht="18.649999999999999" customHeight="1" x14ac:dyDescent="0.35">
      <c r="A4157" s="3"/>
      <c r="B4157" s="57">
        <f t="shared" si="307"/>
        <v>0</v>
      </c>
      <c r="C4157" s="57" t="str">
        <f t="shared" si="308"/>
        <v>Jan</v>
      </c>
      <c r="D4157" s="4"/>
      <c r="E4157" s="57"/>
      <c r="F4157" s="57"/>
      <c r="G4157" s="57"/>
      <c r="H4157" s="57"/>
      <c r="I4157" s="57"/>
      <c r="J4157" s="57"/>
      <c r="K4157" s="57">
        <f t="shared" si="309"/>
        <v>0</v>
      </c>
      <c r="L4157" s="57">
        <f t="shared" si="311"/>
        <v>0</v>
      </c>
      <c r="M4157" s="4"/>
      <c r="N4157" s="57"/>
      <c r="O4157" s="57"/>
      <c r="P4157" s="4"/>
      <c r="Q4157" s="4"/>
    </row>
    <row r="4158" spans="1:17" s="1" customFormat="1" ht="18.649999999999999" customHeight="1" x14ac:dyDescent="0.35">
      <c r="A4158" s="3"/>
      <c r="B4158" s="57">
        <f t="shared" si="307"/>
        <v>0</v>
      </c>
      <c r="C4158" s="57" t="str">
        <f t="shared" si="308"/>
        <v>Jan</v>
      </c>
      <c r="D4158" s="4"/>
      <c r="E4158" s="57"/>
      <c r="F4158" s="57"/>
      <c r="G4158" s="57"/>
      <c r="H4158" s="57"/>
      <c r="I4158" s="57"/>
      <c r="J4158" s="57"/>
      <c r="K4158" s="57">
        <f t="shared" si="309"/>
        <v>0</v>
      </c>
      <c r="L4158" s="57">
        <f t="shared" si="311"/>
        <v>0</v>
      </c>
      <c r="M4158" s="4"/>
      <c r="N4158" s="57"/>
      <c r="O4158" s="57"/>
      <c r="P4158" s="4"/>
      <c r="Q4158" s="4"/>
    </row>
    <row r="4159" spans="1:17" s="1" customFormat="1" ht="18.649999999999999" customHeight="1" x14ac:dyDescent="0.35">
      <c r="A4159" s="3"/>
      <c r="B4159" s="57">
        <f t="shared" si="307"/>
        <v>0</v>
      </c>
      <c r="C4159" s="57" t="str">
        <f t="shared" si="308"/>
        <v>Jan</v>
      </c>
      <c r="D4159" s="4"/>
      <c r="E4159" s="57"/>
      <c r="F4159" s="57"/>
      <c r="G4159" s="57"/>
      <c r="H4159" s="57"/>
      <c r="I4159" s="57"/>
      <c r="J4159" s="57"/>
      <c r="K4159" s="57">
        <f t="shared" si="309"/>
        <v>0</v>
      </c>
      <c r="L4159" s="57">
        <f t="shared" si="311"/>
        <v>0</v>
      </c>
      <c r="M4159" s="4"/>
      <c r="N4159" s="57"/>
      <c r="O4159" s="57"/>
      <c r="P4159" s="4"/>
      <c r="Q4159" s="4"/>
    </row>
    <row r="4160" spans="1:17" s="1" customFormat="1" ht="18.649999999999999" customHeight="1" x14ac:dyDescent="0.35">
      <c r="A4160" s="3"/>
      <c r="B4160" s="57">
        <f t="shared" si="307"/>
        <v>0</v>
      </c>
      <c r="C4160" s="57" t="str">
        <f t="shared" si="308"/>
        <v>Jan</v>
      </c>
      <c r="D4160" s="4"/>
      <c r="E4160" s="57"/>
      <c r="F4160" s="57"/>
      <c r="G4160" s="57"/>
      <c r="H4160" s="57"/>
      <c r="I4160" s="57"/>
      <c r="J4160" s="57"/>
      <c r="K4160" s="57">
        <f t="shared" si="309"/>
        <v>0</v>
      </c>
      <c r="L4160" s="57">
        <f t="shared" si="311"/>
        <v>0</v>
      </c>
      <c r="M4160" s="4"/>
      <c r="N4160" s="57"/>
      <c r="O4160" s="57"/>
      <c r="P4160" s="4"/>
      <c r="Q4160" s="4"/>
    </row>
    <row r="4161" spans="1:17" s="1" customFormat="1" ht="18.649999999999999" customHeight="1" x14ac:dyDescent="0.35">
      <c r="A4161" s="3"/>
      <c r="B4161" s="57">
        <f t="shared" si="307"/>
        <v>0</v>
      </c>
      <c r="C4161" s="57" t="str">
        <f t="shared" si="308"/>
        <v>Jan</v>
      </c>
      <c r="D4161" s="4"/>
      <c r="E4161" s="57"/>
      <c r="F4161" s="57"/>
      <c r="G4161" s="57"/>
      <c r="H4161" s="57"/>
      <c r="I4161" s="57"/>
      <c r="J4161" s="57"/>
      <c r="K4161" s="57">
        <f t="shared" si="309"/>
        <v>0</v>
      </c>
      <c r="L4161" s="57">
        <f t="shared" si="311"/>
        <v>0</v>
      </c>
      <c r="M4161" s="4"/>
      <c r="N4161" s="57"/>
      <c r="O4161" s="57"/>
      <c r="P4161" s="4"/>
      <c r="Q4161" s="4"/>
    </row>
    <row r="4162" spans="1:17" s="1" customFormat="1" ht="18.649999999999999" customHeight="1" x14ac:dyDescent="0.35">
      <c r="A4162" s="3"/>
      <c r="B4162" s="57">
        <f t="shared" si="307"/>
        <v>0</v>
      </c>
      <c r="C4162" s="57" t="str">
        <f t="shared" si="308"/>
        <v>Jan</v>
      </c>
      <c r="D4162" s="4"/>
      <c r="E4162" s="57"/>
      <c r="F4162" s="57"/>
      <c r="G4162" s="57"/>
      <c r="H4162" s="57"/>
      <c r="I4162" s="57"/>
      <c r="J4162" s="57"/>
      <c r="K4162" s="57">
        <f t="shared" si="309"/>
        <v>0</v>
      </c>
      <c r="L4162" s="57">
        <f t="shared" si="311"/>
        <v>0</v>
      </c>
      <c r="M4162" s="4"/>
      <c r="N4162" s="57"/>
      <c r="O4162" s="57"/>
      <c r="P4162" s="4"/>
      <c r="Q4162" s="4"/>
    </row>
    <row r="4163" spans="1:17" s="1" customFormat="1" ht="18.649999999999999" customHeight="1" x14ac:dyDescent="0.35">
      <c r="A4163" s="3"/>
      <c r="B4163" s="57">
        <f t="shared" si="307"/>
        <v>0</v>
      </c>
      <c r="C4163" s="57" t="str">
        <f t="shared" si="308"/>
        <v>Jan</v>
      </c>
      <c r="D4163" s="4"/>
      <c r="E4163" s="57"/>
      <c r="F4163" s="57"/>
      <c r="G4163" s="57"/>
      <c r="H4163" s="57"/>
      <c r="I4163" s="57"/>
      <c r="J4163" s="57"/>
      <c r="K4163" s="57">
        <f t="shared" si="309"/>
        <v>0</v>
      </c>
      <c r="L4163" s="57">
        <f t="shared" si="311"/>
        <v>0</v>
      </c>
      <c r="M4163" s="4"/>
      <c r="N4163" s="57"/>
      <c r="O4163" s="57"/>
      <c r="P4163" s="4"/>
      <c r="Q4163" s="4"/>
    </row>
    <row r="4164" spans="1:17" s="1" customFormat="1" ht="18.649999999999999" customHeight="1" x14ac:dyDescent="0.35">
      <c r="A4164" s="3"/>
      <c r="B4164" s="57">
        <f t="shared" si="307"/>
        <v>0</v>
      </c>
      <c r="C4164" s="57" t="str">
        <f t="shared" si="308"/>
        <v>Jan</v>
      </c>
      <c r="D4164" s="4"/>
      <c r="E4164" s="57"/>
      <c r="F4164" s="57"/>
      <c r="G4164" s="57"/>
      <c r="H4164" s="57"/>
      <c r="I4164" s="57"/>
      <c r="J4164" s="57"/>
      <c r="K4164" s="57">
        <f t="shared" si="309"/>
        <v>0</v>
      </c>
      <c r="L4164" s="57">
        <f t="shared" si="311"/>
        <v>0</v>
      </c>
      <c r="M4164" s="4"/>
      <c r="N4164" s="57"/>
      <c r="O4164" s="57"/>
      <c r="P4164" s="4"/>
      <c r="Q4164" s="4"/>
    </row>
    <row r="4165" spans="1:17" s="1" customFormat="1" ht="18.649999999999999" customHeight="1" x14ac:dyDescent="0.35">
      <c r="A4165" s="3"/>
      <c r="B4165" s="57">
        <f t="shared" si="307"/>
        <v>0</v>
      </c>
      <c r="C4165" s="57" t="str">
        <f t="shared" si="308"/>
        <v>Jan</v>
      </c>
      <c r="D4165" s="4"/>
      <c r="E4165" s="57"/>
      <c r="F4165" s="57"/>
      <c r="G4165" s="57"/>
      <c r="H4165" s="57"/>
      <c r="I4165" s="57"/>
      <c r="J4165" s="57"/>
      <c r="K4165" s="57">
        <f t="shared" si="309"/>
        <v>0</v>
      </c>
      <c r="L4165" s="57">
        <f t="shared" si="311"/>
        <v>0</v>
      </c>
      <c r="M4165" s="4"/>
      <c r="N4165" s="57"/>
      <c r="O4165" s="57"/>
      <c r="P4165" s="4"/>
      <c r="Q4165" s="4"/>
    </row>
    <row r="4166" spans="1:17" s="1" customFormat="1" ht="18.649999999999999" customHeight="1" x14ac:dyDescent="0.35">
      <c r="A4166" s="3"/>
      <c r="B4166" s="57">
        <f t="shared" si="307"/>
        <v>0</v>
      </c>
      <c r="C4166" s="57" t="str">
        <f t="shared" si="308"/>
        <v>Jan</v>
      </c>
      <c r="D4166" s="4"/>
      <c r="E4166" s="57"/>
      <c r="F4166" s="57"/>
      <c r="G4166" s="57"/>
      <c r="H4166" s="57"/>
      <c r="I4166" s="57"/>
      <c r="J4166" s="57"/>
      <c r="K4166" s="57">
        <f t="shared" si="309"/>
        <v>0</v>
      </c>
      <c r="L4166" s="57">
        <f t="shared" si="311"/>
        <v>0</v>
      </c>
      <c r="M4166" s="4"/>
      <c r="N4166" s="57"/>
      <c r="O4166" s="57"/>
      <c r="P4166" s="4"/>
      <c r="Q4166" s="4"/>
    </row>
    <row r="4167" spans="1:17" s="1" customFormat="1" ht="18.649999999999999" customHeight="1" x14ac:dyDescent="0.35">
      <c r="A4167" s="3"/>
      <c r="B4167" s="57">
        <f t="shared" si="307"/>
        <v>0</v>
      </c>
      <c r="C4167" s="57" t="str">
        <f t="shared" si="308"/>
        <v>Jan</v>
      </c>
      <c r="D4167" s="4"/>
      <c r="E4167" s="57"/>
      <c r="F4167" s="57"/>
      <c r="G4167" s="57"/>
      <c r="H4167" s="57"/>
      <c r="I4167" s="57"/>
      <c r="J4167" s="57"/>
      <c r="K4167" s="57">
        <f t="shared" si="309"/>
        <v>0</v>
      </c>
      <c r="L4167" s="57">
        <f t="shared" si="311"/>
        <v>0</v>
      </c>
      <c r="M4167" s="4"/>
      <c r="N4167" s="57"/>
      <c r="O4167" s="57"/>
      <c r="P4167" s="4"/>
      <c r="Q4167" s="4"/>
    </row>
    <row r="4168" spans="1:17" s="1" customFormat="1" ht="18.649999999999999" customHeight="1" x14ac:dyDescent="0.35">
      <c r="A4168" s="3"/>
      <c r="B4168" s="57">
        <f t="shared" si="307"/>
        <v>0</v>
      </c>
      <c r="C4168" s="57" t="str">
        <f t="shared" si="308"/>
        <v>Jan</v>
      </c>
      <c r="D4168" s="4"/>
      <c r="E4168" s="57"/>
      <c r="F4168" s="57"/>
      <c r="G4168" s="57"/>
      <c r="H4168" s="57"/>
      <c r="I4168" s="57"/>
      <c r="J4168" s="57"/>
      <c r="K4168" s="57">
        <f t="shared" si="309"/>
        <v>0</v>
      </c>
      <c r="L4168" s="57">
        <f t="shared" si="311"/>
        <v>0</v>
      </c>
      <c r="M4168" s="4"/>
      <c r="N4168" s="57"/>
      <c r="O4168" s="57"/>
      <c r="P4168" s="4"/>
      <c r="Q4168" s="4"/>
    </row>
    <row r="4169" spans="1:17" s="1" customFormat="1" ht="18.649999999999999" customHeight="1" x14ac:dyDescent="0.35">
      <c r="A4169" s="3"/>
      <c r="B4169" s="57">
        <f t="shared" si="307"/>
        <v>0</v>
      </c>
      <c r="C4169" s="57" t="str">
        <f t="shared" si="308"/>
        <v>Jan</v>
      </c>
      <c r="D4169" s="4"/>
      <c r="E4169" s="57"/>
      <c r="F4169" s="57"/>
      <c r="G4169" s="57"/>
      <c r="H4169" s="57"/>
      <c r="I4169" s="57"/>
      <c r="J4169" s="57"/>
      <c r="K4169" s="57">
        <f t="shared" si="309"/>
        <v>0</v>
      </c>
      <c r="L4169" s="57">
        <f t="shared" si="311"/>
        <v>0</v>
      </c>
      <c r="M4169" s="4"/>
      <c r="N4169" s="57"/>
      <c r="O4169" s="57"/>
      <c r="P4169" s="4"/>
      <c r="Q4169" s="4"/>
    </row>
    <row r="4170" spans="1:17" s="1" customFormat="1" ht="18.649999999999999" customHeight="1" x14ac:dyDescent="0.35">
      <c r="A4170" s="3"/>
      <c r="B4170" s="57">
        <f t="shared" si="307"/>
        <v>0</v>
      </c>
      <c r="C4170" s="57" t="str">
        <f t="shared" si="308"/>
        <v>Jan</v>
      </c>
      <c r="D4170" s="4"/>
      <c r="E4170" s="57"/>
      <c r="F4170" s="57"/>
      <c r="G4170" s="57"/>
      <c r="H4170" s="57"/>
      <c r="I4170" s="57"/>
      <c r="J4170" s="57"/>
      <c r="K4170" s="57">
        <f t="shared" si="309"/>
        <v>0</v>
      </c>
      <c r="L4170" s="57">
        <f t="shared" si="311"/>
        <v>0</v>
      </c>
      <c r="M4170" s="4"/>
      <c r="N4170" s="57"/>
      <c r="O4170" s="57"/>
      <c r="P4170" s="4"/>
      <c r="Q4170" s="4"/>
    </row>
    <row r="4171" spans="1:17" s="1" customFormat="1" ht="18.649999999999999" customHeight="1" x14ac:dyDescent="0.35">
      <c r="A4171" s="3"/>
      <c r="B4171" s="57">
        <f t="shared" si="307"/>
        <v>0</v>
      </c>
      <c r="C4171" s="57" t="str">
        <f t="shared" si="308"/>
        <v>Jan</v>
      </c>
      <c r="D4171" s="4"/>
      <c r="E4171" s="57"/>
      <c r="F4171" s="57"/>
      <c r="G4171" s="57"/>
      <c r="H4171" s="57"/>
      <c r="I4171" s="57"/>
      <c r="J4171" s="57"/>
      <c r="K4171" s="57">
        <f t="shared" si="309"/>
        <v>0</v>
      </c>
      <c r="L4171" s="57">
        <f t="shared" si="311"/>
        <v>0</v>
      </c>
      <c r="M4171" s="4"/>
      <c r="N4171" s="57"/>
      <c r="O4171" s="57"/>
      <c r="P4171" s="4"/>
      <c r="Q4171" s="4"/>
    </row>
    <row r="4172" spans="1:17" s="1" customFormat="1" ht="18.649999999999999" customHeight="1" x14ac:dyDescent="0.35">
      <c r="A4172" s="3"/>
      <c r="B4172" s="57">
        <f t="shared" si="307"/>
        <v>0</v>
      </c>
      <c r="C4172" s="57" t="str">
        <f t="shared" si="308"/>
        <v>Jan</v>
      </c>
      <c r="D4172" s="4"/>
      <c r="E4172" s="57"/>
      <c r="F4172" s="57"/>
      <c r="G4172" s="57"/>
      <c r="H4172" s="57"/>
      <c r="I4172" s="57"/>
      <c r="J4172" s="57"/>
      <c r="K4172" s="57">
        <f t="shared" si="309"/>
        <v>0</v>
      </c>
      <c r="L4172" s="57">
        <f t="shared" si="311"/>
        <v>0</v>
      </c>
      <c r="M4172" s="4"/>
      <c r="N4172" s="57"/>
      <c r="O4172" s="57"/>
      <c r="P4172" s="4"/>
      <c r="Q4172" s="4"/>
    </row>
    <row r="4173" spans="1:17" s="1" customFormat="1" ht="18.649999999999999" customHeight="1" x14ac:dyDescent="0.35">
      <c r="A4173" s="3"/>
      <c r="B4173" s="57">
        <f t="shared" si="307"/>
        <v>0</v>
      </c>
      <c r="C4173" s="57" t="str">
        <f t="shared" si="308"/>
        <v>Jan</v>
      </c>
      <c r="D4173" s="4"/>
      <c r="E4173" s="57"/>
      <c r="F4173" s="57"/>
      <c r="G4173" s="57"/>
      <c r="H4173" s="57"/>
      <c r="I4173" s="57"/>
      <c r="J4173" s="57"/>
      <c r="K4173" s="57">
        <f t="shared" si="309"/>
        <v>0</v>
      </c>
      <c r="L4173" s="57">
        <f t="shared" si="311"/>
        <v>0</v>
      </c>
      <c r="M4173" s="4"/>
      <c r="N4173" s="57"/>
      <c r="O4173" s="57"/>
      <c r="P4173" s="4"/>
      <c r="Q4173" s="4"/>
    </row>
    <row r="4174" spans="1:17" s="1" customFormat="1" ht="18.649999999999999" customHeight="1" x14ac:dyDescent="0.35">
      <c r="A4174" s="3"/>
      <c r="B4174" s="57">
        <f t="shared" si="307"/>
        <v>0</v>
      </c>
      <c r="C4174" s="57" t="str">
        <f t="shared" si="308"/>
        <v>Jan</v>
      </c>
      <c r="D4174" s="4"/>
      <c r="E4174" s="57"/>
      <c r="F4174" s="57"/>
      <c r="G4174" s="57"/>
      <c r="H4174" s="57"/>
      <c r="I4174" s="57"/>
      <c r="J4174" s="57"/>
      <c r="K4174" s="57">
        <f t="shared" si="309"/>
        <v>0</v>
      </c>
      <c r="L4174" s="57">
        <f t="shared" si="311"/>
        <v>0</v>
      </c>
      <c r="M4174" s="4"/>
      <c r="N4174" s="57"/>
      <c r="O4174" s="57"/>
      <c r="P4174" s="4"/>
      <c r="Q4174" s="4"/>
    </row>
    <row r="4175" spans="1:17" s="1" customFormat="1" ht="18.649999999999999" customHeight="1" x14ac:dyDescent="0.35">
      <c r="A4175" s="3"/>
      <c r="B4175" s="57">
        <f t="shared" si="307"/>
        <v>0</v>
      </c>
      <c r="C4175" s="57" t="str">
        <f t="shared" si="308"/>
        <v>Jan</v>
      </c>
      <c r="D4175" s="4"/>
      <c r="E4175" s="57"/>
      <c r="F4175" s="57"/>
      <c r="G4175" s="57"/>
      <c r="H4175" s="57"/>
      <c r="I4175" s="57"/>
      <c r="J4175" s="57"/>
      <c r="K4175" s="57">
        <f t="shared" si="309"/>
        <v>0</v>
      </c>
      <c r="L4175" s="57">
        <f t="shared" si="311"/>
        <v>0</v>
      </c>
      <c r="M4175" s="4"/>
      <c r="N4175" s="57"/>
      <c r="O4175" s="57"/>
      <c r="P4175" s="4"/>
      <c r="Q4175" s="4"/>
    </row>
    <row r="4176" spans="1:17" s="1" customFormat="1" ht="18.649999999999999" customHeight="1" x14ac:dyDescent="0.35">
      <c r="A4176" s="3"/>
      <c r="B4176" s="57">
        <f t="shared" si="307"/>
        <v>0</v>
      </c>
      <c r="C4176" s="57" t="str">
        <f t="shared" si="308"/>
        <v>Jan</v>
      </c>
      <c r="D4176" s="4"/>
      <c r="E4176" s="57"/>
      <c r="F4176" s="57"/>
      <c r="G4176" s="57"/>
      <c r="H4176" s="57"/>
      <c r="I4176" s="57"/>
      <c r="J4176" s="57"/>
      <c r="K4176" s="57">
        <f t="shared" si="309"/>
        <v>0</v>
      </c>
      <c r="L4176" s="57">
        <f t="shared" si="311"/>
        <v>0</v>
      </c>
      <c r="M4176" s="4"/>
      <c r="N4176" s="57"/>
      <c r="O4176" s="57"/>
      <c r="P4176" s="4"/>
      <c r="Q4176" s="4"/>
    </row>
    <row r="4177" spans="1:17" s="1" customFormat="1" ht="18.649999999999999" customHeight="1" x14ac:dyDescent="0.35">
      <c r="A4177" s="3"/>
      <c r="B4177" s="57">
        <f t="shared" si="307"/>
        <v>0</v>
      </c>
      <c r="C4177" s="57" t="str">
        <f t="shared" si="308"/>
        <v>Jan</v>
      </c>
      <c r="D4177" s="4"/>
      <c r="E4177" s="57"/>
      <c r="F4177" s="57"/>
      <c r="G4177" s="57"/>
      <c r="H4177" s="57"/>
      <c r="I4177" s="57"/>
      <c r="J4177" s="57"/>
      <c r="K4177" s="57">
        <f t="shared" si="309"/>
        <v>0</v>
      </c>
      <c r="L4177" s="57">
        <f t="shared" si="311"/>
        <v>0</v>
      </c>
      <c r="M4177" s="4"/>
      <c r="N4177" s="57"/>
      <c r="O4177" s="57"/>
      <c r="P4177" s="4"/>
      <c r="Q4177" s="4"/>
    </row>
    <row r="4178" spans="1:17" s="1" customFormat="1" ht="18.649999999999999" customHeight="1" x14ac:dyDescent="0.35">
      <c r="A4178" s="3"/>
      <c r="B4178" s="57">
        <f t="shared" si="307"/>
        <v>0</v>
      </c>
      <c r="C4178" s="57" t="str">
        <f t="shared" si="308"/>
        <v>Jan</v>
      </c>
      <c r="D4178" s="4"/>
      <c r="E4178" s="57"/>
      <c r="F4178" s="57"/>
      <c r="G4178" s="57"/>
      <c r="H4178" s="57"/>
      <c r="I4178" s="57"/>
      <c r="J4178" s="57"/>
      <c r="K4178" s="57">
        <f t="shared" si="309"/>
        <v>0</v>
      </c>
      <c r="L4178" s="57">
        <f t="shared" si="311"/>
        <v>0</v>
      </c>
      <c r="M4178" s="4"/>
      <c r="N4178" s="57"/>
      <c r="O4178" s="57"/>
      <c r="P4178" s="4"/>
      <c r="Q4178" s="4"/>
    </row>
    <row r="4179" spans="1:17" s="1" customFormat="1" ht="18.649999999999999" customHeight="1" x14ac:dyDescent="0.35">
      <c r="A4179" s="3"/>
      <c r="B4179" s="57">
        <f t="shared" si="307"/>
        <v>0</v>
      </c>
      <c r="C4179" s="57" t="str">
        <f t="shared" si="308"/>
        <v>Jan</v>
      </c>
      <c r="D4179" s="4"/>
      <c r="E4179" s="57"/>
      <c r="F4179" s="57"/>
      <c r="G4179" s="57"/>
      <c r="H4179" s="57"/>
      <c r="I4179" s="57"/>
      <c r="J4179" s="57"/>
      <c r="K4179" s="57">
        <f t="shared" si="309"/>
        <v>0</v>
      </c>
      <c r="L4179" s="57">
        <f t="shared" si="311"/>
        <v>0</v>
      </c>
      <c r="M4179" s="4"/>
      <c r="N4179" s="57"/>
      <c r="O4179" s="57"/>
      <c r="P4179" s="4"/>
      <c r="Q4179" s="4"/>
    </row>
    <row r="4180" spans="1:17" s="1" customFormat="1" ht="18.649999999999999" customHeight="1" x14ac:dyDescent="0.35">
      <c r="A4180" s="3"/>
      <c r="B4180" s="57">
        <f t="shared" si="307"/>
        <v>0</v>
      </c>
      <c r="C4180" s="57" t="str">
        <f t="shared" si="308"/>
        <v>Jan</v>
      </c>
      <c r="D4180" s="4"/>
      <c r="E4180" s="57"/>
      <c r="F4180" s="57"/>
      <c r="G4180" s="57"/>
      <c r="H4180" s="57"/>
      <c r="I4180" s="57"/>
      <c r="J4180" s="57"/>
      <c r="K4180" s="57">
        <f t="shared" si="309"/>
        <v>0</v>
      </c>
      <c r="L4180" s="57">
        <f t="shared" si="311"/>
        <v>0</v>
      </c>
      <c r="M4180" s="4"/>
      <c r="N4180" s="57"/>
      <c r="O4180" s="57"/>
      <c r="P4180" s="4"/>
      <c r="Q4180" s="4"/>
    </row>
    <row r="4181" spans="1:17" s="1" customFormat="1" ht="18.649999999999999" customHeight="1" x14ac:dyDescent="0.35">
      <c r="A4181" s="3"/>
      <c r="B4181" s="57">
        <f t="shared" si="307"/>
        <v>0</v>
      </c>
      <c r="C4181" s="57" t="str">
        <f t="shared" si="308"/>
        <v>Jan</v>
      </c>
      <c r="D4181" s="4"/>
      <c r="E4181" s="57"/>
      <c r="F4181" s="57"/>
      <c r="G4181" s="57"/>
      <c r="H4181" s="57"/>
      <c r="I4181" s="57"/>
      <c r="J4181" s="57"/>
      <c r="K4181" s="57">
        <f t="shared" si="309"/>
        <v>0</v>
      </c>
      <c r="L4181" s="57">
        <f t="shared" si="311"/>
        <v>0</v>
      </c>
      <c r="M4181" s="4"/>
      <c r="N4181" s="57"/>
      <c r="O4181" s="57"/>
      <c r="P4181" s="4"/>
      <c r="Q4181" s="4"/>
    </row>
    <row r="4182" spans="1:17" s="1" customFormat="1" ht="18.649999999999999" customHeight="1" x14ac:dyDescent="0.35">
      <c r="A4182" s="3"/>
      <c r="B4182" s="57">
        <f t="shared" si="307"/>
        <v>0</v>
      </c>
      <c r="C4182" s="57" t="str">
        <f t="shared" si="308"/>
        <v>Jan</v>
      </c>
      <c r="D4182" s="4"/>
      <c r="E4182" s="57"/>
      <c r="F4182" s="57"/>
      <c r="G4182" s="57"/>
      <c r="H4182" s="57"/>
      <c r="I4182" s="57"/>
      <c r="J4182" s="57"/>
      <c r="K4182" s="57">
        <f t="shared" si="309"/>
        <v>0</v>
      </c>
      <c r="L4182" s="57">
        <f t="shared" si="311"/>
        <v>0</v>
      </c>
      <c r="M4182" s="4"/>
      <c r="N4182" s="57"/>
      <c r="O4182" s="57"/>
      <c r="P4182" s="4"/>
      <c r="Q4182" s="4"/>
    </row>
    <row r="4183" spans="1:17" s="1" customFormat="1" ht="18.649999999999999" customHeight="1" x14ac:dyDescent="0.35">
      <c r="A4183" s="3"/>
      <c r="B4183" s="57">
        <f t="shared" si="307"/>
        <v>0</v>
      </c>
      <c r="C4183" s="57" t="str">
        <f t="shared" si="308"/>
        <v>Jan</v>
      </c>
      <c r="D4183" s="4"/>
      <c r="E4183" s="57"/>
      <c r="F4183" s="57"/>
      <c r="G4183" s="57"/>
      <c r="H4183" s="57"/>
      <c r="I4183" s="57"/>
      <c r="J4183" s="57"/>
      <c r="K4183" s="57">
        <f t="shared" si="309"/>
        <v>0</v>
      </c>
      <c r="L4183" s="57">
        <f t="shared" si="311"/>
        <v>0</v>
      </c>
      <c r="M4183" s="4"/>
      <c r="N4183" s="57"/>
      <c r="O4183" s="57"/>
      <c r="P4183" s="4"/>
      <c r="Q4183" s="4"/>
    </row>
    <row r="4184" spans="1:17" s="1" customFormat="1" ht="18.649999999999999" customHeight="1" x14ac:dyDescent="0.35">
      <c r="A4184" s="3"/>
      <c r="B4184" s="57">
        <f t="shared" si="307"/>
        <v>0</v>
      </c>
      <c r="C4184" s="57" t="str">
        <f t="shared" si="308"/>
        <v>Jan</v>
      </c>
      <c r="D4184" s="4"/>
      <c r="E4184" s="57"/>
      <c r="F4184" s="57"/>
      <c r="G4184" s="57"/>
      <c r="H4184" s="57"/>
      <c r="I4184" s="57"/>
      <c r="J4184" s="57"/>
      <c r="K4184" s="57">
        <f t="shared" si="309"/>
        <v>0</v>
      </c>
      <c r="L4184" s="57">
        <f t="shared" si="311"/>
        <v>0</v>
      </c>
      <c r="M4184" s="4"/>
      <c r="N4184" s="57"/>
      <c r="O4184" s="57"/>
      <c r="P4184" s="4"/>
      <c r="Q4184" s="4"/>
    </row>
    <row r="4185" spans="1:17" s="1" customFormat="1" ht="18.649999999999999" customHeight="1" x14ac:dyDescent="0.35">
      <c r="A4185" s="3"/>
      <c r="B4185" s="57">
        <f t="shared" si="307"/>
        <v>0</v>
      </c>
      <c r="C4185" s="57" t="str">
        <f t="shared" si="308"/>
        <v>Jan</v>
      </c>
      <c r="D4185" s="4"/>
      <c r="E4185" s="57"/>
      <c r="F4185" s="57"/>
      <c r="G4185" s="57"/>
      <c r="H4185" s="57"/>
      <c r="I4185" s="57"/>
      <c r="J4185" s="57"/>
      <c r="K4185" s="57">
        <f t="shared" si="309"/>
        <v>0</v>
      </c>
      <c r="L4185" s="57">
        <f t="shared" si="311"/>
        <v>0</v>
      </c>
      <c r="M4185" s="4"/>
      <c r="N4185" s="57"/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07"/>
        <v>0</v>
      </c>
      <c r="C4186" s="57" t="str">
        <f t="shared" si="308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09"/>
        <v>0</v>
      </c>
      <c r="L4186" s="57">
        <f t="shared" si="311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07"/>
        <v>0</v>
      </c>
      <c r="C4187" s="57" t="str">
        <f t="shared" si="308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09"/>
        <v>0</v>
      </c>
      <c r="L4187" s="57">
        <f t="shared" si="311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07"/>
        <v>0</v>
      </c>
      <c r="C4188" s="57" t="str">
        <f t="shared" si="308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09"/>
        <v>0</v>
      </c>
      <c r="L4188" s="57">
        <f t="shared" si="311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07"/>
        <v>0</v>
      </c>
      <c r="C4189" s="57" t="str">
        <f t="shared" si="308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09"/>
        <v>0</v>
      </c>
      <c r="L4189" s="57">
        <f t="shared" si="311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07"/>
        <v>0</v>
      </c>
      <c r="C4190" s="57" t="str">
        <f t="shared" si="308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09"/>
        <v>0</v>
      </c>
      <c r="L4190" s="57">
        <f t="shared" si="311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07"/>
        <v>0</v>
      </c>
      <c r="C4191" s="57" t="str">
        <f t="shared" si="308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09"/>
        <v>0</v>
      </c>
      <c r="L4191" s="57">
        <f t="shared" si="311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07"/>
        <v>0</v>
      </c>
      <c r="C4192" s="57" t="str">
        <f t="shared" si="308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09"/>
        <v>0</v>
      </c>
      <c r="L4192" s="57">
        <f t="shared" si="311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ref="B4193:B4256" si="312">WEEKNUM(A4193)</f>
        <v>0</v>
      </c>
      <c r="C4193" s="57" t="str">
        <f t="shared" ref="C4193:C4256" si="313">TEXT(A4193,"Mmm")</f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09"/>
        <v>0</v>
      </c>
      <c r="L4193" s="57">
        <f t="shared" si="311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12"/>
        <v>0</v>
      </c>
      <c r="C4194" s="57" t="str">
        <f t="shared" si="313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09"/>
        <v>0</v>
      </c>
      <c r="L4194" s="57">
        <f t="shared" si="311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12"/>
        <v>0</v>
      </c>
      <c r="C4195" s="57" t="str">
        <f t="shared" si="313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09"/>
        <v>0</v>
      </c>
      <c r="L4195" s="57">
        <f t="shared" si="311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12"/>
        <v>0</v>
      </c>
      <c r="C4196" s="57" t="str">
        <f t="shared" si="313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09"/>
        <v>0</v>
      </c>
      <c r="L4196" s="57">
        <f t="shared" si="311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12"/>
        <v>0</v>
      </c>
      <c r="C4197" s="57" t="str">
        <f t="shared" si="313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09"/>
        <v>0</v>
      </c>
      <c r="L4197" s="57">
        <f t="shared" si="311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12"/>
        <v>0</v>
      </c>
      <c r="C4198" s="57" t="str">
        <f t="shared" si="313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09"/>
        <v>0</v>
      </c>
      <c r="L4198" s="57">
        <f t="shared" si="311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12"/>
        <v>0</v>
      </c>
      <c r="C4199" s="57" t="str">
        <f t="shared" si="313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09"/>
        <v>0</v>
      </c>
      <c r="L4199" s="57">
        <f t="shared" si="311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12"/>
        <v>0</v>
      </c>
      <c r="C4200" s="57" t="str">
        <f t="shared" si="313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09"/>
        <v>0</v>
      </c>
      <c r="L4200" s="57">
        <f t="shared" si="311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12"/>
        <v>0</v>
      </c>
      <c r="C4201" s="57" t="str">
        <f t="shared" si="313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09"/>
        <v>0</v>
      </c>
      <c r="L4201" s="57">
        <f t="shared" si="311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12"/>
        <v>0</v>
      </c>
      <c r="C4202" s="57" t="str">
        <f t="shared" si="313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09"/>
        <v>0</v>
      </c>
      <c r="L4202" s="57">
        <f t="shared" si="311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12"/>
        <v>0</v>
      </c>
      <c r="C4203" s="57" t="str">
        <f t="shared" si="313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09"/>
        <v>0</v>
      </c>
      <c r="L4203" s="57">
        <f t="shared" si="311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12"/>
        <v>0</v>
      </c>
      <c r="C4204" s="57" t="str">
        <f t="shared" si="313"/>
        <v>Jan</v>
      </c>
      <c r="D4204" s="4"/>
      <c r="E4204" s="57"/>
      <c r="F4204" s="57"/>
      <c r="G4204" s="57"/>
      <c r="H4204" s="57"/>
      <c r="I4204" s="57"/>
      <c r="J4204" s="57"/>
      <c r="K4204" s="57">
        <f t="shared" ref="K4204:K4267" si="314">I4204+J4204</f>
        <v>0</v>
      </c>
      <c r="L4204" s="57">
        <f t="shared" si="311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12"/>
        <v>0</v>
      </c>
      <c r="C4205" s="57" t="str">
        <f t="shared" si="313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14"/>
        <v>0</v>
      </c>
      <c r="L4205" s="57">
        <f t="shared" si="311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12"/>
        <v>0</v>
      </c>
      <c r="C4206" s="57" t="str">
        <f t="shared" si="313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14"/>
        <v>0</v>
      </c>
      <c r="L4206" s="57">
        <f t="shared" si="311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12"/>
        <v>0</v>
      </c>
      <c r="C4207" s="57" t="str">
        <f t="shared" si="313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14"/>
        <v>0</v>
      </c>
      <c r="L4207" s="57">
        <f t="shared" si="311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12"/>
        <v>0</v>
      </c>
      <c r="C4208" s="57" t="str">
        <f t="shared" si="313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14"/>
        <v>0</v>
      </c>
      <c r="L4208" s="57">
        <f t="shared" si="311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12"/>
        <v>0</v>
      </c>
      <c r="C4209" s="57" t="str">
        <f t="shared" si="313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14"/>
        <v>0</v>
      </c>
      <c r="L4209" s="57">
        <f t="shared" si="311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12"/>
        <v>0</v>
      </c>
      <c r="C4210" s="57" t="str">
        <f t="shared" si="313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14"/>
        <v>0</v>
      </c>
      <c r="L4210" s="57">
        <f t="shared" si="311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12"/>
        <v>0</v>
      </c>
      <c r="C4211" s="57" t="str">
        <f t="shared" si="313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14"/>
        <v>0</v>
      </c>
      <c r="L4211" s="57">
        <f t="shared" si="311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12"/>
        <v>0</v>
      </c>
      <c r="C4212" s="57" t="str">
        <f t="shared" si="313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14"/>
        <v>0</v>
      </c>
      <c r="L4212" s="57">
        <f t="shared" si="311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12"/>
        <v>0</v>
      </c>
      <c r="C4213" s="57" t="str">
        <f t="shared" si="313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14"/>
        <v>0</v>
      </c>
      <c r="L4213" s="57">
        <f t="shared" si="311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12"/>
        <v>0</v>
      </c>
      <c r="C4214" s="57" t="str">
        <f t="shared" si="313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14"/>
        <v>0</v>
      </c>
      <c r="L4214" s="57">
        <f t="shared" si="311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12"/>
        <v>0</v>
      </c>
      <c r="C4215" s="57" t="str">
        <f t="shared" si="313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14"/>
        <v>0</v>
      </c>
      <c r="L4215" s="57">
        <f t="shared" si="311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12"/>
        <v>0</v>
      </c>
      <c r="C4216" s="57" t="str">
        <f t="shared" si="313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14"/>
        <v>0</v>
      </c>
      <c r="L4216" s="57">
        <f t="shared" ref="L4216:L4279" si="315">H4216*K4216</f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12"/>
        <v>0</v>
      </c>
      <c r="C4217" s="57" t="str">
        <f t="shared" si="313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14"/>
        <v>0</v>
      </c>
      <c r="L4217" s="57">
        <f t="shared" si="315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12"/>
        <v>0</v>
      </c>
      <c r="C4218" s="57" t="str">
        <f t="shared" si="313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14"/>
        <v>0</v>
      </c>
      <c r="L4218" s="57">
        <f t="shared" si="315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12"/>
        <v>0</v>
      </c>
      <c r="C4219" s="57" t="str">
        <f t="shared" si="313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14"/>
        <v>0</v>
      </c>
      <c r="L4219" s="57">
        <f t="shared" si="315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12"/>
        <v>0</v>
      </c>
      <c r="C4220" s="57" t="str">
        <f t="shared" si="313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14"/>
        <v>0</v>
      </c>
      <c r="L4220" s="57">
        <f t="shared" si="315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12"/>
        <v>0</v>
      </c>
      <c r="C4221" s="57" t="str">
        <f t="shared" si="313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14"/>
        <v>0</v>
      </c>
      <c r="L4221" s="57">
        <f t="shared" si="315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12"/>
        <v>0</v>
      </c>
      <c r="C4222" s="57" t="str">
        <f t="shared" si="313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14"/>
        <v>0</v>
      </c>
      <c r="L4222" s="57">
        <f t="shared" si="315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12"/>
        <v>0</v>
      </c>
      <c r="C4223" s="57" t="str">
        <f t="shared" si="313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14"/>
        <v>0</v>
      </c>
      <c r="L4223" s="57">
        <f t="shared" si="315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12"/>
        <v>0</v>
      </c>
      <c r="C4224" s="57" t="str">
        <f t="shared" si="313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14"/>
        <v>0</v>
      </c>
      <c r="L4224" s="57">
        <f t="shared" si="315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12"/>
        <v>0</v>
      </c>
      <c r="C4225" s="57" t="str">
        <f t="shared" si="313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14"/>
        <v>0</v>
      </c>
      <c r="L4225" s="57">
        <f t="shared" si="315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12"/>
        <v>0</v>
      </c>
      <c r="C4226" s="57" t="str">
        <f t="shared" si="313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14"/>
        <v>0</v>
      </c>
      <c r="L4226" s="57">
        <f t="shared" si="315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12"/>
        <v>0</v>
      </c>
      <c r="C4227" s="57" t="str">
        <f t="shared" si="313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14"/>
        <v>0</v>
      </c>
      <c r="L4227" s="57">
        <f t="shared" si="315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12"/>
        <v>0</v>
      </c>
      <c r="C4228" s="57" t="str">
        <f t="shared" si="313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14"/>
        <v>0</v>
      </c>
      <c r="L4228" s="57">
        <f t="shared" si="315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12"/>
        <v>0</v>
      </c>
      <c r="C4229" s="57" t="str">
        <f t="shared" si="313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14"/>
        <v>0</v>
      </c>
      <c r="L4229" s="57">
        <f t="shared" si="315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12"/>
        <v>0</v>
      </c>
      <c r="C4230" s="57" t="str">
        <f t="shared" si="313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14"/>
        <v>0</v>
      </c>
      <c r="L4230" s="57">
        <f t="shared" si="315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12"/>
        <v>0</v>
      </c>
      <c r="C4231" s="57" t="str">
        <f t="shared" si="313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14"/>
        <v>0</v>
      </c>
      <c r="L4231" s="57">
        <f t="shared" si="315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12"/>
        <v>0</v>
      </c>
      <c r="C4232" s="57" t="str">
        <f t="shared" si="313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14"/>
        <v>0</v>
      </c>
      <c r="L4232" s="57">
        <f t="shared" si="315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12"/>
        <v>0</v>
      </c>
      <c r="C4233" s="57" t="str">
        <f t="shared" si="313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14"/>
        <v>0</v>
      </c>
      <c r="L4233" s="57">
        <f t="shared" si="315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12"/>
        <v>0</v>
      </c>
      <c r="C4234" s="57" t="str">
        <f t="shared" si="313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14"/>
        <v>0</v>
      </c>
      <c r="L4234" s="57">
        <f t="shared" si="315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12"/>
        <v>0</v>
      </c>
      <c r="C4235" s="57" t="str">
        <f t="shared" si="313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14"/>
        <v>0</v>
      </c>
      <c r="L4235" s="57">
        <f t="shared" si="315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12"/>
        <v>0</v>
      </c>
      <c r="C4236" s="57" t="str">
        <f t="shared" si="313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14"/>
        <v>0</v>
      </c>
      <c r="L4236" s="57">
        <f t="shared" si="315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12"/>
        <v>0</v>
      </c>
      <c r="C4237" s="57" t="str">
        <f t="shared" si="313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14"/>
        <v>0</v>
      </c>
      <c r="L4237" s="57">
        <f t="shared" si="315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12"/>
        <v>0</v>
      </c>
      <c r="C4238" s="57" t="str">
        <f t="shared" si="313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14"/>
        <v>0</v>
      </c>
      <c r="L4238" s="57">
        <f t="shared" si="315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12"/>
        <v>0</v>
      </c>
      <c r="C4239" s="57" t="str">
        <f t="shared" si="313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14"/>
        <v>0</v>
      </c>
      <c r="L4239" s="57">
        <f t="shared" si="315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12"/>
        <v>0</v>
      </c>
      <c r="C4240" s="57" t="str">
        <f t="shared" si="313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14"/>
        <v>0</v>
      </c>
      <c r="L4240" s="57">
        <f t="shared" si="315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12"/>
        <v>0</v>
      </c>
      <c r="C4241" s="57" t="str">
        <f t="shared" si="313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14"/>
        <v>0</v>
      </c>
      <c r="L4241" s="57">
        <f t="shared" si="315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12"/>
        <v>0</v>
      </c>
      <c r="C4242" s="57" t="str">
        <f t="shared" si="313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14"/>
        <v>0</v>
      </c>
      <c r="L4242" s="57">
        <f t="shared" si="315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12"/>
        <v>0</v>
      </c>
      <c r="C4243" s="57" t="str">
        <f t="shared" si="313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14"/>
        <v>0</v>
      </c>
      <c r="L4243" s="57">
        <f t="shared" si="315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12"/>
        <v>0</v>
      </c>
      <c r="C4244" s="57" t="str">
        <f t="shared" si="313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14"/>
        <v>0</v>
      </c>
      <c r="L4244" s="57">
        <f t="shared" si="315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12"/>
        <v>0</v>
      </c>
      <c r="C4245" s="57" t="str">
        <f t="shared" si="313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14"/>
        <v>0</v>
      </c>
      <c r="L4245" s="57">
        <f t="shared" si="315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12"/>
        <v>0</v>
      </c>
      <c r="C4246" s="57" t="str">
        <f t="shared" si="313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14"/>
        <v>0</v>
      </c>
      <c r="L4246" s="57">
        <f t="shared" si="315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12"/>
        <v>0</v>
      </c>
      <c r="C4247" s="57" t="str">
        <f t="shared" si="313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14"/>
        <v>0</v>
      </c>
      <c r="L4247" s="57">
        <f t="shared" si="315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12"/>
        <v>0</v>
      </c>
      <c r="C4248" s="57" t="str">
        <f t="shared" si="313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14"/>
        <v>0</v>
      </c>
      <c r="L4248" s="57">
        <f t="shared" si="315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12"/>
        <v>0</v>
      </c>
      <c r="C4249" s="57" t="str">
        <f t="shared" si="313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14"/>
        <v>0</v>
      </c>
      <c r="L4249" s="57">
        <f t="shared" si="315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12"/>
        <v>0</v>
      </c>
      <c r="C4250" s="57" t="str">
        <f t="shared" si="313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14"/>
        <v>0</v>
      </c>
      <c r="L4250" s="57">
        <f t="shared" si="315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12"/>
        <v>0</v>
      </c>
      <c r="C4251" s="57" t="str">
        <f t="shared" si="313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14"/>
        <v>0</v>
      </c>
      <c r="L4251" s="57">
        <f t="shared" si="315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12"/>
        <v>0</v>
      </c>
      <c r="C4252" s="57" t="str">
        <f t="shared" si="313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14"/>
        <v>0</v>
      </c>
      <c r="L4252" s="57">
        <f t="shared" si="315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12"/>
        <v>0</v>
      </c>
      <c r="C4253" s="57" t="str">
        <f t="shared" si="313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14"/>
        <v>0</v>
      </c>
      <c r="L4253" s="57">
        <f t="shared" si="315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12"/>
        <v>0</v>
      </c>
      <c r="C4254" s="57" t="str">
        <f t="shared" si="313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14"/>
        <v>0</v>
      </c>
      <c r="L4254" s="57">
        <f t="shared" si="315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12"/>
        <v>0</v>
      </c>
      <c r="C4255" s="57" t="str">
        <f t="shared" si="313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14"/>
        <v>0</v>
      </c>
      <c r="L4255" s="57">
        <f t="shared" si="315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12"/>
        <v>0</v>
      </c>
      <c r="C4256" s="57" t="str">
        <f t="shared" si="313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14"/>
        <v>0</v>
      </c>
      <c r="L4256" s="57">
        <f t="shared" si="315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ref="B4257:B4320" si="316">WEEKNUM(A4257)</f>
        <v>0</v>
      </c>
      <c r="C4257" s="57" t="str">
        <f t="shared" ref="C4257:C4320" si="317">TEXT(A4257,"Mmm")</f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14"/>
        <v>0</v>
      </c>
      <c r="L4257" s="57">
        <f t="shared" si="315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16"/>
        <v>0</v>
      </c>
      <c r="C4258" s="57" t="str">
        <f t="shared" si="317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14"/>
        <v>0</v>
      </c>
      <c r="L4258" s="57">
        <f t="shared" si="315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16"/>
        <v>0</v>
      </c>
      <c r="C4259" s="57" t="str">
        <f t="shared" si="317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14"/>
        <v>0</v>
      </c>
      <c r="L4259" s="57">
        <f t="shared" si="315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16"/>
        <v>0</v>
      </c>
      <c r="C4260" s="57" t="str">
        <f t="shared" si="317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14"/>
        <v>0</v>
      </c>
      <c r="L4260" s="57">
        <f t="shared" si="315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16"/>
        <v>0</v>
      </c>
      <c r="C4261" s="57" t="str">
        <f t="shared" si="317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14"/>
        <v>0</v>
      </c>
      <c r="L4261" s="57">
        <f t="shared" si="315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16"/>
        <v>0</v>
      </c>
      <c r="C4262" s="57" t="str">
        <f t="shared" si="317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14"/>
        <v>0</v>
      </c>
      <c r="L4262" s="57">
        <f t="shared" si="315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16"/>
        <v>0</v>
      </c>
      <c r="C4263" s="57" t="str">
        <f t="shared" si="317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14"/>
        <v>0</v>
      </c>
      <c r="L4263" s="57">
        <f t="shared" si="315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16"/>
        <v>0</v>
      </c>
      <c r="C4264" s="57" t="str">
        <f t="shared" si="317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14"/>
        <v>0</v>
      </c>
      <c r="L4264" s="57">
        <f t="shared" si="315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16"/>
        <v>0</v>
      </c>
      <c r="C4265" s="57" t="str">
        <f t="shared" si="317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14"/>
        <v>0</v>
      </c>
      <c r="L4265" s="57">
        <f t="shared" si="315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16"/>
        <v>0</v>
      </c>
      <c r="C4266" s="57" t="str">
        <f t="shared" si="317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14"/>
        <v>0</v>
      </c>
      <c r="L4266" s="57">
        <f t="shared" si="315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16"/>
        <v>0</v>
      </c>
      <c r="C4267" s="57" t="str">
        <f t="shared" si="317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14"/>
        <v>0</v>
      </c>
      <c r="L4267" s="57">
        <f t="shared" si="315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16"/>
        <v>0</v>
      </c>
      <c r="C4268" s="57" t="str">
        <f t="shared" si="317"/>
        <v>Jan</v>
      </c>
      <c r="D4268" s="4"/>
      <c r="E4268" s="57"/>
      <c r="F4268" s="57"/>
      <c r="G4268" s="57"/>
      <c r="H4268" s="57"/>
      <c r="I4268" s="57"/>
      <c r="J4268" s="57"/>
      <c r="K4268" s="57">
        <f t="shared" ref="K4268:K4331" si="318">I4268+J4268</f>
        <v>0</v>
      </c>
      <c r="L4268" s="57">
        <f t="shared" si="315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16"/>
        <v>0</v>
      </c>
      <c r="C4269" s="57" t="str">
        <f t="shared" si="317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18"/>
        <v>0</v>
      </c>
      <c r="L4269" s="57">
        <f t="shared" si="315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16"/>
        <v>0</v>
      </c>
      <c r="C4270" s="57" t="str">
        <f t="shared" si="317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18"/>
        <v>0</v>
      </c>
      <c r="L4270" s="57">
        <f t="shared" si="315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16"/>
        <v>0</v>
      </c>
      <c r="C4271" s="57" t="str">
        <f t="shared" si="317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18"/>
        <v>0</v>
      </c>
      <c r="L4271" s="57">
        <f t="shared" si="315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16"/>
        <v>0</v>
      </c>
      <c r="C4272" s="57" t="str">
        <f t="shared" si="317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18"/>
        <v>0</v>
      </c>
      <c r="L4272" s="57">
        <f t="shared" si="315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16"/>
        <v>0</v>
      </c>
      <c r="C4273" s="57" t="str">
        <f t="shared" si="317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18"/>
        <v>0</v>
      </c>
      <c r="L4273" s="57">
        <f t="shared" si="315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16"/>
        <v>0</v>
      </c>
      <c r="C4274" s="57" t="str">
        <f t="shared" si="317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18"/>
        <v>0</v>
      </c>
      <c r="L4274" s="57">
        <f t="shared" si="315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16"/>
        <v>0</v>
      </c>
      <c r="C4275" s="57" t="str">
        <f t="shared" si="317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18"/>
        <v>0</v>
      </c>
      <c r="L4275" s="57">
        <f t="shared" si="315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16"/>
        <v>0</v>
      </c>
      <c r="C4276" s="57" t="str">
        <f t="shared" si="317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18"/>
        <v>0</v>
      </c>
      <c r="L4276" s="57">
        <f t="shared" si="315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16"/>
        <v>0</v>
      </c>
      <c r="C4277" s="57" t="str">
        <f t="shared" si="317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18"/>
        <v>0</v>
      </c>
      <c r="L4277" s="57">
        <f t="shared" si="315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16"/>
        <v>0</v>
      </c>
      <c r="C4278" s="57" t="str">
        <f t="shared" si="317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18"/>
        <v>0</v>
      </c>
      <c r="L4278" s="57">
        <f t="shared" si="315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16"/>
        <v>0</v>
      </c>
      <c r="C4279" s="57" t="str">
        <f t="shared" si="317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18"/>
        <v>0</v>
      </c>
      <c r="L4279" s="57">
        <f t="shared" si="315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16"/>
        <v>0</v>
      </c>
      <c r="C4280" s="57" t="str">
        <f t="shared" si="317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18"/>
        <v>0</v>
      </c>
      <c r="L4280" s="57">
        <f t="shared" ref="L4280:L4343" si="319">H4280*K4280</f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16"/>
        <v>0</v>
      </c>
      <c r="C4281" s="57" t="str">
        <f t="shared" si="317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18"/>
        <v>0</v>
      </c>
      <c r="L4281" s="57">
        <f t="shared" si="319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16"/>
        <v>0</v>
      </c>
      <c r="C4282" s="57" t="str">
        <f t="shared" si="317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18"/>
        <v>0</v>
      </c>
      <c r="L4282" s="57">
        <f t="shared" si="319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16"/>
        <v>0</v>
      </c>
      <c r="C4283" s="57" t="str">
        <f t="shared" si="317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18"/>
        <v>0</v>
      </c>
      <c r="L4283" s="57">
        <f t="shared" si="319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16"/>
        <v>0</v>
      </c>
      <c r="C4284" s="57" t="str">
        <f t="shared" si="317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18"/>
        <v>0</v>
      </c>
      <c r="L4284" s="57">
        <f t="shared" si="319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16"/>
        <v>0</v>
      </c>
      <c r="C4285" s="57" t="str">
        <f t="shared" si="317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18"/>
        <v>0</v>
      </c>
      <c r="L4285" s="57">
        <f t="shared" si="319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16"/>
        <v>0</v>
      </c>
      <c r="C4286" s="57" t="str">
        <f t="shared" si="317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18"/>
        <v>0</v>
      </c>
      <c r="L4286" s="57">
        <f t="shared" si="319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16"/>
        <v>0</v>
      </c>
      <c r="C4287" s="57" t="str">
        <f t="shared" si="317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18"/>
        <v>0</v>
      </c>
      <c r="L4287" s="57">
        <f t="shared" si="319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16"/>
        <v>0</v>
      </c>
      <c r="C4288" s="57" t="str">
        <f t="shared" si="317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18"/>
        <v>0</v>
      </c>
      <c r="L4288" s="57">
        <f t="shared" si="319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16"/>
        <v>0</v>
      </c>
      <c r="C4289" s="57" t="str">
        <f t="shared" si="317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18"/>
        <v>0</v>
      </c>
      <c r="L4289" s="57">
        <f t="shared" si="319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16"/>
        <v>0</v>
      </c>
      <c r="C4290" s="57" t="str">
        <f t="shared" si="317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18"/>
        <v>0</v>
      </c>
      <c r="L4290" s="57">
        <f t="shared" si="319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16"/>
        <v>0</v>
      </c>
      <c r="C4291" s="57" t="str">
        <f t="shared" si="317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18"/>
        <v>0</v>
      </c>
      <c r="L4291" s="57">
        <f t="shared" si="319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16"/>
        <v>0</v>
      </c>
      <c r="C4292" s="57" t="str">
        <f t="shared" si="317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18"/>
        <v>0</v>
      </c>
      <c r="L4292" s="57">
        <f t="shared" si="319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16"/>
        <v>0</v>
      </c>
      <c r="C4293" s="57" t="str">
        <f t="shared" si="317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18"/>
        <v>0</v>
      </c>
      <c r="L4293" s="57">
        <f t="shared" si="319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16"/>
        <v>0</v>
      </c>
      <c r="C4294" s="57" t="str">
        <f t="shared" si="317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18"/>
        <v>0</v>
      </c>
      <c r="L4294" s="57">
        <f t="shared" si="319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16"/>
        <v>0</v>
      </c>
      <c r="C4295" s="57" t="str">
        <f t="shared" si="317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18"/>
        <v>0</v>
      </c>
      <c r="L4295" s="57">
        <f t="shared" si="319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16"/>
        <v>0</v>
      </c>
      <c r="C4296" s="57" t="str">
        <f t="shared" si="317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18"/>
        <v>0</v>
      </c>
      <c r="L4296" s="57">
        <f t="shared" si="319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16"/>
        <v>0</v>
      </c>
      <c r="C4297" s="57" t="str">
        <f t="shared" si="317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18"/>
        <v>0</v>
      </c>
      <c r="L4297" s="57">
        <f t="shared" si="319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16"/>
        <v>0</v>
      </c>
      <c r="C4298" s="57" t="str">
        <f t="shared" si="317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18"/>
        <v>0</v>
      </c>
      <c r="L4298" s="57">
        <f t="shared" si="319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16"/>
        <v>0</v>
      </c>
      <c r="C4299" s="57" t="str">
        <f t="shared" si="317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18"/>
        <v>0</v>
      </c>
      <c r="L4299" s="57">
        <f t="shared" si="319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16"/>
        <v>0</v>
      </c>
      <c r="C4300" s="57" t="str">
        <f t="shared" si="317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18"/>
        <v>0</v>
      </c>
      <c r="L4300" s="57">
        <f t="shared" si="319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16"/>
        <v>0</v>
      </c>
      <c r="C4301" s="57" t="str">
        <f t="shared" si="317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18"/>
        <v>0</v>
      </c>
      <c r="L4301" s="57">
        <f t="shared" si="319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16"/>
        <v>0</v>
      </c>
      <c r="C4302" s="57" t="str">
        <f t="shared" si="317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18"/>
        <v>0</v>
      </c>
      <c r="L4302" s="57">
        <f t="shared" si="319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16"/>
        <v>0</v>
      </c>
      <c r="C4303" s="57" t="str">
        <f t="shared" si="317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18"/>
        <v>0</v>
      </c>
      <c r="L4303" s="57">
        <f t="shared" si="319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16"/>
        <v>0</v>
      </c>
      <c r="C4304" s="57" t="str">
        <f t="shared" si="317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18"/>
        <v>0</v>
      </c>
      <c r="L4304" s="57">
        <f t="shared" si="319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16"/>
        <v>0</v>
      </c>
      <c r="C4305" s="57" t="str">
        <f t="shared" si="317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18"/>
        <v>0</v>
      </c>
      <c r="L4305" s="57">
        <f t="shared" si="319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16"/>
        <v>0</v>
      </c>
      <c r="C4306" s="57" t="str">
        <f t="shared" si="317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18"/>
        <v>0</v>
      </c>
      <c r="L4306" s="57">
        <f t="shared" si="319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16"/>
        <v>0</v>
      </c>
      <c r="C4307" s="57" t="str">
        <f t="shared" si="317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18"/>
        <v>0</v>
      </c>
      <c r="L4307" s="57">
        <f t="shared" si="319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16"/>
        <v>0</v>
      </c>
      <c r="C4308" s="57" t="str">
        <f t="shared" si="317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18"/>
        <v>0</v>
      </c>
      <c r="L4308" s="57">
        <f t="shared" si="319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16"/>
        <v>0</v>
      </c>
      <c r="C4309" s="57" t="str">
        <f t="shared" si="317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18"/>
        <v>0</v>
      </c>
      <c r="L4309" s="57">
        <f t="shared" si="319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16"/>
        <v>0</v>
      </c>
      <c r="C4310" s="57" t="str">
        <f t="shared" si="317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18"/>
        <v>0</v>
      </c>
      <c r="L4310" s="57">
        <f t="shared" si="319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16"/>
        <v>0</v>
      </c>
      <c r="C4311" s="57" t="str">
        <f t="shared" si="317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18"/>
        <v>0</v>
      </c>
      <c r="L4311" s="57">
        <f t="shared" si="319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16"/>
        <v>0</v>
      </c>
      <c r="C4312" s="57" t="str">
        <f t="shared" si="317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18"/>
        <v>0</v>
      </c>
      <c r="L4312" s="57">
        <f t="shared" si="319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16"/>
        <v>0</v>
      </c>
      <c r="C4313" s="57" t="str">
        <f t="shared" si="317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18"/>
        <v>0</v>
      </c>
      <c r="L4313" s="57">
        <f t="shared" si="319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16"/>
        <v>0</v>
      </c>
      <c r="C4314" s="57" t="str">
        <f t="shared" si="317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18"/>
        <v>0</v>
      </c>
      <c r="L4314" s="57">
        <f t="shared" si="319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16"/>
        <v>0</v>
      </c>
      <c r="C4315" s="57" t="str">
        <f t="shared" si="317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18"/>
        <v>0</v>
      </c>
      <c r="L4315" s="57">
        <f t="shared" si="319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16"/>
        <v>0</v>
      </c>
      <c r="C4316" s="57" t="str">
        <f t="shared" si="317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18"/>
        <v>0</v>
      </c>
      <c r="L4316" s="57">
        <f t="shared" si="319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16"/>
        <v>0</v>
      </c>
      <c r="C4317" s="57" t="str">
        <f t="shared" si="317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18"/>
        <v>0</v>
      </c>
      <c r="L4317" s="57">
        <f t="shared" si="319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16"/>
        <v>0</v>
      </c>
      <c r="C4318" s="57" t="str">
        <f t="shared" si="317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18"/>
        <v>0</v>
      </c>
      <c r="L4318" s="57">
        <f t="shared" si="319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16"/>
        <v>0</v>
      </c>
      <c r="C4319" s="57" t="str">
        <f t="shared" si="317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18"/>
        <v>0</v>
      </c>
      <c r="L4319" s="57">
        <f t="shared" si="319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16"/>
        <v>0</v>
      </c>
      <c r="C4320" s="57" t="str">
        <f t="shared" si="317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18"/>
        <v>0</v>
      </c>
      <c r="L4320" s="57">
        <f t="shared" si="319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ref="B4321:B4384" si="320">WEEKNUM(A4321)</f>
        <v>0</v>
      </c>
      <c r="C4321" s="57" t="str">
        <f t="shared" ref="C4321:C4384" si="321">TEXT(A4321,"Mmm")</f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18"/>
        <v>0</v>
      </c>
      <c r="L4321" s="57">
        <f t="shared" si="319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20"/>
        <v>0</v>
      </c>
      <c r="C4322" s="57" t="str">
        <f t="shared" si="321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18"/>
        <v>0</v>
      </c>
      <c r="L4322" s="57">
        <f t="shared" si="319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20"/>
        <v>0</v>
      </c>
      <c r="C4323" s="57" t="str">
        <f t="shared" si="321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18"/>
        <v>0</v>
      </c>
      <c r="L4323" s="57">
        <f t="shared" si="319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20"/>
        <v>0</v>
      </c>
      <c r="C4324" s="57" t="str">
        <f t="shared" si="321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18"/>
        <v>0</v>
      </c>
      <c r="L4324" s="57">
        <f t="shared" si="319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0"/>
        <v>0</v>
      </c>
      <c r="C4325" s="57" t="str">
        <f t="shared" si="321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18"/>
        <v>0</v>
      </c>
      <c r="L4325" s="57">
        <f t="shared" si="319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0"/>
        <v>0</v>
      </c>
      <c r="C4326" s="57" t="str">
        <f t="shared" si="321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18"/>
        <v>0</v>
      </c>
      <c r="L4326" s="57">
        <f t="shared" si="319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0"/>
        <v>0</v>
      </c>
      <c r="C4327" s="57" t="str">
        <f t="shared" si="321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18"/>
        <v>0</v>
      </c>
      <c r="L4327" s="57">
        <f t="shared" si="319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0"/>
        <v>0</v>
      </c>
      <c r="C4328" s="57" t="str">
        <f t="shared" si="321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18"/>
        <v>0</v>
      </c>
      <c r="L4328" s="57">
        <f t="shared" si="319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0"/>
        <v>0</v>
      </c>
      <c r="C4329" s="57" t="str">
        <f t="shared" si="321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18"/>
        <v>0</v>
      </c>
      <c r="L4329" s="57">
        <f t="shared" si="319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0"/>
        <v>0</v>
      </c>
      <c r="C4330" s="57" t="str">
        <f t="shared" si="321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18"/>
        <v>0</v>
      </c>
      <c r="L4330" s="57">
        <f t="shared" si="319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0"/>
        <v>0</v>
      </c>
      <c r="C4331" s="57" t="str">
        <f t="shared" si="321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18"/>
        <v>0</v>
      </c>
      <c r="L4331" s="57">
        <f t="shared" si="319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0"/>
        <v>0</v>
      </c>
      <c r="C4332" s="57" t="str">
        <f t="shared" si="321"/>
        <v>Jan</v>
      </c>
      <c r="D4332" s="4"/>
      <c r="E4332" s="57"/>
      <c r="F4332" s="57"/>
      <c r="G4332" s="57"/>
      <c r="H4332" s="57"/>
      <c r="I4332" s="57"/>
      <c r="J4332" s="57"/>
      <c r="K4332" s="57">
        <f t="shared" ref="K4332:K4395" si="322">I4332+J4332</f>
        <v>0</v>
      </c>
      <c r="L4332" s="57">
        <f t="shared" si="319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0"/>
        <v>0</v>
      </c>
      <c r="C4333" s="57" t="str">
        <f t="shared" si="321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22"/>
        <v>0</v>
      </c>
      <c r="L4333" s="57">
        <f t="shared" si="319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0"/>
        <v>0</v>
      </c>
      <c r="C4334" s="57" t="str">
        <f t="shared" si="321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22"/>
        <v>0</v>
      </c>
      <c r="L4334" s="57">
        <f t="shared" si="319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0"/>
        <v>0</v>
      </c>
      <c r="C4335" s="57" t="str">
        <f t="shared" si="321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22"/>
        <v>0</v>
      </c>
      <c r="L4335" s="57">
        <f t="shared" si="319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0"/>
        <v>0</v>
      </c>
      <c r="C4336" s="57" t="str">
        <f t="shared" si="321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22"/>
        <v>0</v>
      </c>
      <c r="L4336" s="57">
        <f t="shared" si="319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0"/>
        <v>0</v>
      </c>
      <c r="C4337" s="57" t="str">
        <f t="shared" si="321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22"/>
        <v>0</v>
      </c>
      <c r="L4337" s="57">
        <f t="shared" si="319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0"/>
        <v>0</v>
      </c>
      <c r="C4338" s="57" t="str">
        <f t="shared" si="321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22"/>
        <v>0</v>
      </c>
      <c r="L4338" s="57">
        <f t="shared" si="319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0"/>
        <v>0</v>
      </c>
      <c r="C4339" s="57" t="str">
        <f t="shared" si="321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22"/>
        <v>0</v>
      </c>
      <c r="L4339" s="57">
        <f t="shared" si="319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0"/>
        <v>0</v>
      </c>
      <c r="C4340" s="57" t="str">
        <f t="shared" si="321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22"/>
        <v>0</v>
      </c>
      <c r="L4340" s="57">
        <f t="shared" si="319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0"/>
        <v>0</v>
      </c>
      <c r="C4341" s="57" t="str">
        <f t="shared" si="321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22"/>
        <v>0</v>
      </c>
      <c r="L4341" s="57">
        <f t="shared" si="319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0"/>
        <v>0</v>
      </c>
      <c r="C4342" s="57" t="str">
        <f t="shared" si="321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22"/>
        <v>0</v>
      </c>
      <c r="L4342" s="57">
        <f t="shared" si="319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0"/>
        <v>0</v>
      </c>
      <c r="C4343" s="57" t="str">
        <f t="shared" si="321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22"/>
        <v>0</v>
      </c>
      <c r="L4343" s="57">
        <f t="shared" si="319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0"/>
        <v>0</v>
      </c>
      <c r="C4344" s="57" t="str">
        <f t="shared" si="321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22"/>
        <v>0</v>
      </c>
      <c r="L4344" s="57">
        <f t="shared" ref="L4344:L4407" si="323">H4344*K4344</f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0"/>
        <v>0</v>
      </c>
      <c r="C4345" s="57" t="str">
        <f t="shared" si="321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22"/>
        <v>0</v>
      </c>
      <c r="L4345" s="57">
        <f t="shared" si="323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0"/>
        <v>0</v>
      </c>
      <c r="C4346" s="57" t="str">
        <f t="shared" si="321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22"/>
        <v>0</v>
      </c>
      <c r="L4346" s="57">
        <f t="shared" si="323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0"/>
        <v>0</v>
      </c>
      <c r="C4347" s="57" t="str">
        <f t="shared" si="321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22"/>
        <v>0</v>
      </c>
      <c r="L4347" s="57">
        <f t="shared" si="323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0"/>
        <v>0</v>
      </c>
      <c r="C4348" s="57" t="str">
        <f t="shared" si="321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22"/>
        <v>0</v>
      </c>
      <c r="L4348" s="57">
        <f t="shared" si="323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0"/>
        <v>0</v>
      </c>
      <c r="C4349" s="57" t="str">
        <f t="shared" si="321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22"/>
        <v>0</v>
      </c>
      <c r="L4349" s="57">
        <f t="shared" si="323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0"/>
        <v>0</v>
      </c>
      <c r="C4350" s="57" t="str">
        <f t="shared" si="321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22"/>
        <v>0</v>
      </c>
      <c r="L4350" s="57">
        <f t="shared" si="323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0"/>
        <v>0</v>
      </c>
      <c r="C4351" s="57" t="str">
        <f t="shared" si="321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22"/>
        <v>0</v>
      </c>
      <c r="L4351" s="57">
        <f t="shared" si="323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0"/>
        <v>0</v>
      </c>
      <c r="C4352" s="57" t="str">
        <f t="shared" si="321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22"/>
        <v>0</v>
      </c>
      <c r="L4352" s="57">
        <f t="shared" si="323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0"/>
        <v>0</v>
      </c>
      <c r="C4353" s="57" t="str">
        <f t="shared" si="321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22"/>
        <v>0</v>
      </c>
      <c r="L4353" s="57">
        <f t="shared" si="323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0"/>
        <v>0</v>
      </c>
      <c r="C4354" s="57" t="str">
        <f t="shared" si="321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22"/>
        <v>0</v>
      </c>
      <c r="L4354" s="57">
        <f t="shared" si="323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0"/>
        <v>0</v>
      </c>
      <c r="C4355" s="57" t="str">
        <f t="shared" si="321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22"/>
        <v>0</v>
      </c>
      <c r="L4355" s="57">
        <f t="shared" si="323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0"/>
        <v>0</v>
      </c>
      <c r="C4356" s="57" t="str">
        <f t="shared" si="321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22"/>
        <v>0</v>
      </c>
      <c r="L4356" s="57">
        <f t="shared" si="323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0"/>
        <v>0</v>
      </c>
      <c r="C4357" s="57" t="str">
        <f t="shared" si="321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22"/>
        <v>0</v>
      </c>
      <c r="L4357" s="57">
        <f t="shared" si="323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0"/>
        <v>0</v>
      </c>
      <c r="C4358" s="57" t="str">
        <f t="shared" si="321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22"/>
        <v>0</v>
      </c>
      <c r="L4358" s="57">
        <f t="shared" si="323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0"/>
        <v>0</v>
      </c>
      <c r="C4359" s="57" t="str">
        <f t="shared" si="321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22"/>
        <v>0</v>
      </c>
      <c r="L4359" s="57">
        <f t="shared" si="323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0"/>
        <v>0</v>
      </c>
      <c r="C4360" s="57" t="str">
        <f t="shared" si="321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22"/>
        <v>0</v>
      </c>
      <c r="L4360" s="57">
        <f t="shared" si="323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0"/>
        <v>0</v>
      </c>
      <c r="C4361" s="57" t="str">
        <f t="shared" si="321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22"/>
        <v>0</v>
      </c>
      <c r="L4361" s="57">
        <f t="shared" si="323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0"/>
        <v>0</v>
      </c>
      <c r="C4362" s="57" t="str">
        <f t="shared" si="321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22"/>
        <v>0</v>
      </c>
      <c r="L4362" s="57">
        <f t="shared" si="323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0"/>
        <v>0</v>
      </c>
      <c r="C4363" s="57" t="str">
        <f t="shared" si="321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22"/>
        <v>0</v>
      </c>
      <c r="L4363" s="57">
        <f t="shared" si="323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0"/>
        <v>0</v>
      </c>
      <c r="C4364" s="57" t="str">
        <f t="shared" si="321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22"/>
        <v>0</v>
      </c>
      <c r="L4364" s="57">
        <f t="shared" si="323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0"/>
        <v>0</v>
      </c>
      <c r="C4365" s="57" t="str">
        <f t="shared" si="321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22"/>
        <v>0</v>
      </c>
      <c r="L4365" s="57">
        <f t="shared" si="323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0"/>
        <v>0</v>
      </c>
      <c r="C4366" s="57" t="str">
        <f t="shared" si="321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22"/>
        <v>0</v>
      </c>
      <c r="L4366" s="57">
        <f t="shared" si="323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0"/>
        <v>0</v>
      </c>
      <c r="C4367" s="57" t="str">
        <f t="shared" si="321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22"/>
        <v>0</v>
      </c>
      <c r="L4367" s="57">
        <f t="shared" si="323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0"/>
        <v>0</v>
      </c>
      <c r="C4368" s="57" t="str">
        <f t="shared" si="321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22"/>
        <v>0</v>
      </c>
      <c r="L4368" s="57">
        <f t="shared" si="323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0"/>
        <v>0</v>
      </c>
      <c r="C4369" s="57" t="str">
        <f t="shared" si="321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22"/>
        <v>0</v>
      </c>
      <c r="L4369" s="57">
        <f t="shared" si="323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0"/>
        <v>0</v>
      </c>
      <c r="C4370" s="57" t="str">
        <f t="shared" si="321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22"/>
        <v>0</v>
      </c>
      <c r="L4370" s="57">
        <f t="shared" si="323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0"/>
        <v>0</v>
      </c>
      <c r="C4371" s="57" t="str">
        <f t="shared" si="321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22"/>
        <v>0</v>
      </c>
      <c r="L4371" s="57">
        <f t="shared" si="323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0"/>
        <v>0</v>
      </c>
      <c r="C4372" s="57" t="str">
        <f t="shared" si="321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22"/>
        <v>0</v>
      </c>
      <c r="L4372" s="57">
        <f t="shared" si="323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0"/>
        <v>0</v>
      </c>
      <c r="C4373" s="57" t="str">
        <f t="shared" si="321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22"/>
        <v>0</v>
      </c>
      <c r="L4373" s="57">
        <f t="shared" si="323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0"/>
        <v>0</v>
      </c>
      <c r="C4374" s="57" t="str">
        <f t="shared" si="321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22"/>
        <v>0</v>
      </c>
      <c r="L4374" s="57">
        <f t="shared" si="323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0"/>
        <v>0</v>
      </c>
      <c r="C4375" s="57" t="str">
        <f t="shared" si="321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22"/>
        <v>0</v>
      </c>
      <c r="L4375" s="57">
        <f t="shared" si="323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0"/>
        <v>0</v>
      </c>
      <c r="C4376" s="57" t="str">
        <f t="shared" si="321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22"/>
        <v>0</v>
      </c>
      <c r="L4376" s="57">
        <f t="shared" si="323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0"/>
        <v>0</v>
      </c>
      <c r="C4377" s="57" t="str">
        <f t="shared" si="321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22"/>
        <v>0</v>
      </c>
      <c r="L4377" s="57">
        <f t="shared" si="323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0"/>
        <v>0</v>
      </c>
      <c r="C4378" s="57" t="str">
        <f t="shared" si="321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22"/>
        <v>0</v>
      </c>
      <c r="L4378" s="57">
        <f t="shared" si="323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20"/>
        <v>0</v>
      </c>
      <c r="C4379" s="57" t="str">
        <f t="shared" si="321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22"/>
        <v>0</v>
      </c>
      <c r="L4379" s="57">
        <f t="shared" si="323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20"/>
        <v>0</v>
      </c>
      <c r="C4380" s="57" t="str">
        <f t="shared" si="321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22"/>
        <v>0</v>
      </c>
      <c r="L4380" s="57">
        <f t="shared" si="323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20"/>
        <v>0</v>
      </c>
      <c r="C4381" s="57" t="str">
        <f t="shared" si="321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22"/>
        <v>0</v>
      </c>
      <c r="L4381" s="57">
        <f t="shared" si="323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20"/>
        <v>0</v>
      </c>
      <c r="C4382" s="57" t="str">
        <f t="shared" si="321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22"/>
        <v>0</v>
      </c>
      <c r="L4382" s="57">
        <f t="shared" si="323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20"/>
        <v>0</v>
      </c>
      <c r="C4383" s="57" t="str">
        <f t="shared" si="321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22"/>
        <v>0</v>
      </c>
      <c r="L4383" s="57">
        <f t="shared" si="323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20"/>
        <v>0</v>
      </c>
      <c r="C4384" s="57" t="str">
        <f t="shared" si="321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22"/>
        <v>0</v>
      </c>
      <c r="L4384" s="57">
        <f t="shared" si="323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ref="B4385:B4448" si="324">WEEKNUM(A4385)</f>
        <v>0</v>
      </c>
      <c r="C4385" s="57" t="str">
        <f t="shared" ref="C4385:C4448" si="325">TEXT(A4385,"Mmm")</f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22"/>
        <v>0</v>
      </c>
      <c r="L4385" s="57">
        <f t="shared" si="323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24"/>
        <v>0</v>
      </c>
      <c r="C4386" s="57" t="str">
        <f t="shared" si="325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22"/>
        <v>0</v>
      </c>
      <c r="L4386" s="57">
        <f t="shared" si="323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24"/>
        <v>0</v>
      </c>
      <c r="C4387" s="57" t="str">
        <f t="shared" si="325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22"/>
        <v>0</v>
      </c>
      <c r="L4387" s="57">
        <f t="shared" si="323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24"/>
        <v>0</v>
      </c>
      <c r="C4388" s="57" t="str">
        <f t="shared" si="325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22"/>
        <v>0</v>
      </c>
      <c r="L4388" s="57">
        <f t="shared" si="323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24"/>
        <v>0</v>
      </c>
      <c r="C4389" s="57" t="str">
        <f t="shared" si="325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22"/>
        <v>0</v>
      </c>
      <c r="L4389" s="57">
        <f t="shared" si="323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24"/>
        <v>0</v>
      </c>
      <c r="C4390" s="57" t="str">
        <f t="shared" si="325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22"/>
        <v>0</v>
      </c>
      <c r="L4390" s="57">
        <f t="shared" si="323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24"/>
        <v>0</v>
      </c>
      <c r="C4391" s="57" t="str">
        <f t="shared" si="325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22"/>
        <v>0</v>
      </c>
      <c r="L4391" s="57">
        <f t="shared" si="323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24"/>
        <v>0</v>
      </c>
      <c r="C4392" s="57" t="str">
        <f t="shared" si="325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22"/>
        <v>0</v>
      </c>
      <c r="L4392" s="57">
        <f t="shared" si="323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24"/>
        <v>0</v>
      </c>
      <c r="C4393" s="57" t="str">
        <f t="shared" si="325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22"/>
        <v>0</v>
      </c>
      <c r="L4393" s="57">
        <f t="shared" si="323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24"/>
        <v>0</v>
      </c>
      <c r="C4394" s="57" t="str">
        <f t="shared" si="325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22"/>
        <v>0</v>
      </c>
      <c r="L4394" s="57">
        <f t="shared" si="323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24"/>
        <v>0</v>
      </c>
      <c r="C4395" s="57" t="str">
        <f t="shared" si="325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22"/>
        <v>0</v>
      </c>
      <c r="L4395" s="57">
        <f t="shared" si="323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24"/>
        <v>0</v>
      </c>
      <c r="C4396" s="57" t="str">
        <f t="shared" si="325"/>
        <v>Jan</v>
      </c>
      <c r="D4396" s="4"/>
      <c r="E4396" s="57"/>
      <c r="F4396" s="57"/>
      <c r="G4396" s="57"/>
      <c r="H4396" s="57"/>
      <c r="I4396" s="57"/>
      <c r="J4396" s="57"/>
      <c r="K4396" s="57">
        <f t="shared" ref="K4396:K4459" si="326">I4396+J4396</f>
        <v>0</v>
      </c>
      <c r="L4396" s="57">
        <f t="shared" si="323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24"/>
        <v>0</v>
      </c>
      <c r="C4397" s="57" t="str">
        <f t="shared" si="325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26"/>
        <v>0</v>
      </c>
      <c r="L4397" s="57">
        <f t="shared" si="323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24"/>
        <v>0</v>
      </c>
      <c r="C4398" s="57" t="str">
        <f t="shared" si="325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26"/>
        <v>0</v>
      </c>
      <c r="L4398" s="57">
        <f t="shared" si="323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24"/>
        <v>0</v>
      </c>
      <c r="C4399" s="57" t="str">
        <f t="shared" si="325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26"/>
        <v>0</v>
      </c>
      <c r="L4399" s="57">
        <f t="shared" si="323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24"/>
        <v>0</v>
      </c>
      <c r="C4400" s="57" t="str">
        <f t="shared" si="325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26"/>
        <v>0</v>
      </c>
      <c r="L4400" s="57">
        <f t="shared" si="323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24"/>
        <v>0</v>
      </c>
      <c r="C4401" s="57" t="str">
        <f t="shared" si="325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26"/>
        <v>0</v>
      </c>
      <c r="L4401" s="57">
        <f t="shared" si="323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24"/>
        <v>0</v>
      </c>
      <c r="C4402" s="57" t="str">
        <f t="shared" si="325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26"/>
        <v>0</v>
      </c>
      <c r="L4402" s="57">
        <f t="shared" si="323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24"/>
        <v>0</v>
      </c>
      <c r="C4403" s="57" t="str">
        <f t="shared" si="325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26"/>
        <v>0</v>
      </c>
      <c r="L4403" s="57">
        <f t="shared" si="323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24"/>
        <v>0</v>
      </c>
      <c r="C4404" s="57" t="str">
        <f t="shared" si="325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26"/>
        <v>0</v>
      </c>
      <c r="L4404" s="57">
        <f t="shared" si="323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24"/>
        <v>0</v>
      </c>
      <c r="C4405" s="57" t="str">
        <f t="shared" si="325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26"/>
        <v>0</v>
      </c>
      <c r="L4405" s="57">
        <f t="shared" si="323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24"/>
        <v>0</v>
      </c>
      <c r="C4406" s="57" t="str">
        <f t="shared" si="325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26"/>
        <v>0</v>
      </c>
      <c r="L4406" s="57">
        <f t="shared" si="323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24"/>
        <v>0</v>
      </c>
      <c r="C4407" s="57" t="str">
        <f t="shared" si="325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26"/>
        <v>0</v>
      </c>
      <c r="L4407" s="57">
        <f t="shared" si="323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24"/>
        <v>0</v>
      </c>
      <c r="C4408" s="57" t="str">
        <f t="shared" si="325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26"/>
        <v>0</v>
      </c>
      <c r="L4408" s="57">
        <f t="shared" ref="L4408:L4471" si="327">H4408*K4408</f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24"/>
        <v>0</v>
      </c>
      <c r="C4409" s="57" t="str">
        <f t="shared" si="325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26"/>
        <v>0</v>
      </c>
      <c r="L4409" s="57">
        <f t="shared" si="327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24"/>
        <v>0</v>
      </c>
      <c r="C4410" s="57" t="str">
        <f t="shared" si="325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26"/>
        <v>0</v>
      </c>
      <c r="L4410" s="57">
        <f t="shared" si="327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24"/>
        <v>0</v>
      </c>
      <c r="C4411" s="57" t="str">
        <f t="shared" si="325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26"/>
        <v>0</v>
      </c>
      <c r="L4411" s="57">
        <f t="shared" si="327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24"/>
        <v>0</v>
      </c>
      <c r="C4412" s="57" t="str">
        <f t="shared" si="325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26"/>
        <v>0</v>
      </c>
      <c r="L4412" s="57">
        <f t="shared" si="327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24"/>
        <v>0</v>
      </c>
      <c r="C4413" s="57" t="str">
        <f t="shared" si="325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26"/>
        <v>0</v>
      </c>
      <c r="L4413" s="57">
        <f t="shared" si="327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24"/>
        <v>0</v>
      </c>
      <c r="C4414" s="57" t="str">
        <f t="shared" si="325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26"/>
        <v>0</v>
      </c>
      <c r="L4414" s="57">
        <f t="shared" si="327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24"/>
        <v>0</v>
      </c>
      <c r="C4415" s="57" t="str">
        <f t="shared" si="325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26"/>
        <v>0</v>
      </c>
      <c r="L4415" s="57">
        <f t="shared" si="327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24"/>
        <v>0</v>
      </c>
      <c r="C4416" s="57" t="str">
        <f t="shared" si="325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26"/>
        <v>0</v>
      </c>
      <c r="L4416" s="57">
        <f t="shared" si="327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24"/>
        <v>0</v>
      </c>
      <c r="C4417" s="57" t="str">
        <f t="shared" si="325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26"/>
        <v>0</v>
      </c>
      <c r="L4417" s="57">
        <f t="shared" si="327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24"/>
        <v>0</v>
      </c>
      <c r="C4418" s="57" t="str">
        <f t="shared" si="325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26"/>
        <v>0</v>
      </c>
      <c r="L4418" s="57">
        <f t="shared" si="327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24"/>
        <v>0</v>
      </c>
      <c r="C4419" s="57" t="str">
        <f t="shared" si="325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26"/>
        <v>0</v>
      </c>
      <c r="L4419" s="57">
        <f t="shared" si="327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24"/>
        <v>0</v>
      </c>
      <c r="C4420" s="57" t="str">
        <f t="shared" si="325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26"/>
        <v>0</v>
      </c>
      <c r="L4420" s="57">
        <f t="shared" si="327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24"/>
        <v>0</v>
      </c>
      <c r="C4421" s="57" t="str">
        <f t="shared" si="325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26"/>
        <v>0</v>
      </c>
      <c r="L4421" s="57">
        <f t="shared" si="327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24"/>
        <v>0</v>
      </c>
      <c r="C4422" s="57" t="str">
        <f t="shared" si="325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26"/>
        <v>0</v>
      </c>
      <c r="L4422" s="57">
        <f t="shared" si="327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24"/>
        <v>0</v>
      </c>
      <c r="C4423" s="57" t="str">
        <f t="shared" si="325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26"/>
        <v>0</v>
      </c>
      <c r="L4423" s="57">
        <f t="shared" si="327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24"/>
        <v>0</v>
      </c>
      <c r="C4424" s="57" t="str">
        <f t="shared" si="325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26"/>
        <v>0</v>
      </c>
      <c r="L4424" s="57">
        <f t="shared" si="327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24"/>
        <v>0</v>
      </c>
      <c r="C4425" s="57" t="str">
        <f t="shared" si="325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26"/>
        <v>0</v>
      </c>
      <c r="L4425" s="57">
        <f t="shared" si="327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24"/>
        <v>0</v>
      </c>
      <c r="C4426" s="57" t="str">
        <f t="shared" si="325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26"/>
        <v>0</v>
      </c>
      <c r="L4426" s="57">
        <f t="shared" si="327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24"/>
        <v>0</v>
      </c>
      <c r="C4427" s="57" t="str">
        <f t="shared" si="325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26"/>
        <v>0</v>
      </c>
      <c r="L4427" s="57">
        <f t="shared" si="327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24"/>
        <v>0</v>
      </c>
      <c r="C4428" s="57" t="str">
        <f t="shared" si="325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26"/>
        <v>0</v>
      </c>
      <c r="L4428" s="57">
        <f t="shared" si="327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24"/>
        <v>0</v>
      </c>
      <c r="C4429" s="57" t="str">
        <f t="shared" si="325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26"/>
        <v>0</v>
      </c>
      <c r="L4429" s="57">
        <f t="shared" si="327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24"/>
        <v>0</v>
      </c>
      <c r="C4430" s="57" t="str">
        <f t="shared" si="325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26"/>
        <v>0</v>
      </c>
      <c r="L4430" s="57">
        <f t="shared" si="327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24"/>
        <v>0</v>
      </c>
      <c r="C4431" s="57" t="str">
        <f t="shared" si="325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26"/>
        <v>0</v>
      </c>
      <c r="L4431" s="57">
        <f t="shared" si="327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24"/>
        <v>0</v>
      </c>
      <c r="C4432" s="57" t="str">
        <f t="shared" si="325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26"/>
        <v>0</v>
      </c>
      <c r="L4432" s="57">
        <f t="shared" si="327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24"/>
        <v>0</v>
      </c>
      <c r="C4433" s="57" t="str">
        <f t="shared" si="325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26"/>
        <v>0</v>
      </c>
      <c r="L4433" s="57">
        <f t="shared" si="327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24"/>
        <v>0</v>
      </c>
      <c r="C4434" s="57" t="str">
        <f t="shared" si="325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26"/>
        <v>0</v>
      </c>
      <c r="L4434" s="57">
        <f t="shared" si="327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24"/>
        <v>0</v>
      </c>
      <c r="C4435" s="57" t="str">
        <f t="shared" si="325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26"/>
        <v>0</v>
      </c>
      <c r="L4435" s="57">
        <f t="shared" si="327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24"/>
        <v>0</v>
      </c>
      <c r="C4436" s="57" t="str">
        <f t="shared" si="325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26"/>
        <v>0</v>
      </c>
      <c r="L4436" s="57">
        <f t="shared" si="327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24"/>
        <v>0</v>
      </c>
      <c r="C4437" s="57" t="str">
        <f t="shared" si="325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26"/>
        <v>0</v>
      </c>
      <c r="L4437" s="57">
        <f t="shared" si="327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24"/>
        <v>0</v>
      </c>
      <c r="C4438" s="57" t="str">
        <f t="shared" si="325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26"/>
        <v>0</v>
      </c>
      <c r="L4438" s="57">
        <f t="shared" si="327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24"/>
        <v>0</v>
      </c>
      <c r="C4439" s="57" t="str">
        <f t="shared" si="325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26"/>
        <v>0</v>
      </c>
      <c r="L4439" s="57">
        <f t="shared" si="327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24"/>
        <v>0</v>
      </c>
      <c r="C4440" s="57" t="str">
        <f t="shared" si="325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26"/>
        <v>0</v>
      </c>
      <c r="L4440" s="57">
        <f t="shared" si="327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24"/>
        <v>0</v>
      </c>
      <c r="C4441" s="57" t="str">
        <f t="shared" si="325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26"/>
        <v>0</v>
      </c>
      <c r="L4441" s="57">
        <f t="shared" si="327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24"/>
        <v>0</v>
      </c>
      <c r="C4442" s="57" t="str">
        <f t="shared" si="325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26"/>
        <v>0</v>
      </c>
      <c r="L4442" s="57">
        <f t="shared" si="327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24"/>
        <v>0</v>
      </c>
      <c r="C4443" s="57" t="str">
        <f t="shared" si="325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26"/>
        <v>0</v>
      </c>
      <c r="L4443" s="57">
        <f t="shared" si="327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24"/>
        <v>0</v>
      </c>
      <c r="C4444" s="57" t="str">
        <f t="shared" si="325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26"/>
        <v>0</v>
      </c>
      <c r="L4444" s="57">
        <f t="shared" si="327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24"/>
        <v>0</v>
      </c>
      <c r="C4445" s="57" t="str">
        <f t="shared" si="325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26"/>
        <v>0</v>
      </c>
      <c r="L4445" s="57">
        <f t="shared" si="327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24"/>
        <v>0</v>
      </c>
      <c r="C4446" s="57" t="str">
        <f t="shared" si="325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26"/>
        <v>0</v>
      </c>
      <c r="L4446" s="57">
        <f t="shared" si="327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24"/>
        <v>0</v>
      </c>
      <c r="C4447" s="57" t="str">
        <f t="shared" si="325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26"/>
        <v>0</v>
      </c>
      <c r="L4447" s="57">
        <f t="shared" si="327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24"/>
        <v>0</v>
      </c>
      <c r="C4448" s="57" t="str">
        <f t="shared" si="325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26"/>
        <v>0</v>
      </c>
      <c r="L4448" s="57">
        <f t="shared" si="327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ref="B4449:B4512" si="328">WEEKNUM(A4449)</f>
        <v>0</v>
      </c>
      <c r="C4449" s="57" t="str">
        <f t="shared" ref="C4449:C4512" si="329">TEXT(A4449,"Mmm")</f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26"/>
        <v>0</v>
      </c>
      <c r="L4449" s="57">
        <f t="shared" si="327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28"/>
        <v>0</v>
      </c>
      <c r="C4450" s="57" t="str">
        <f t="shared" si="329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26"/>
        <v>0</v>
      </c>
      <c r="L4450" s="57">
        <f t="shared" si="327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28"/>
        <v>0</v>
      </c>
      <c r="C4451" s="57" t="str">
        <f t="shared" si="329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26"/>
        <v>0</v>
      </c>
      <c r="L4451" s="57">
        <f t="shared" si="327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28"/>
        <v>0</v>
      </c>
      <c r="C4452" s="57" t="str">
        <f t="shared" si="329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26"/>
        <v>0</v>
      </c>
      <c r="L4452" s="57">
        <f t="shared" si="327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28"/>
        <v>0</v>
      </c>
      <c r="C4453" s="57" t="str">
        <f t="shared" si="329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26"/>
        <v>0</v>
      </c>
      <c r="L4453" s="57">
        <f t="shared" si="327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28"/>
        <v>0</v>
      </c>
      <c r="C4454" s="57" t="str">
        <f t="shared" si="329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26"/>
        <v>0</v>
      </c>
      <c r="L4454" s="57">
        <f t="shared" si="327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28"/>
        <v>0</v>
      </c>
      <c r="C4455" s="57" t="str">
        <f t="shared" si="329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26"/>
        <v>0</v>
      </c>
      <c r="L4455" s="57">
        <f t="shared" si="327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28"/>
        <v>0</v>
      </c>
      <c r="C4456" s="57" t="str">
        <f t="shared" si="329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26"/>
        <v>0</v>
      </c>
      <c r="L4456" s="57">
        <f t="shared" si="327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28"/>
        <v>0</v>
      </c>
      <c r="C4457" s="57" t="str">
        <f t="shared" si="329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26"/>
        <v>0</v>
      </c>
      <c r="L4457" s="57">
        <f t="shared" si="327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28"/>
        <v>0</v>
      </c>
      <c r="C4458" s="57" t="str">
        <f t="shared" si="329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26"/>
        <v>0</v>
      </c>
      <c r="L4458" s="57">
        <f t="shared" si="327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28"/>
        <v>0</v>
      </c>
      <c r="C4459" s="57" t="str">
        <f t="shared" si="329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26"/>
        <v>0</v>
      </c>
      <c r="L4459" s="57">
        <f t="shared" si="327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28"/>
        <v>0</v>
      </c>
      <c r="C4460" s="57" t="str">
        <f t="shared" si="329"/>
        <v>Jan</v>
      </c>
      <c r="D4460" s="4"/>
      <c r="E4460" s="57"/>
      <c r="F4460" s="57"/>
      <c r="G4460" s="57"/>
      <c r="H4460" s="57"/>
      <c r="I4460" s="57"/>
      <c r="J4460" s="57"/>
      <c r="K4460" s="57">
        <f t="shared" ref="K4460:K4523" si="330">I4460+J4460</f>
        <v>0</v>
      </c>
      <c r="L4460" s="57">
        <f t="shared" si="327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28"/>
        <v>0</v>
      </c>
      <c r="C4461" s="57" t="str">
        <f t="shared" si="329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0"/>
        <v>0</v>
      </c>
      <c r="L4461" s="57">
        <f t="shared" si="327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28"/>
        <v>0</v>
      </c>
      <c r="C4462" s="57" t="str">
        <f t="shared" si="329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0"/>
        <v>0</v>
      </c>
      <c r="L4462" s="57">
        <f t="shared" si="327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28"/>
        <v>0</v>
      </c>
      <c r="C4463" s="57" t="str">
        <f t="shared" si="329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0"/>
        <v>0</v>
      </c>
      <c r="L4463" s="57">
        <f t="shared" si="327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28"/>
        <v>0</v>
      </c>
      <c r="C4464" s="57" t="str">
        <f t="shared" si="329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0"/>
        <v>0</v>
      </c>
      <c r="L4464" s="57">
        <f t="shared" si="327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28"/>
        <v>0</v>
      </c>
      <c r="C4465" s="57" t="str">
        <f t="shared" si="329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0"/>
        <v>0</v>
      </c>
      <c r="L4465" s="57">
        <f t="shared" si="327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28"/>
        <v>0</v>
      </c>
      <c r="C4466" s="57" t="str">
        <f t="shared" si="329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0"/>
        <v>0</v>
      </c>
      <c r="L4466" s="57">
        <f t="shared" si="327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28"/>
        <v>0</v>
      </c>
      <c r="C4467" s="57" t="str">
        <f t="shared" si="329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0"/>
        <v>0</v>
      </c>
      <c r="L4467" s="57">
        <f t="shared" si="327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28"/>
        <v>0</v>
      </c>
      <c r="C4468" s="57" t="str">
        <f t="shared" si="329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0"/>
        <v>0</v>
      </c>
      <c r="L4468" s="57">
        <f t="shared" si="327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28"/>
        <v>0</v>
      </c>
      <c r="C4469" s="57" t="str">
        <f t="shared" si="329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0"/>
        <v>0</v>
      </c>
      <c r="L4469" s="57">
        <f t="shared" si="327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28"/>
        <v>0</v>
      </c>
      <c r="C4470" s="57" t="str">
        <f t="shared" si="329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0"/>
        <v>0</v>
      </c>
      <c r="L4470" s="57">
        <f t="shared" si="327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28"/>
        <v>0</v>
      </c>
      <c r="C4471" s="57" t="str">
        <f t="shared" si="329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0"/>
        <v>0</v>
      </c>
      <c r="L4471" s="57">
        <f t="shared" si="327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28"/>
        <v>0</v>
      </c>
      <c r="C4472" s="57" t="str">
        <f t="shared" si="329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0"/>
        <v>0</v>
      </c>
      <c r="L4472" s="57">
        <f t="shared" ref="L4472:L4535" si="331">H4472*K4472</f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28"/>
        <v>0</v>
      </c>
      <c r="C4473" s="57" t="str">
        <f t="shared" si="329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0"/>
        <v>0</v>
      </c>
      <c r="L4473" s="57">
        <f t="shared" si="331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28"/>
        <v>0</v>
      </c>
      <c r="C4474" s="57" t="str">
        <f t="shared" si="329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0"/>
        <v>0</v>
      </c>
      <c r="L4474" s="57">
        <f t="shared" si="331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28"/>
        <v>0</v>
      </c>
      <c r="C4475" s="57" t="str">
        <f t="shared" si="329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0"/>
        <v>0</v>
      </c>
      <c r="L4475" s="57">
        <f t="shared" si="331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28"/>
        <v>0</v>
      </c>
      <c r="C4476" s="57" t="str">
        <f t="shared" si="329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0"/>
        <v>0</v>
      </c>
      <c r="L4476" s="57">
        <f t="shared" si="331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28"/>
        <v>0</v>
      </c>
      <c r="C4477" s="57" t="str">
        <f t="shared" si="329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0"/>
        <v>0</v>
      </c>
      <c r="L4477" s="57">
        <f t="shared" si="331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28"/>
        <v>0</v>
      </c>
      <c r="C4478" s="57" t="str">
        <f t="shared" si="329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0"/>
        <v>0</v>
      </c>
      <c r="L4478" s="57">
        <f t="shared" si="331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28"/>
        <v>0</v>
      </c>
      <c r="C4479" s="57" t="str">
        <f t="shared" si="329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0"/>
        <v>0</v>
      </c>
      <c r="L4479" s="57">
        <f t="shared" si="331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28"/>
        <v>0</v>
      </c>
      <c r="C4480" s="57" t="str">
        <f t="shared" si="329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0"/>
        <v>0</v>
      </c>
      <c r="L4480" s="57">
        <f t="shared" si="331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28"/>
        <v>0</v>
      </c>
      <c r="C4481" s="57" t="str">
        <f t="shared" si="329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0"/>
        <v>0</v>
      </c>
      <c r="L4481" s="57">
        <f t="shared" si="331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28"/>
        <v>0</v>
      </c>
      <c r="C4482" s="57" t="str">
        <f t="shared" si="329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0"/>
        <v>0</v>
      </c>
      <c r="L4482" s="57">
        <f t="shared" si="331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28"/>
        <v>0</v>
      </c>
      <c r="C4483" s="57" t="str">
        <f t="shared" si="329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0"/>
        <v>0</v>
      </c>
      <c r="L4483" s="57">
        <f t="shared" si="331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28"/>
        <v>0</v>
      </c>
      <c r="C4484" s="57" t="str">
        <f t="shared" si="329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0"/>
        <v>0</v>
      </c>
      <c r="L4484" s="57">
        <f t="shared" si="331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28"/>
        <v>0</v>
      </c>
      <c r="C4485" s="57" t="str">
        <f t="shared" si="329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0"/>
        <v>0</v>
      </c>
      <c r="L4485" s="57">
        <f t="shared" si="331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28"/>
        <v>0</v>
      </c>
      <c r="C4486" s="57" t="str">
        <f t="shared" si="329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0"/>
        <v>0</v>
      </c>
      <c r="L4486" s="57">
        <f t="shared" si="331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28"/>
        <v>0</v>
      </c>
      <c r="C4487" s="57" t="str">
        <f t="shared" si="329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0"/>
        <v>0</v>
      </c>
      <c r="L4487" s="57">
        <f t="shared" si="331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28"/>
        <v>0</v>
      </c>
      <c r="C4488" s="57" t="str">
        <f t="shared" si="329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0"/>
        <v>0</v>
      </c>
      <c r="L4488" s="57">
        <f t="shared" si="331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28"/>
        <v>0</v>
      </c>
      <c r="C4489" s="57" t="str">
        <f t="shared" si="329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0"/>
        <v>0</v>
      </c>
      <c r="L4489" s="57">
        <f t="shared" si="331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28"/>
        <v>0</v>
      </c>
      <c r="C4490" s="57" t="str">
        <f t="shared" si="329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0"/>
        <v>0</v>
      </c>
      <c r="L4490" s="57">
        <f t="shared" si="331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28"/>
        <v>0</v>
      </c>
      <c r="C4491" s="57" t="str">
        <f t="shared" si="329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0"/>
        <v>0</v>
      </c>
      <c r="L4491" s="57">
        <f t="shared" si="331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28"/>
        <v>0</v>
      </c>
      <c r="C4492" s="57" t="str">
        <f t="shared" si="329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0"/>
        <v>0</v>
      </c>
      <c r="L4492" s="57">
        <f t="shared" si="331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28"/>
        <v>0</v>
      </c>
      <c r="C4493" s="57" t="str">
        <f t="shared" si="329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0"/>
        <v>0</v>
      </c>
      <c r="L4493" s="57">
        <f t="shared" si="331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28"/>
        <v>0</v>
      </c>
      <c r="C4494" s="57" t="str">
        <f t="shared" si="329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0"/>
        <v>0</v>
      </c>
      <c r="L4494" s="57">
        <f t="shared" si="331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28"/>
        <v>0</v>
      </c>
      <c r="C4495" s="57" t="str">
        <f t="shared" si="329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0"/>
        <v>0</v>
      </c>
      <c r="L4495" s="57">
        <f t="shared" si="331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28"/>
        <v>0</v>
      </c>
      <c r="C4496" s="57" t="str">
        <f t="shared" si="329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0"/>
        <v>0</v>
      </c>
      <c r="L4496" s="57">
        <f t="shared" si="331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28"/>
        <v>0</v>
      </c>
      <c r="C4497" s="57" t="str">
        <f t="shared" si="329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0"/>
        <v>0</v>
      </c>
      <c r="L4497" s="57">
        <f t="shared" si="331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28"/>
        <v>0</v>
      </c>
      <c r="C4498" s="57" t="str">
        <f t="shared" si="329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0"/>
        <v>0</v>
      </c>
      <c r="L4498" s="57">
        <f t="shared" si="331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28"/>
        <v>0</v>
      </c>
      <c r="C4499" s="57" t="str">
        <f t="shared" si="329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0"/>
        <v>0</v>
      </c>
      <c r="L4499" s="57">
        <f t="shared" si="331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28"/>
        <v>0</v>
      </c>
      <c r="C4500" s="57" t="str">
        <f t="shared" si="329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0"/>
        <v>0</v>
      </c>
      <c r="L4500" s="57">
        <f t="shared" si="331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28"/>
        <v>0</v>
      </c>
      <c r="C4501" s="57" t="str">
        <f t="shared" si="329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0"/>
        <v>0</v>
      </c>
      <c r="L4501" s="57">
        <f t="shared" si="331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28"/>
        <v>0</v>
      </c>
      <c r="C4502" s="57" t="str">
        <f t="shared" si="329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0"/>
        <v>0</v>
      </c>
      <c r="L4502" s="57">
        <f t="shared" si="331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28"/>
        <v>0</v>
      </c>
      <c r="C4503" s="57" t="str">
        <f t="shared" si="329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0"/>
        <v>0</v>
      </c>
      <c r="L4503" s="57">
        <f t="shared" si="331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28"/>
        <v>0</v>
      </c>
      <c r="C4504" s="57" t="str">
        <f t="shared" si="329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0"/>
        <v>0</v>
      </c>
      <c r="L4504" s="57">
        <f t="shared" si="331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28"/>
        <v>0</v>
      </c>
      <c r="C4505" s="57" t="str">
        <f t="shared" si="329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0"/>
        <v>0</v>
      </c>
      <c r="L4505" s="57">
        <f t="shared" si="331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28"/>
        <v>0</v>
      </c>
      <c r="C4506" s="57" t="str">
        <f t="shared" si="329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0"/>
        <v>0</v>
      </c>
      <c r="L4506" s="57">
        <f t="shared" si="331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28"/>
        <v>0</v>
      </c>
      <c r="C4507" s="57" t="str">
        <f t="shared" si="329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0"/>
        <v>0</v>
      </c>
      <c r="L4507" s="57">
        <f t="shared" si="331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28"/>
        <v>0</v>
      </c>
      <c r="C4508" s="57" t="str">
        <f t="shared" si="329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0"/>
        <v>0</v>
      </c>
      <c r="L4508" s="57">
        <f t="shared" si="331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28"/>
        <v>0</v>
      </c>
      <c r="C4509" s="57" t="str">
        <f t="shared" si="329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0"/>
        <v>0</v>
      </c>
      <c r="L4509" s="57">
        <f t="shared" si="331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28"/>
        <v>0</v>
      </c>
      <c r="C4510" s="57" t="str">
        <f t="shared" si="329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0"/>
        <v>0</v>
      </c>
      <c r="L4510" s="57">
        <f t="shared" si="331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28"/>
        <v>0</v>
      </c>
      <c r="C4511" s="57" t="str">
        <f t="shared" si="329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0"/>
        <v>0</v>
      </c>
      <c r="L4511" s="57">
        <f t="shared" si="331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28"/>
        <v>0</v>
      </c>
      <c r="C4512" s="57" t="str">
        <f t="shared" si="329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0"/>
        <v>0</v>
      </c>
      <c r="L4512" s="57">
        <f t="shared" si="331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ref="B4513:B4576" si="332">WEEKNUM(A4513)</f>
        <v>0</v>
      </c>
      <c r="C4513" s="57" t="str">
        <f t="shared" ref="C4513:C4576" si="333">TEXT(A4513,"Mmm")</f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0"/>
        <v>0</v>
      </c>
      <c r="L4513" s="57">
        <f t="shared" si="331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32"/>
        <v>0</v>
      </c>
      <c r="C4514" s="57" t="str">
        <f t="shared" si="333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0"/>
        <v>0</v>
      </c>
      <c r="L4514" s="57">
        <f t="shared" si="331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32"/>
        <v>0</v>
      </c>
      <c r="C4515" s="57" t="str">
        <f t="shared" si="333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0"/>
        <v>0</v>
      </c>
      <c r="L4515" s="57">
        <f t="shared" si="331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32"/>
        <v>0</v>
      </c>
      <c r="C4516" s="57" t="str">
        <f t="shared" si="333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0"/>
        <v>0</v>
      </c>
      <c r="L4516" s="57">
        <f t="shared" si="331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32"/>
        <v>0</v>
      </c>
      <c r="C4517" s="57" t="str">
        <f t="shared" si="333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0"/>
        <v>0</v>
      </c>
      <c r="L4517" s="57">
        <f t="shared" si="331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32"/>
        <v>0</v>
      </c>
      <c r="C4518" s="57" t="str">
        <f t="shared" si="333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0"/>
        <v>0</v>
      </c>
      <c r="L4518" s="57">
        <f t="shared" si="331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32"/>
        <v>0</v>
      </c>
      <c r="C4519" s="57" t="str">
        <f t="shared" si="333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30"/>
        <v>0</v>
      </c>
      <c r="L4519" s="57">
        <f t="shared" si="331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32"/>
        <v>0</v>
      </c>
      <c r="C4520" s="57" t="str">
        <f t="shared" si="333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30"/>
        <v>0</v>
      </c>
      <c r="L4520" s="57">
        <f t="shared" si="331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32"/>
        <v>0</v>
      </c>
      <c r="C4521" s="57" t="str">
        <f t="shared" si="333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30"/>
        <v>0</v>
      </c>
      <c r="L4521" s="57">
        <f t="shared" si="331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32"/>
        <v>0</v>
      </c>
      <c r="C4522" s="57" t="str">
        <f t="shared" si="333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30"/>
        <v>0</v>
      </c>
      <c r="L4522" s="57">
        <f t="shared" si="331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32"/>
        <v>0</v>
      </c>
      <c r="C4523" s="57" t="str">
        <f t="shared" si="333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30"/>
        <v>0</v>
      </c>
      <c r="L4523" s="57">
        <f t="shared" si="331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32"/>
        <v>0</v>
      </c>
      <c r="C4524" s="57" t="str">
        <f t="shared" si="333"/>
        <v>Jan</v>
      </c>
      <c r="D4524" s="4"/>
      <c r="E4524" s="57"/>
      <c r="F4524" s="57"/>
      <c r="G4524" s="57"/>
      <c r="H4524" s="57"/>
      <c r="I4524" s="57"/>
      <c r="J4524" s="57"/>
      <c r="K4524" s="57">
        <f t="shared" ref="K4524:K4587" si="334">I4524+J4524</f>
        <v>0</v>
      </c>
      <c r="L4524" s="57">
        <f t="shared" si="331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32"/>
        <v>0</v>
      </c>
      <c r="C4525" s="57" t="str">
        <f t="shared" si="333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34"/>
        <v>0</v>
      </c>
      <c r="L4525" s="57">
        <f t="shared" si="331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32"/>
        <v>0</v>
      </c>
      <c r="C4526" s="57" t="str">
        <f t="shared" si="333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34"/>
        <v>0</v>
      </c>
      <c r="L4526" s="57">
        <f t="shared" si="331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32"/>
        <v>0</v>
      </c>
      <c r="C4527" s="57" t="str">
        <f t="shared" si="333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34"/>
        <v>0</v>
      </c>
      <c r="L4527" s="57">
        <f t="shared" si="331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32"/>
        <v>0</v>
      </c>
      <c r="C4528" s="57" t="str">
        <f t="shared" si="333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34"/>
        <v>0</v>
      </c>
      <c r="L4528" s="57">
        <f t="shared" si="331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32"/>
        <v>0</v>
      </c>
      <c r="C4529" s="57" t="str">
        <f t="shared" si="333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34"/>
        <v>0</v>
      </c>
      <c r="L4529" s="57">
        <f t="shared" si="331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32"/>
        <v>0</v>
      </c>
      <c r="C4530" s="57" t="str">
        <f t="shared" si="333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34"/>
        <v>0</v>
      </c>
      <c r="L4530" s="57">
        <f t="shared" si="331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32"/>
        <v>0</v>
      </c>
      <c r="C4531" s="57" t="str">
        <f t="shared" si="333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34"/>
        <v>0</v>
      </c>
      <c r="L4531" s="57">
        <f t="shared" si="331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32"/>
        <v>0</v>
      </c>
      <c r="C4532" s="57" t="str">
        <f t="shared" si="333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34"/>
        <v>0</v>
      </c>
      <c r="L4532" s="57">
        <f t="shared" si="331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32"/>
        <v>0</v>
      </c>
      <c r="C4533" s="57" t="str">
        <f t="shared" si="333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34"/>
        <v>0</v>
      </c>
      <c r="L4533" s="57">
        <f t="shared" si="331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32"/>
        <v>0</v>
      </c>
      <c r="C4534" s="57" t="str">
        <f t="shared" si="333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34"/>
        <v>0</v>
      </c>
      <c r="L4534" s="57">
        <f t="shared" si="331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32"/>
        <v>0</v>
      </c>
      <c r="C4535" s="57" t="str">
        <f t="shared" si="333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34"/>
        <v>0</v>
      </c>
      <c r="L4535" s="57">
        <f t="shared" si="331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32"/>
        <v>0</v>
      </c>
      <c r="C4536" s="57" t="str">
        <f t="shared" si="333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34"/>
        <v>0</v>
      </c>
      <c r="L4536" s="57">
        <f t="shared" ref="L4536:L4599" si="335">H4536*K4536</f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32"/>
        <v>0</v>
      </c>
      <c r="C4537" s="57" t="str">
        <f t="shared" si="333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34"/>
        <v>0</v>
      </c>
      <c r="L4537" s="57">
        <f t="shared" si="335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32"/>
        <v>0</v>
      </c>
      <c r="C4538" s="57" t="str">
        <f t="shared" si="333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34"/>
        <v>0</v>
      </c>
      <c r="L4538" s="57">
        <f t="shared" si="335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32"/>
        <v>0</v>
      </c>
      <c r="C4539" s="57" t="str">
        <f t="shared" si="333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34"/>
        <v>0</v>
      </c>
      <c r="L4539" s="57">
        <f t="shared" si="335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32"/>
        <v>0</v>
      </c>
      <c r="C4540" s="57" t="str">
        <f t="shared" si="333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34"/>
        <v>0</v>
      </c>
      <c r="L4540" s="57">
        <f t="shared" si="335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32"/>
        <v>0</v>
      </c>
      <c r="C4541" s="57" t="str">
        <f t="shared" si="333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34"/>
        <v>0</v>
      </c>
      <c r="L4541" s="57">
        <f t="shared" si="335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32"/>
        <v>0</v>
      </c>
      <c r="C4542" s="57" t="str">
        <f t="shared" si="333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34"/>
        <v>0</v>
      </c>
      <c r="L4542" s="57">
        <f t="shared" si="335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32"/>
        <v>0</v>
      </c>
      <c r="C4543" s="57" t="str">
        <f t="shared" si="333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34"/>
        <v>0</v>
      </c>
      <c r="L4543" s="57">
        <f t="shared" si="335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32"/>
        <v>0</v>
      </c>
      <c r="C4544" s="57" t="str">
        <f t="shared" si="333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34"/>
        <v>0</v>
      </c>
      <c r="L4544" s="57">
        <f t="shared" si="335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32"/>
        <v>0</v>
      </c>
      <c r="C4545" s="57" t="str">
        <f t="shared" si="333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34"/>
        <v>0</v>
      </c>
      <c r="L4545" s="57">
        <f t="shared" si="335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32"/>
        <v>0</v>
      </c>
      <c r="C4546" s="57" t="str">
        <f t="shared" si="333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34"/>
        <v>0</v>
      </c>
      <c r="L4546" s="57">
        <f t="shared" si="335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32"/>
        <v>0</v>
      </c>
      <c r="C4547" s="57" t="str">
        <f t="shared" si="333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34"/>
        <v>0</v>
      </c>
      <c r="L4547" s="57">
        <f t="shared" si="335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32"/>
        <v>0</v>
      </c>
      <c r="C4548" s="57" t="str">
        <f t="shared" si="333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34"/>
        <v>0</v>
      </c>
      <c r="L4548" s="57">
        <f t="shared" si="335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32"/>
        <v>0</v>
      </c>
      <c r="C4549" s="57" t="str">
        <f t="shared" si="333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34"/>
        <v>0</v>
      </c>
      <c r="L4549" s="57">
        <f t="shared" si="335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32"/>
        <v>0</v>
      </c>
      <c r="C4550" s="57" t="str">
        <f t="shared" si="333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34"/>
        <v>0</v>
      </c>
      <c r="L4550" s="57">
        <f t="shared" si="335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32"/>
        <v>0</v>
      </c>
      <c r="C4551" s="57" t="str">
        <f t="shared" si="333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34"/>
        <v>0</v>
      </c>
      <c r="L4551" s="57">
        <f t="shared" si="335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32"/>
        <v>0</v>
      </c>
      <c r="C4552" s="57" t="str">
        <f t="shared" si="333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34"/>
        <v>0</v>
      </c>
      <c r="L4552" s="57">
        <f t="shared" si="335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32"/>
        <v>0</v>
      </c>
      <c r="C4553" s="57" t="str">
        <f t="shared" si="333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34"/>
        <v>0</v>
      </c>
      <c r="L4553" s="57">
        <f t="shared" si="335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32"/>
        <v>0</v>
      </c>
      <c r="C4554" s="57" t="str">
        <f t="shared" si="333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34"/>
        <v>0</v>
      </c>
      <c r="L4554" s="57">
        <f t="shared" si="335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32"/>
        <v>0</v>
      </c>
      <c r="C4555" s="57" t="str">
        <f t="shared" si="333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34"/>
        <v>0</v>
      </c>
      <c r="L4555" s="57">
        <f t="shared" si="335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32"/>
        <v>0</v>
      </c>
      <c r="C4556" s="57" t="str">
        <f t="shared" si="333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34"/>
        <v>0</v>
      </c>
      <c r="L4556" s="57">
        <f t="shared" si="335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32"/>
        <v>0</v>
      </c>
      <c r="C4557" s="57" t="str">
        <f t="shared" si="333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34"/>
        <v>0</v>
      </c>
      <c r="L4557" s="57">
        <f t="shared" si="335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32"/>
        <v>0</v>
      </c>
      <c r="C4558" s="57" t="str">
        <f t="shared" si="333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34"/>
        <v>0</v>
      </c>
      <c r="L4558" s="57">
        <f t="shared" si="335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32"/>
        <v>0</v>
      </c>
      <c r="C4559" s="57" t="str">
        <f t="shared" si="333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34"/>
        <v>0</v>
      </c>
      <c r="L4559" s="57">
        <f t="shared" si="335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32"/>
        <v>0</v>
      </c>
      <c r="C4560" s="57" t="str">
        <f t="shared" si="333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34"/>
        <v>0</v>
      </c>
      <c r="L4560" s="57">
        <f t="shared" si="335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32"/>
        <v>0</v>
      </c>
      <c r="C4561" s="57" t="str">
        <f t="shared" si="333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34"/>
        <v>0</v>
      </c>
      <c r="L4561" s="57">
        <f t="shared" si="335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32"/>
        <v>0</v>
      </c>
      <c r="C4562" s="57" t="str">
        <f t="shared" si="333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34"/>
        <v>0</v>
      </c>
      <c r="L4562" s="57">
        <f t="shared" si="335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32"/>
        <v>0</v>
      </c>
      <c r="C4563" s="57" t="str">
        <f t="shared" si="333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34"/>
        <v>0</v>
      </c>
      <c r="L4563" s="57">
        <f t="shared" si="335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32"/>
        <v>0</v>
      </c>
      <c r="C4564" s="57" t="str">
        <f t="shared" si="333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34"/>
        <v>0</v>
      </c>
      <c r="L4564" s="57">
        <f t="shared" si="335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32"/>
        <v>0</v>
      </c>
      <c r="C4565" s="57" t="str">
        <f t="shared" si="333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34"/>
        <v>0</v>
      </c>
      <c r="L4565" s="57">
        <f t="shared" si="335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32"/>
        <v>0</v>
      </c>
      <c r="C4566" s="57" t="str">
        <f t="shared" si="333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34"/>
        <v>0</v>
      </c>
      <c r="L4566" s="57">
        <f t="shared" si="335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32"/>
        <v>0</v>
      </c>
      <c r="C4567" s="57" t="str">
        <f t="shared" si="333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34"/>
        <v>0</v>
      </c>
      <c r="L4567" s="57">
        <f t="shared" si="335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32"/>
        <v>0</v>
      </c>
      <c r="C4568" s="57" t="str">
        <f t="shared" si="333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34"/>
        <v>0</v>
      </c>
      <c r="L4568" s="57">
        <f t="shared" si="335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32"/>
        <v>0</v>
      </c>
      <c r="C4569" s="57" t="str">
        <f t="shared" si="333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34"/>
        <v>0</v>
      </c>
      <c r="L4569" s="57">
        <f t="shared" si="335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32"/>
        <v>0</v>
      </c>
      <c r="C4570" s="57" t="str">
        <f t="shared" si="333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34"/>
        <v>0</v>
      </c>
      <c r="L4570" s="57">
        <f t="shared" si="335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32"/>
        <v>0</v>
      </c>
      <c r="C4571" s="57" t="str">
        <f t="shared" si="333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34"/>
        <v>0</v>
      </c>
      <c r="L4571" s="57">
        <f t="shared" si="335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32"/>
        <v>0</v>
      </c>
      <c r="C4572" s="57" t="str">
        <f t="shared" si="333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34"/>
        <v>0</v>
      </c>
      <c r="L4572" s="57">
        <f t="shared" si="335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32"/>
        <v>0</v>
      </c>
      <c r="C4573" s="57" t="str">
        <f t="shared" si="333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34"/>
        <v>0</v>
      </c>
      <c r="L4573" s="57">
        <f t="shared" si="335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32"/>
        <v>0</v>
      </c>
      <c r="C4574" s="57" t="str">
        <f t="shared" si="333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34"/>
        <v>0</v>
      </c>
      <c r="L4574" s="57">
        <f t="shared" si="335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32"/>
        <v>0</v>
      </c>
      <c r="C4575" s="57" t="str">
        <f t="shared" si="333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34"/>
        <v>0</v>
      </c>
      <c r="L4575" s="57">
        <f t="shared" si="335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32"/>
        <v>0</v>
      </c>
      <c r="C4576" s="57" t="str">
        <f t="shared" si="333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34"/>
        <v>0</v>
      </c>
      <c r="L4576" s="57">
        <f t="shared" si="335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ref="B4577:B4640" si="336">WEEKNUM(A4577)</f>
        <v>0</v>
      </c>
      <c r="C4577" s="57" t="str">
        <f t="shared" ref="C4577:C4640" si="337">TEXT(A4577,"Mmm")</f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34"/>
        <v>0</v>
      </c>
      <c r="L4577" s="57">
        <f t="shared" si="335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36"/>
        <v>0</v>
      </c>
      <c r="C4578" s="57" t="str">
        <f t="shared" si="337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34"/>
        <v>0</v>
      </c>
      <c r="L4578" s="57">
        <f t="shared" si="335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36"/>
        <v>0</v>
      </c>
      <c r="C4579" s="57" t="str">
        <f t="shared" si="337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34"/>
        <v>0</v>
      </c>
      <c r="L4579" s="57">
        <f t="shared" si="335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36"/>
        <v>0</v>
      </c>
      <c r="C4580" s="57" t="str">
        <f t="shared" si="337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34"/>
        <v>0</v>
      </c>
      <c r="L4580" s="57">
        <f t="shared" si="335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36"/>
        <v>0</v>
      </c>
      <c r="C4581" s="57" t="str">
        <f t="shared" si="337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34"/>
        <v>0</v>
      </c>
      <c r="L4581" s="57">
        <f t="shared" si="335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36"/>
        <v>0</v>
      </c>
      <c r="C4582" s="57" t="str">
        <f t="shared" si="337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34"/>
        <v>0</v>
      </c>
      <c r="L4582" s="57">
        <f t="shared" si="335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36"/>
        <v>0</v>
      </c>
      <c r="C4583" s="57" t="str">
        <f t="shared" si="337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34"/>
        <v>0</v>
      </c>
      <c r="L4583" s="57">
        <f t="shared" si="335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36"/>
        <v>0</v>
      </c>
      <c r="C4584" s="57" t="str">
        <f t="shared" si="337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34"/>
        <v>0</v>
      </c>
      <c r="L4584" s="57">
        <f t="shared" si="335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36"/>
        <v>0</v>
      </c>
      <c r="C4585" s="57" t="str">
        <f t="shared" si="337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34"/>
        <v>0</v>
      </c>
      <c r="L4585" s="57">
        <f t="shared" si="335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36"/>
        <v>0</v>
      </c>
      <c r="C4586" s="57" t="str">
        <f t="shared" si="337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34"/>
        <v>0</v>
      </c>
      <c r="L4586" s="57">
        <f t="shared" si="335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36"/>
        <v>0</v>
      </c>
      <c r="C4587" s="57" t="str">
        <f t="shared" si="337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34"/>
        <v>0</v>
      </c>
      <c r="L4587" s="57">
        <f t="shared" si="335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36"/>
        <v>0</v>
      </c>
      <c r="C4588" s="57" t="str">
        <f t="shared" si="337"/>
        <v>Jan</v>
      </c>
      <c r="D4588" s="4"/>
      <c r="E4588" s="57"/>
      <c r="F4588" s="57"/>
      <c r="G4588" s="57"/>
      <c r="H4588" s="57"/>
      <c r="I4588" s="57"/>
      <c r="J4588" s="57"/>
      <c r="K4588" s="57">
        <f t="shared" ref="K4588:K4651" si="338">I4588+J4588</f>
        <v>0</v>
      </c>
      <c r="L4588" s="57">
        <f t="shared" si="335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36"/>
        <v>0</v>
      </c>
      <c r="C4589" s="57" t="str">
        <f t="shared" si="337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38"/>
        <v>0</v>
      </c>
      <c r="L4589" s="57">
        <f t="shared" si="335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36"/>
        <v>0</v>
      </c>
      <c r="C4590" s="57" t="str">
        <f t="shared" si="337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38"/>
        <v>0</v>
      </c>
      <c r="L4590" s="57">
        <f t="shared" si="335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36"/>
        <v>0</v>
      </c>
      <c r="C4591" s="57" t="str">
        <f t="shared" si="337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38"/>
        <v>0</v>
      </c>
      <c r="L4591" s="57">
        <f t="shared" si="335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36"/>
        <v>0</v>
      </c>
      <c r="C4592" s="57" t="str">
        <f t="shared" si="337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38"/>
        <v>0</v>
      </c>
      <c r="L4592" s="57">
        <f t="shared" si="335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36"/>
        <v>0</v>
      </c>
      <c r="C4593" s="57" t="str">
        <f t="shared" si="337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38"/>
        <v>0</v>
      </c>
      <c r="L4593" s="57">
        <f t="shared" si="335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36"/>
        <v>0</v>
      </c>
      <c r="C4594" s="57" t="str">
        <f t="shared" si="337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38"/>
        <v>0</v>
      </c>
      <c r="L4594" s="57">
        <f t="shared" si="335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36"/>
        <v>0</v>
      </c>
      <c r="C4595" s="57" t="str">
        <f t="shared" si="337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38"/>
        <v>0</v>
      </c>
      <c r="L4595" s="57">
        <f t="shared" si="335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36"/>
        <v>0</v>
      </c>
      <c r="C4596" s="57" t="str">
        <f t="shared" si="337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38"/>
        <v>0</v>
      </c>
      <c r="L4596" s="57">
        <f t="shared" si="335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36"/>
        <v>0</v>
      </c>
      <c r="C4597" s="57" t="str">
        <f t="shared" si="337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38"/>
        <v>0</v>
      </c>
      <c r="L4597" s="57">
        <f t="shared" si="335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36"/>
        <v>0</v>
      </c>
      <c r="C4598" s="57" t="str">
        <f t="shared" si="337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38"/>
        <v>0</v>
      </c>
      <c r="L4598" s="57">
        <f t="shared" si="335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36"/>
        <v>0</v>
      </c>
      <c r="C4599" s="57" t="str">
        <f t="shared" si="337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38"/>
        <v>0</v>
      </c>
      <c r="L4599" s="57">
        <f t="shared" si="335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36"/>
        <v>0</v>
      </c>
      <c r="C4600" s="57" t="str">
        <f t="shared" si="337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38"/>
        <v>0</v>
      </c>
      <c r="L4600" s="57">
        <f t="shared" ref="L4600:L4663" si="339">H4600*K4600</f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36"/>
        <v>0</v>
      </c>
      <c r="C4601" s="57" t="str">
        <f t="shared" si="337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38"/>
        <v>0</v>
      </c>
      <c r="L4601" s="57">
        <f t="shared" si="339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36"/>
        <v>0</v>
      </c>
      <c r="C4602" s="57" t="str">
        <f t="shared" si="337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38"/>
        <v>0</v>
      </c>
      <c r="L4602" s="57">
        <f t="shared" si="339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36"/>
        <v>0</v>
      </c>
      <c r="C4603" s="57" t="str">
        <f t="shared" si="337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38"/>
        <v>0</v>
      </c>
      <c r="L4603" s="57">
        <f t="shared" si="339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36"/>
        <v>0</v>
      </c>
      <c r="C4604" s="57" t="str">
        <f t="shared" si="337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38"/>
        <v>0</v>
      </c>
      <c r="L4604" s="57">
        <f t="shared" si="339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36"/>
        <v>0</v>
      </c>
      <c r="C4605" s="57" t="str">
        <f t="shared" si="337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38"/>
        <v>0</v>
      </c>
      <c r="L4605" s="57">
        <f t="shared" si="339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36"/>
        <v>0</v>
      </c>
      <c r="C4606" s="57" t="str">
        <f t="shared" si="337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38"/>
        <v>0</v>
      </c>
      <c r="L4606" s="57">
        <f t="shared" si="339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36"/>
        <v>0</v>
      </c>
      <c r="C4607" s="57" t="str">
        <f t="shared" si="337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38"/>
        <v>0</v>
      </c>
      <c r="L4607" s="57">
        <f t="shared" si="339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36"/>
        <v>0</v>
      </c>
      <c r="C4608" s="57" t="str">
        <f t="shared" si="337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38"/>
        <v>0</v>
      </c>
      <c r="L4608" s="57">
        <f t="shared" si="339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36"/>
        <v>0</v>
      </c>
      <c r="C4609" s="57" t="str">
        <f t="shared" si="337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38"/>
        <v>0</v>
      </c>
      <c r="L4609" s="57">
        <f t="shared" si="339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36"/>
        <v>0</v>
      </c>
      <c r="C4610" s="57" t="str">
        <f t="shared" si="337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38"/>
        <v>0</v>
      </c>
      <c r="L4610" s="57">
        <f t="shared" si="339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36"/>
        <v>0</v>
      </c>
      <c r="C4611" s="57" t="str">
        <f t="shared" si="337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38"/>
        <v>0</v>
      </c>
      <c r="L4611" s="57">
        <f t="shared" si="339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36"/>
        <v>0</v>
      </c>
      <c r="C4612" s="57" t="str">
        <f t="shared" si="337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38"/>
        <v>0</v>
      </c>
      <c r="L4612" s="57">
        <f t="shared" si="339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36"/>
        <v>0</v>
      </c>
      <c r="C4613" s="57" t="str">
        <f t="shared" si="337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38"/>
        <v>0</v>
      </c>
      <c r="L4613" s="57">
        <f t="shared" si="339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36"/>
        <v>0</v>
      </c>
      <c r="C4614" s="57" t="str">
        <f t="shared" si="337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38"/>
        <v>0</v>
      </c>
      <c r="L4614" s="57">
        <f t="shared" si="339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36"/>
        <v>0</v>
      </c>
      <c r="C4615" s="57" t="str">
        <f t="shared" si="337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38"/>
        <v>0</v>
      </c>
      <c r="L4615" s="57">
        <f t="shared" si="339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36"/>
        <v>0</v>
      </c>
      <c r="C4616" s="57" t="str">
        <f t="shared" si="337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38"/>
        <v>0</v>
      </c>
      <c r="L4616" s="57">
        <f t="shared" si="339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36"/>
        <v>0</v>
      </c>
      <c r="C4617" s="57" t="str">
        <f t="shared" si="337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38"/>
        <v>0</v>
      </c>
      <c r="L4617" s="57">
        <f t="shared" si="339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36"/>
        <v>0</v>
      </c>
      <c r="C4618" s="57" t="str">
        <f t="shared" si="337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38"/>
        <v>0</v>
      </c>
      <c r="L4618" s="57">
        <f t="shared" si="339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36"/>
        <v>0</v>
      </c>
      <c r="C4619" s="57" t="str">
        <f t="shared" si="337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38"/>
        <v>0</v>
      </c>
      <c r="L4619" s="57">
        <f t="shared" si="339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36"/>
        <v>0</v>
      </c>
      <c r="C4620" s="57" t="str">
        <f t="shared" si="337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38"/>
        <v>0</v>
      </c>
      <c r="L4620" s="57">
        <f t="shared" si="339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36"/>
        <v>0</v>
      </c>
      <c r="C4621" s="57" t="str">
        <f t="shared" si="337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38"/>
        <v>0</v>
      </c>
      <c r="L4621" s="57">
        <f t="shared" si="339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36"/>
        <v>0</v>
      </c>
      <c r="C4622" s="57" t="str">
        <f t="shared" si="337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38"/>
        <v>0</v>
      </c>
      <c r="L4622" s="57">
        <f t="shared" si="339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36"/>
        <v>0</v>
      </c>
      <c r="C4623" s="57" t="str">
        <f t="shared" si="337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38"/>
        <v>0</v>
      </c>
      <c r="L4623" s="57">
        <f t="shared" si="339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36"/>
        <v>0</v>
      </c>
      <c r="C4624" s="57" t="str">
        <f t="shared" si="337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38"/>
        <v>0</v>
      </c>
      <c r="L4624" s="57">
        <f t="shared" si="339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36"/>
        <v>0</v>
      </c>
      <c r="C4625" s="57" t="str">
        <f t="shared" si="337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38"/>
        <v>0</v>
      </c>
      <c r="L4625" s="57">
        <f t="shared" si="339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36"/>
        <v>0</v>
      </c>
      <c r="C4626" s="57" t="str">
        <f t="shared" si="337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38"/>
        <v>0</v>
      </c>
      <c r="L4626" s="57">
        <f t="shared" si="339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36"/>
        <v>0</v>
      </c>
      <c r="C4627" s="57" t="str">
        <f t="shared" si="337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38"/>
        <v>0</v>
      </c>
      <c r="L4627" s="57">
        <f t="shared" si="339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36"/>
        <v>0</v>
      </c>
      <c r="C4628" s="57" t="str">
        <f t="shared" si="337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38"/>
        <v>0</v>
      </c>
      <c r="L4628" s="57">
        <f t="shared" si="339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36"/>
        <v>0</v>
      </c>
      <c r="C4629" s="57" t="str">
        <f t="shared" si="337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38"/>
        <v>0</v>
      </c>
      <c r="L4629" s="57">
        <f t="shared" si="339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36"/>
        <v>0</v>
      </c>
      <c r="C4630" s="57" t="str">
        <f t="shared" si="337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38"/>
        <v>0</v>
      </c>
      <c r="L4630" s="57">
        <f t="shared" si="339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36"/>
        <v>0</v>
      </c>
      <c r="C4631" s="57" t="str">
        <f t="shared" si="337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38"/>
        <v>0</v>
      </c>
      <c r="L4631" s="57">
        <f t="shared" si="339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36"/>
        <v>0</v>
      </c>
      <c r="C4632" s="57" t="str">
        <f t="shared" si="337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38"/>
        <v>0</v>
      </c>
      <c r="L4632" s="57">
        <f t="shared" si="339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36"/>
        <v>0</v>
      </c>
      <c r="C4633" s="57" t="str">
        <f t="shared" si="337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38"/>
        <v>0</v>
      </c>
      <c r="L4633" s="57">
        <f t="shared" si="339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36"/>
        <v>0</v>
      </c>
      <c r="C4634" s="57" t="str">
        <f t="shared" si="337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38"/>
        <v>0</v>
      </c>
      <c r="L4634" s="57">
        <f t="shared" si="339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36"/>
        <v>0</v>
      </c>
      <c r="C4635" s="57" t="str">
        <f t="shared" si="337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38"/>
        <v>0</v>
      </c>
      <c r="L4635" s="57">
        <f t="shared" si="339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36"/>
        <v>0</v>
      </c>
      <c r="C4636" s="57" t="str">
        <f t="shared" si="337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38"/>
        <v>0</v>
      </c>
      <c r="L4636" s="57">
        <f t="shared" si="339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36"/>
        <v>0</v>
      </c>
      <c r="C4637" s="57" t="str">
        <f t="shared" si="337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38"/>
        <v>0</v>
      </c>
      <c r="L4637" s="57">
        <f t="shared" si="339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36"/>
        <v>0</v>
      </c>
      <c r="C4638" s="57" t="str">
        <f t="shared" si="337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38"/>
        <v>0</v>
      </c>
      <c r="L4638" s="57">
        <f t="shared" si="339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36"/>
        <v>0</v>
      </c>
      <c r="C4639" s="57" t="str">
        <f t="shared" si="337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38"/>
        <v>0</v>
      </c>
      <c r="L4639" s="57">
        <f t="shared" si="339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36"/>
        <v>0</v>
      </c>
      <c r="C4640" s="57" t="str">
        <f t="shared" si="337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38"/>
        <v>0</v>
      </c>
      <c r="L4640" s="57">
        <f t="shared" si="339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ref="B4641:B4704" si="340">WEEKNUM(A4641)</f>
        <v>0</v>
      </c>
      <c r="C4641" s="57" t="str">
        <f t="shared" ref="C4641:C4704" si="341">TEXT(A4641,"Mmm")</f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38"/>
        <v>0</v>
      </c>
      <c r="L4641" s="57">
        <f t="shared" si="339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0"/>
        <v>0</v>
      </c>
      <c r="C4642" s="57" t="str">
        <f t="shared" si="341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38"/>
        <v>0</v>
      </c>
      <c r="L4642" s="57">
        <f t="shared" si="339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0"/>
        <v>0</v>
      </c>
      <c r="C4643" s="57" t="str">
        <f t="shared" si="341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38"/>
        <v>0</v>
      </c>
      <c r="L4643" s="57">
        <f t="shared" si="339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0"/>
        <v>0</v>
      </c>
      <c r="C4644" s="57" t="str">
        <f t="shared" si="341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38"/>
        <v>0</v>
      </c>
      <c r="L4644" s="57">
        <f t="shared" si="339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0"/>
        <v>0</v>
      </c>
      <c r="C4645" s="57" t="str">
        <f t="shared" si="341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38"/>
        <v>0</v>
      </c>
      <c r="L4645" s="57">
        <f t="shared" si="339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0"/>
        <v>0</v>
      </c>
      <c r="C4646" s="57" t="str">
        <f t="shared" si="341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38"/>
        <v>0</v>
      </c>
      <c r="L4646" s="57">
        <f t="shared" si="339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0"/>
        <v>0</v>
      </c>
      <c r="C4647" s="57" t="str">
        <f t="shared" si="341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38"/>
        <v>0</v>
      </c>
      <c r="L4647" s="57">
        <f t="shared" si="339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0"/>
        <v>0</v>
      </c>
      <c r="C4648" s="57" t="str">
        <f t="shared" si="341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38"/>
        <v>0</v>
      </c>
      <c r="L4648" s="57">
        <f t="shared" si="339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0"/>
        <v>0</v>
      </c>
      <c r="C4649" s="57" t="str">
        <f t="shared" si="341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38"/>
        <v>0</v>
      </c>
      <c r="L4649" s="57">
        <f t="shared" si="339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0"/>
        <v>0</v>
      </c>
      <c r="C4650" s="57" t="str">
        <f t="shared" si="341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38"/>
        <v>0</v>
      </c>
      <c r="L4650" s="57">
        <f t="shared" si="339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0"/>
        <v>0</v>
      </c>
      <c r="C4651" s="57" t="str">
        <f t="shared" si="341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38"/>
        <v>0</v>
      </c>
      <c r="L4651" s="57">
        <f t="shared" si="339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0"/>
        <v>0</v>
      </c>
      <c r="C4652" s="57" t="str">
        <f t="shared" si="341"/>
        <v>Jan</v>
      </c>
      <c r="D4652" s="4"/>
      <c r="E4652" s="57"/>
      <c r="F4652" s="57"/>
      <c r="G4652" s="57"/>
      <c r="H4652" s="57"/>
      <c r="I4652" s="57"/>
      <c r="J4652" s="57"/>
      <c r="K4652" s="57">
        <f t="shared" ref="K4652:K4715" si="342">I4652+J4652</f>
        <v>0</v>
      </c>
      <c r="L4652" s="57">
        <f t="shared" si="339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0"/>
        <v>0</v>
      </c>
      <c r="C4653" s="57" t="str">
        <f t="shared" si="341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42"/>
        <v>0</v>
      </c>
      <c r="L4653" s="57">
        <f t="shared" si="339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0"/>
        <v>0</v>
      </c>
      <c r="C4654" s="57" t="str">
        <f t="shared" si="341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42"/>
        <v>0</v>
      </c>
      <c r="L4654" s="57">
        <f t="shared" si="339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0"/>
        <v>0</v>
      </c>
      <c r="C4655" s="57" t="str">
        <f t="shared" si="341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42"/>
        <v>0</v>
      </c>
      <c r="L4655" s="57">
        <f t="shared" si="339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0"/>
        <v>0</v>
      </c>
      <c r="C4656" s="57" t="str">
        <f t="shared" si="341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42"/>
        <v>0</v>
      </c>
      <c r="L4656" s="57">
        <f t="shared" si="339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0"/>
        <v>0</v>
      </c>
      <c r="C4657" s="57" t="str">
        <f t="shared" si="341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42"/>
        <v>0</v>
      </c>
      <c r="L4657" s="57">
        <f t="shared" si="339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0"/>
        <v>0</v>
      </c>
      <c r="C4658" s="57" t="str">
        <f t="shared" si="341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42"/>
        <v>0</v>
      </c>
      <c r="L4658" s="57">
        <f t="shared" si="339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0"/>
        <v>0</v>
      </c>
      <c r="C4659" s="57" t="str">
        <f t="shared" si="341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42"/>
        <v>0</v>
      </c>
      <c r="L4659" s="57">
        <f t="shared" si="339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0"/>
        <v>0</v>
      </c>
      <c r="C4660" s="57" t="str">
        <f t="shared" si="341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42"/>
        <v>0</v>
      </c>
      <c r="L4660" s="57">
        <f t="shared" si="339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0"/>
        <v>0</v>
      </c>
      <c r="C4661" s="57" t="str">
        <f t="shared" si="341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42"/>
        <v>0</v>
      </c>
      <c r="L4661" s="57">
        <f t="shared" si="339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0"/>
        <v>0</v>
      </c>
      <c r="C4662" s="57" t="str">
        <f t="shared" si="341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42"/>
        <v>0</v>
      </c>
      <c r="L4662" s="57">
        <f t="shared" si="339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0"/>
        <v>0</v>
      </c>
      <c r="C4663" s="57" t="str">
        <f t="shared" si="341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42"/>
        <v>0</v>
      </c>
      <c r="L4663" s="57">
        <f t="shared" si="339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0"/>
        <v>0</v>
      </c>
      <c r="C4664" s="57" t="str">
        <f t="shared" si="341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42"/>
        <v>0</v>
      </c>
      <c r="L4664" s="57">
        <f t="shared" ref="L4664:L4727" si="343">H4664*K4664</f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0"/>
        <v>0</v>
      </c>
      <c r="C4665" s="57" t="str">
        <f t="shared" si="341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42"/>
        <v>0</v>
      </c>
      <c r="L4665" s="57">
        <f t="shared" si="343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0"/>
        <v>0</v>
      </c>
      <c r="C4666" s="57" t="str">
        <f t="shared" si="341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42"/>
        <v>0</v>
      </c>
      <c r="L4666" s="57">
        <f t="shared" si="343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0"/>
        <v>0</v>
      </c>
      <c r="C4667" s="57" t="str">
        <f t="shared" si="341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42"/>
        <v>0</v>
      </c>
      <c r="L4667" s="57">
        <f t="shared" si="343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0"/>
        <v>0</v>
      </c>
      <c r="C4668" s="57" t="str">
        <f t="shared" si="341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42"/>
        <v>0</v>
      </c>
      <c r="L4668" s="57">
        <f t="shared" si="343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0"/>
        <v>0</v>
      </c>
      <c r="C4669" s="57" t="str">
        <f t="shared" si="341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42"/>
        <v>0</v>
      </c>
      <c r="L4669" s="57">
        <f t="shared" si="343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0"/>
        <v>0</v>
      </c>
      <c r="C4670" s="57" t="str">
        <f t="shared" si="341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42"/>
        <v>0</v>
      </c>
      <c r="L4670" s="57">
        <f t="shared" si="343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0"/>
        <v>0</v>
      </c>
      <c r="C4671" s="57" t="str">
        <f t="shared" si="341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42"/>
        <v>0</v>
      </c>
      <c r="L4671" s="57">
        <f t="shared" si="343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0"/>
        <v>0</v>
      </c>
      <c r="C4672" s="57" t="str">
        <f t="shared" si="341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42"/>
        <v>0</v>
      </c>
      <c r="L4672" s="57">
        <f t="shared" si="343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0"/>
        <v>0</v>
      </c>
      <c r="C4673" s="57" t="str">
        <f t="shared" si="341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42"/>
        <v>0</v>
      </c>
      <c r="L4673" s="57">
        <f t="shared" si="343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0"/>
        <v>0</v>
      </c>
      <c r="C4674" s="57" t="str">
        <f t="shared" si="341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42"/>
        <v>0</v>
      </c>
      <c r="L4674" s="57">
        <f t="shared" si="343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0"/>
        <v>0</v>
      </c>
      <c r="C4675" s="57" t="str">
        <f t="shared" si="341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42"/>
        <v>0</v>
      </c>
      <c r="L4675" s="57">
        <f t="shared" si="343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0"/>
        <v>0</v>
      </c>
      <c r="C4676" s="57" t="str">
        <f t="shared" si="341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42"/>
        <v>0</v>
      </c>
      <c r="L4676" s="57">
        <f t="shared" si="343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0"/>
        <v>0</v>
      </c>
      <c r="C4677" s="57" t="str">
        <f t="shared" si="341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42"/>
        <v>0</v>
      </c>
      <c r="L4677" s="57">
        <f t="shared" si="343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0"/>
        <v>0</v>
      </c>
      <c r="C4678" s="57" t="str">
        <f t="shared" si="341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42"/>
        <v>0</v>
      </c>
      <c r="L4678" s="57">
        <f t="shared" si="343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0"/>
        <v>0</v>
      </c>
      <c r="C4679" s="57" t="str">
        <f t="shared" si="341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42"/>
        <v>0</v>
      </c>
      <c r="L4679" s="57">
        <f t="shared" si="343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0"/>
        <v>0</v>
      </c>
      <c r="C4680" s="57" t="str">
        <f t="shared" si="341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42"/>
        <v>0</v>
      </c>
      <c r="L4680" s="57">
        <f t="shared" si="343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0"/>
        <v>0</v>
      </c>
      <c r="C4681" s="57" t="str">
        <f t="shared" si="341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42"/>
        <v>0</v>
      </c>
      <c r="L4681" s="57">
        <f t="shared" si="343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0"/>
        <v>0</v>
      </c>
      <c r="C4682" s="57" t="str">
        <f t="shared" si="341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42"/>
        <v>0</v>
      </c>
      <c r="L4682" s="57">
        <f t="shared" si="343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0"/>
        <v>0</v>
      </c>
      <c r="C4683" s="57" t="str">
        <f t="shared" si="341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42"/>
        <v>0</v>
      </c>
      <c r="L4683" s="57">
        <f t="shared" si="343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0"/>
        <v>0</v>
      </c>
      <c r="C4684" s="57" t="str">
        <f t="shared" si="341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42"/>
        <v>0</v>
      </c>
      <c r="L4684" s="57">
        <f t="shared" si="343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0"/>
        <v>0</v>
      </c>
      <c r="C4685" s="57" t="str">
        <f t="shared" si="341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42"/>
        <v>0</v>
      </c>
      <c r="L4685" s="57">
        <f t="shared" si="343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0"/>
        <v>0</v>
      </c>
      <c r="C4686" s="57" t="str">
        <f t="shared" si="341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42"/>
        <v>0</v>
      </c>
      <c r="L4686" s="57">
        <f t="shared" si="343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0"/>
        <v>0</v>
      </c>
      <c r="C4687" s="57" t="str">
        <f t="shared" si="341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42"/>
        <v>0</v>
      </c>
      <c r="L4687" s="57">
        <f t="shared" si="343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0"/>
        <v>0</v>
      </c>
      <c r="C4688" s="57" t="str">
        <f t="shared" si="341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42"/>
        <v>0</v>
      </c>
      <c r="L4688" s="57">
        <f t="shared" si="343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0"/>
        <v>0</v>
      </c>
      <c r="C4689" s="57" t="str">
        <f t="shared" si="341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42"/>
        <v>0</v>
      </c>
      <c r="L4689" s="57">
        <f t="shared" si="343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0"/>
        <v>0</v>
      </c>
      <c r="C4690" s="57" t="str">
        <f t="shared" si="341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42"/>
        <v>0</v>
      </c>
      <c r="L4690" s="57">
        <f t="shared" si="343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0"/>
        <v>0</v>
      </c>
      <c r="C4691" s="57" t="str">
        <f t="shared" si="341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42"/>
        <v>0</v>
      </c>
      <c r="L4691" s="57">
        <f t="shared" si="343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0"/>
        <v>0</v>
      </c>
      <c r="C4692" s="57" t="str">
        <f t="shared" si="341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42"/>
        <v>0</v>
      </c>
      <c r="L4692" s="57">
        <f t="shared" si="343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0"/>
        <v>0</v>
      </c>
      <c r="C4693" s="57" t="str">
        <f t="shared" si="341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42"/>
        <v>0</v>
      </c>
      <c r="L4693" s="57">
        <f t="shared" si="343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0"/>
        <v>0</v>
      </c>
      <c r="C4694" s="57" t="str">
        <f t="shared" si="341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42"/>
        <v>0</v>
      </c>
      <c r="L4694" s="57">
        <f t="shared" si="343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0"/>
        <v>0</v>
      </c>
      <c r="C4695" s="57" t="str">
        <f t="shared" si="341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42"/>
        <v>0</v>
      </c>
      <c r="L4695" s="57">
        <f t="shared" si="343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0"/>
        <v>0</v>
      </c>
      <c r="C4696" s="57" t="str">
        <f t="shared" si="341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42"/>
        <v>0</v>
      </c>
      <c r="L4696" s="57">
        <f t="shared" si="343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0"/>
        <v>0</v>
      </c>
      <c r="C4697" s="57" t="str">
        <f t="shared" si="341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42"/>
        <v>0</v>
      </c>
      <c r="L4697" s="57">
        <f t="shared" si="343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0"/>
        <v>0</v>
      </c>
      <c r="C4698" s="57" t="str">
        <f t="shared" si="341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42"/>
        <v>0</v>
      </c>
      <c r="L4698" s="57">
        <f t="shared" si="343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0"/>
        <v>0</v>
      </c>
      <c r="C4699" s="57" t="str">
        <f t="shared" si="341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42"/>
        <v>0</v>
      </c>
      <c r="L4699" s="57">
        <f t="shared" si="343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40"/>
        <v>0</v>
      </c>
      <c r="C4700" s="57" t="str">
        <f t="shared" si="341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42"/>
        <v>0</v>
      </c>
      <c r="L4700" s="57">
        <f t="shared" si="343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40"/>
        <v>0</v>
      </c>
      <c r="C4701" s="57" t="str">
        <f t="shared" si="341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42"/>
        <v>0</v>
      </c>
      <c r="L4701" s="57">
        <f t="shared" si="343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40"/>
        <v>0</v>
      </c>
      <c r="C4702" s="57" t="str">
        <f t="shared" si="341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42"/>
        <v>0</v>
      </c>
      <c r="L4702" s="57">
        <f t="shared" si="343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40"/>
        <v>0</v>
      </c>
      <c r="C4703" s="57" t="str">
        <f t="shared" si="341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42"/>
        <v>0</v>
      </c>
      <c r="L4703" s="57">
        <f t="shared" si="343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40"/>
        <v>0</v>
      </c>
      <c r="C4704" s="57" t="str">
        <f t="shared" si="341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42"/>
        <v>0</v>
      </c>
      <c r="L4704" s="57">
        <f t="shared" si="343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ref="B4705:B4768" si="344">WEEKNUM(A4705)</f>
        <v>0</v>
      </c>
      <c r="C4705" s="57" t="str">
        <f t="shared" ref="C4705:C4768" si="345">TEXT(A4705,"Mmm")</f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42"/>
        <v>0</v>
      </c>
      <c r="L4705" s="57">
        <f t="shared" si="343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44"/>
        <v>0</v>
      </c>
      <c r="C4706" s="57" t="str">
        <f t="shared" si="345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42"/>
        <v>0</v>
      </c>
      <c r="L4706" s="57">
        <f t="shared" si="343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44"/>
        <v>0</v>
      </c>
      <c r="C4707" s="57" t="str">
        <f t="shared" si="345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42"/>
        <v>0</v>
      </c>
      <c r="L4707" s="57">
        <f t="shared" si="343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44"/>
        <v>0</v>
      </c>
      <c r="C4708" s="57" t="str">
        <f t="shared" si="345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42"/>
        <v>0</v>
      </c>
      <c r="L4708" s="57">
        <f t="shared" si="343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44"/>
        <v>0</v>
      </c>
      <c r="C4709" s="57" t="str">
        <f t="shared" si="345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42"/>
        <v>0</v>
      </c>
      <c r="L4709" s="57">
        <f t="shared" si="343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44"/>
        <v>0</v>
      </c>
      <c r="C4710" s="57" t="str">
        <f t="shared" si="345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42"/>
        <v>0</v>
      </c>
      <c r="L4710" s="57">
        <f t="shared" si="343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44"/>
        <v>0</v>
      </c>
      <c r="C4711" s="57" t="str">
        <f t="shared" si="345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42"/>
        <v>0</v>
      </c>
      <c r="L4711" s="57">
        <f t="shared" si="343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44"/>
        <v>0</v>
      </c>
      <c r="C4712" s="57" t="str">
        <f t="shared" si="345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42"/>
        <v>0</v>
      </c>
      <c r="L4712" s="57">
        <f t="shared" si="343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44"/>
        <v>0</v>
      </c>
      <c r="C4713" s="57" t="str">
        <f t="shared" si="345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42"/>
        <v>0</v>
      </c>
      <c r="L4713" s="57">
        <f t="shared" si="343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44"/>
        <v>0</v>
      </c>
      <c r="C4714" s="57" t="str">
        <f t="shared" si="345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42"/>
        <v>0</v>
      </c>
      <c r="L4714" s="57">
        <f t="shared" si="343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44"/>
        <v>0</v>
      </c>
      <c r="C4715" s="57" t="str">
        <f t="shared" si="345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42"/>
        <v>0</v>
      </c>
      <c r="L4715" s="57">
        <f t="shared" si="343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44"/>
        <v>0</v>
      </c>
      <c r="C4716" s="57" t="str">
        <f t="shared" si="345"/>
        <v>Jan</v>
      </c>
      <c r="D4716" s="4"/>
      <c r="E4716" s="57"/>
      <c r="F4716" s="57"/>
      <c r="G4716" s="57"/>
      <c r="H4716" s="57"/>
      <c r="I4716" s="57"/>
      <c r="J4716" s="57"/>
      <c r="K4716" s="57">
        <f t="shared" ref="K4716:K4779" si="346">I4716+J4716</f>
        <v>0</v>
      </c>
      <c r="L4716" s="57">
        <f t="shared" si="343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44"/>
        <v>0</v>
      </c>
      <c r="C4717" s="57" t="str">
        <f t="shared" si="345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46"/>
        <v>0</v>
      </c>
      <c r="L4717" s="57">
        <f t="shared" si="343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44"/>
        <v>0</v>
      </c>
      <c r="C4718" s="57" t="str">
        <f t="shared" si="345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46"/>
        <v>0</v>
      </c>
      <c r="L4718" s="57">
        <f t="shared" si="343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44"/>
        <v>0</v>
      </c>
      <c r="C4719" s="57" t="str">
        <f t="shared" si="345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46"/>
        <v>0</v>
      </c>
      <c r="L4719" s="57">
        <f t="shared" si="343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44"/>
        <v>0</v>
      </c>
      <c r="C4720" s="57" t="str">
        <f t="shared" si="345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46"/>
        <v>0</v>
      </c>
      <c r="L4720" s="57">
        <f t="shared" si="343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44"/>
        <v>0</v>
      </c>
      <c r="C4721" s="57" t="str">
        <f t="shared" si="345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46"/>
        <v>0</v>
      </c>
      <c r="L4721" s="57">
        <f t="shared" si="343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44"/>
        <v>0</v>
      </c>
      <c r="C4722" s="57" t="str">
        <f t="shared" si="345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46"/>
        <v>0</v>
      </c>
      <c r="L4722" s="57">
        <f t="shared" si="343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44"/>
        <v>0</v>
      </c>
      <c r="C4723" s="57" t="str">
        <f t="shared" si="345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46"/>
        <v>0</v>
      </c>
      <c r="L4723" s="57">
        <f t="shared" si="343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44"/>
        <v>0</v>
      </c>
      <c r="C4724" s="57" t="str">
        <f t="shared" si="345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46"/>
        <v>0</v>
      </c>
      <c r="L4724" s="57">
        <f t="shared" si="343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44"/>
        <v>0</v>
      </c>
      <c r="C4725" s="57" t="str">
        <f t="shared" si="345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46"/>
        <v>0</v>
      </c>
      <c r="L4725" s="57">
        <f t="shared" si="343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44"/>
        <v>0</v>
      </c>
      <c r="C4726" s="57" t="str">
        <f t="shared" si="345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46"/>
        <v>0</v>
      </c>
      <c r="L4726" s="57">
        <f t="shared" si="343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44"/>
        <v>0</v>
      </c>
      <c r="C4727" s="57" t="str">
        <f t="shared" si="345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46"/>
        <v>0</v>
      </c>
      <c r="L4727" s="57">
        <f t="shared" si="343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44"/>
        <v>0</v>
      </c>
      <c r="C4728" s="57" t="str">
        <f t="shared" si="345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46"/>
        <v>0</v>
      </c>
      <c r="L4728" s="57">
        <f t="shared" ref="L4728:L4791" si="347">H4728*K4728</f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44"/>
        <v>0</v>
      </c>
      <c r="C4729" s="57" t="str">
        <f t="shared" si="345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46"/>
        <v>0</v>
      </c>
      <c r="L4729" s="57">
        <f t="shared" si="347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44"/>
        <v>0</v>
      </c>
      <c r="C4730" s="57" t="str">
        <f t="shared" si="345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46"/>
        <v>0</v>
      </c>
      <c r="L4730" s="57">
        <f t="shared" si="347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44"/>
        <v>0</v>
      </c>
      <c r="C4731" s="57" t="str">
        <f t="shared" si="345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46"/>
        <v>0</v>
      </c>
      <c r="L4731" s="57">
        <f t="shared" si="347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44"/>
        <v>0</v>
      </c>
      <c r="C4732" s="57" t="str">
        <f t="shared" si="345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46"/>
        <v>0</v>
      </c>
      <c r="L4732" s="57">
        <f t="shared" si="347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44"/>
        <v>0</v>
      </c>
      <c r="C4733" s="57" t="str">
        <f t="shared" si="345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46"/>
        <v>0</v>
      </c>
      <c r="L4733" s="57">
        <f t="shared" si="347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44"/>
        <v>0</v>
      </c>
      <c r="C4734" s="57" t="str">
        <f t="shared" si="345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46"/>
        <v>0</v>
      </c>
      <c r="L4734" s="57">
        <f t="shared" si="347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44"/>
        <v>0</v>
      </c>
      <c r="C4735" s="57" t="str">
        <f t="shared" si="345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46"/>
        <v>0</v>
      </c>
      <c r="L4735" s="57">
        <f t="shared" si="347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44"/>
        <v>0</v>
      </c>
      <c r="C4736" s="57" t="str">
        <f t="shared" si="345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46"/>
        <v>0</v>
      </c>
      <c r="L4736" s="57">
        <f t="shared" si="347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44"/>
        <v>0</v>
      </c>
      <c r="C4737" s="57" t="str">
        <f t="shared" si="345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46"/>
        <v>0</v>
      </c>
      <c r="L4737" s="57">
        <f t="shared" si="347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44"/>
        <v>0</v>
      </c>
      <c r="C4738" s="57" t="str">
        <f t="shared" si="345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46"/>
        <v>0</v>
      </c>
      <c r="L4738" s="57">
        <f t="shared" si="347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44"/>
        <v>0</v>
      </c>
      <c r="C4739" s="57" t="str">
        <f t="shared" si="345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46"/>
        <v>0</v>
      </c>
      <c r="L4739" s="57">
        <f t="shared" si="347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44"/>
        <v>0</v>
      </c>
      <c r="C4740" s="57" t="str">
        <f t="shared" si="345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46"/>
        <v>0</v>
      </c>
      <c r="L4740" s="57">
        <f t="shared" si="347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44"/>
        <v>0</v>
      </c>
      <c r="C4741" s="57" t="str">
        <f t="shared" si="345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46"/>
        <v>0</v>
      </c>
      <c r="L4741" s="57">
        <f t="shared" si="347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44"/>
        <v>0</v>
      </c>
      <c r="C4742" s="57" t="str">
        <f t="shared" si="345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46"/>
        <v>0</v>
      </c>
      <c r="L4742" s="57">
        <f t="shared" si="347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44"/>
        <v>0</v>
      </c>
      <c r="C4743" s="57" t="str">
        <f t="shared" si="345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46"/>
        <v>0</v>
      </c>
      <c r="L4743" s="57">
        <f t="shared" si="347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44"/>
        <v>0</v>
      </c>
      <c r="C4744" s="57" t="str">
        <f t="shared" si="345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46"/>
        <v>0</v>
      </c>
      <c r="L4744" s="57">
        <f t="shared" si="347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44"/>
        <v>0</v>
      </c>
      <c r="C4745" s="57" t="str">
        <f t="shared" si="345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46"/>
        <v>0</v>
      </c>
      <c r="L4745" s="57">
        <f t="shared" si="347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44"/>
        <v>0</v>
      </c>
      <c r="C4746" s="57" t="str">
        <f t="shared" si="345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46"/>
        <v>0</v>
      </c>
      <c r="L4746" s="57">
        <f t="shared" si="347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44"/>
        <v>0</v>
      </c>
      <c r="C4747" s="57" t="str">
        <f t="shared" si="345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46"/>
        <v>0</v>
      </c>
      <c r="L4747" s="57">
        <f t="shared" si="347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44"/>
        <v>0</v>
      </c>
      <c r="C4748" s="57" t="str">
        <f t="shared" si="345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46"/>
        <v>0</v>
      </c>
      <c r="L4748" s="57">
        <f t="shared" si="347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44"/>
        <v>0</v>
      </c>
      <c r="C4749" s="57" t="str">
        <f t="shared" si="345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46"/>
        <v>0</v>
      </c>
      <c r="L4749" s="57">
        <f t="shared" si="347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44"/>
        <v>0</v>
      </c>
      <c r="C4750" s="57" t="str">
        <f t="shared" si="345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46"/>
        <v>0</v>
      </c>
      <c r="L4750" s="57">
        <f t="shared" si="347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44"/>
        <v>0</v>
      </c>
      <c r="C4751" s="57" t="str">
        <f t="shared" si="345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46"/>
        <v>0</v>
      </c>
      <c r="L4751" s="57">
        <f t="shared" si="347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44"/>
        <v>0</v>
      </c>
      <c r="C4752" s="57" t="str">
        <f t="shared" si="345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46"/>
        <v>0</v>
      </c>
      <c r="L4752" s="57">
        <f t="shared" si="347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44"/>
        <v>0</v>
      </c>
      <c r="C4753" s="57" t="str">
        <f t="shared" si="345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46"/>
        <v>0</v>
      </c>
      <c r="L4753" s="57">
        <f t="shared" si="347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44"/>
        <v>0</v>
      </c>
      <c r="C4754" s="57" t="str">
        <f t="shared" si="345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46"/>
        <v>0</v>
      </c>
      <c r="L4754" s="57">
        <f t="shared" si="347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44"/>
        <v>0</v>
      </c>
      <c r="C4755" s="57" t="str">
        <f t="shared" si="345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46"/>
        <v>0</v>
      </c>
      <c r="L4755" s="57">
        <f t="shared" si="347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44"/>
        <v>0</v>
      </c>
      <c r="C4756" s="57" t="str">
        <f t="shared" si="345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46"/>
        <v>0</v>
      </c>
      <c r="L4756" s="57">
        <f t="shared" si="347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44"/>
        <v>0</v>
      </c>
      <c r="C4757" s="57" t="str">
        <f t="shared" si="345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46"/>
        <v>0</v>
      </c>
      <c r="L4757" s="57">
        <f t="shared" si="347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44"/>
        <v>0</v>
      </c>
      <c r="C4758" s="57" t="str">
        <f t="shared" si="345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46"/>
        <v>0</v>
      </c>
      <c r="L4758" s="57">
        <f t="shared" si="347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44"/>
        <v>0</v>
      </c>
      <c r="C4759" s="57" t="str">
        <f t="shared" si="345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46"/>
        <v>0</v>
      </c>
      <c r="L4759" s="57">
        <f t="shared" si="347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44"/>
        <v>0</v>
      </c>
      <c r="C4760" s="57" t="str">
        <f t="shared" si="345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46"/>
        <v>0</v>
      </c>
      <c r="L4760" s="57">
        <f t="shared" si="347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44"/>
        <v>0</v>
      </c>
      <c r="C4761" s="57" t="str">
        <f t="shared" si="345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46"/>
        <v>0</v>
      </c>
      <c r="L4761" s="57">
        <f t="shared" si="347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44"/>
        <v>0</v>
      </c>
      <c r="C4762" s="57" t="str">
        <f t="shared" si="345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46"/>
        <v>0</v>
      </c>
      <c r="L4762" s="57">
        <f t="shared" si="347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44"/>
        <v>0</v>
      </c>
      <c r="C4763" s="57" t="str">
        <f t="shared" si="345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46"/>
        <v>0</v>
      </c>
      <c r="L4763" s="57">
        <f t="shared" si="347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44"/>
        <v>0</v>
      </c>
      <c r="C4764" s="57" t="str">
        <f t="shared" si="345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46"/>
        <v>0</v>
      </c>
      <c r="L4764" s="57">
        <f t="shared" si="347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44"/>
        <v>0</v>
      </c>
      <c r="C4765" s="57" t="str">
        <f t="shared" si="345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46"/>
        <v>0</v>
      </c>
      <c r="L4765" s="57">
        <f t="shared" si="347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44"/>
        <v>0</v>
      </c>
      <c r="C4766" s="57" t="str">
        <f t="shared" si="345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46"/>
        <v>0</v>
      </c>
      <c r="L4766" s="57">
        <f t="shared" si="347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44"/>
        <v>0</v>
      </c>
      <c r="C4767" s="57" t="str">
        <f t="shared" si="345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46"/>
        <v>0</v>
      </c>
      <c r="L4767" s="57">
        <f t="shared" si="347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44"/>
        <v>0</v>
      </c>
      <c r="C4768" s="57" t="str">
        <f t="shared" si="345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46"/>
        <v>0</v>
      </c>
      <c r="L4768" s="57">
        <f t="shared" si="347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ref="B4769:B4832" si="348">WEEKNUM(A4769)</f>
        <v>0</v>
      </c>
      <c r="C4769" s="57" t="str">
        <f t="shared" ref="C4769:C4832" si="349">TEXT(A4769,"Mmm")</f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46"/>
        <v>0</v>
      </c>
      <c r="L4769" s="57">
        <f t="shared" si="347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48"/>
        <v>0</v>
      </c>
      <c r="C4770" s="57" t="str">
        <f t="shared" si="349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46"/>
        <v>0</v>
      </c>
      <c r="L4770" s="57">
        <f t="shared" si="347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48"/>
        <v>0</v>
      </c>
      <c r="C4771" s="57" t="str">
        <f t="shared" si="349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46"/>
        <v>0</v>
      </c>
      <c r="L4771" s="57">
        <f t="shared" si="347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48"/>
        <v>0</v>
      </c>
      <c r="C4772" s="57" t="str">
        <f t="shared" si="349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46"/>
        <v>0</v>
      </c>
      <c r="L4772" s="57">
        <f t="shared" si="347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48"/>
        <v>0</v>
      </c>
      <c r="C4773" s="57" t="str">
        <f t="shared" si="349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46"/>
        <v>0</v>
      </c>
      <c r="L4773" s="57">
        <f t="shared" si="347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48"/>
        <v>0</v>
      </c>
      <c r="C4774" s="57" t="str">
        <f t="shared" si="349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46"/>
        <v>0</v>
      </c>
      <c r="L4774" s="57">
        <f t="shared" si="347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48"/>
        <v>0</v>
      </c>
      <c r="C4775" s="57" t="str">
        <f t="shared" si="349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46"/>
        <v>0</v>
      </c>
      <c r="L4775" s="57">
        <f t="shared" si="347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48"/>
        <v>0</v>
      </c>
      <c r="C4776" s="57" t="str">
        <f t="shared" si="349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46"/>
        <v>0</v>
      </c>
      <c r="L4776" s="57">
        <f t="shared" si="347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48"/>
        <v>0</v>
      </c>
      <c r="C4777" s="57" t="str">
        <f t="shared" si="349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46"/>
        <v>0</v>
      </c>
      <c r="L4777" s="57">
        <f t="shared" si="347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48"/>
        <v>0</v>
      </c>
      <c r="C4778" s="57" t="str">
        <f t="shared" si="349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46"/>
        <v>0</v>
      </c>
      <c r="L4778" s="57">
        <f t="shared" si="347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48"/>
        <v>0</v>
      </c>
      <c r="C4779" s="57" t="str">
        <f t="shared" si="349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46"/>
        <v>0</v>
      </c>
      <c r="L4779" s="57">
        <f t="shared" si="347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48"/>
        <v>0</v>
      </c>
      <c r="C4780" s="57" t="str">
        <f t="shared" si="349"/>
        <v>Jan</v>
      </c>
      <c r="D4780" s="4"/>
      <c r="E4780" s="57"/>
      <c r="F4780" s="57"/>
      <c r="G4780" s="57"/>
      <c r="H4780" s="57"/>
      <c r="I4780" s="57"/>
      <c r="J4780" s="57"/>
      <c r="K4780" s="57">
        <f t="shared" ref="K4780:K4843" si="350">I4780+J4780</f>
        <v>0</v>
      </c>
      <c r="L4780" s="57">
        <f t="shared" si="347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48"/>
        <v>0</v>
      </c>
      <c r="C4781" s="57" t="str">
        <f t="shared" si="349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0"/>
        <v>0</v>
      </c>
      <c r="L4781" s="57">
        <f t="shared" si="347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48"/>
        <v>0</v>
      </c>
      <c r="C4782" s="57" t="str">
        <f t="shared" si="349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0"/>
        <v>0</v>
      </c>
      <c r="L4782" s="57">
        <f t="shared" si="347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48"/>
        <v>0</v>
      </c>
      <c r="C4783" s="57" t="str">
        <f t="shared" si="349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0"/>
        <v>0</v>
      </c>
      <c r="L4783" s="57">
        <f t="shared" si="347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48"/>
        <v>0</v>
      </c>
      <c r="C4784" s="57" t="str">
        <f t="shared" si="349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0"/>
        <v>0</v>
      </c>
      <c r="L4784" s="57">
        <f t="shared" si="347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48"/>
        <v>0</v>
      </c>
      <c r="C4785" s="57" t="str">
        <f t="shared" si="349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0"/>
        <v>0</v>
      </c>
      <c r="L4785" s="57">
        <f t="shared" si="347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48"/>
        <v>0</v>
      </c>
      <c r="C4786" s="57" t="str">
        <f t="shared" si="349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0"/>
        <v>0</v>
      </c>
      <c r="L4786" s="57">
        <f t="shared" si="347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48"/>
        <v>0</v>
      </c>
      <c r="C4787" s="57" t="str">
        <f t="shared" si="349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0"/>
        <v>0</v>
      </c>
      <c r="L4787" s="57">
        <f t="shared" si="347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48"/>
        <v>0</v>
      </c>
      <c r="C4788" s="57" t="str">
        <f t="shared" si="349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0"/>
        <v>0</v>
      </c>
      <c r="L4788" s="57">
        <f t="shared" si="347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48"/>
        <v>0</v>
      </c>
      <c r="C4789" s="57" t="str">
        <f t="shared" si="349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0"/>
        <v>0</v>
      </c>
      <c r="L4789" s="57">
        <f t="shared" si="347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48"/>
        <v>0</v>
      </c>
      <c r="C4790" s="57" t="str">
        <f t="shared" si="349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0"/>
        <v>0</v>
      </c>
      <c r="L4790" s="57">
        <f t="shared" si="347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48"/>
        <v>0</v>
      </c>
      <c r="C4791" s="57" t="str">
        <f t="shared" si="349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0"/>
        <v>0</v>
      </c>
      <c r="L4791" s="57">
        <f t="shared" si="347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48"/>
        <v>0</v>
      </c>
      <c r="C4792" s="57" t="str">
        <f t="shared" si="349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0"/>
        <v>0</v>
      </c>
      <c r="L4792" s="57">
        <f t="shared" ref="L4792:L4855" si="351">H4792*K4792</f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48"/>
        <v>0</v>
      </c>
      <c r="C4793" s="57" t="str">
        <f t="shared" si="349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0"/>
        <v>0</v>
      </c>
      <c r="L4793" s="57">
        <f t="shared" si="351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48"/>
        <v>0</v>
      </c>
      <c r="C4794" s="57" t="str">
        <f t="shared" si="349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0"/>
        <v>0</v>
      </c>
      <c r="L4794" s="57">
        <f t="shared" si="351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48"/>
        <v>0</v>
      </c>
      <c r="C4795" s="57" t="str">
        <f t="shared" si="349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0"/>
        <v>0</v>
      </c>
      <c r="L4795" s="57">
        <f t="shared" si="351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48"/>
        <v>0</v>
      </c>
      <c r="C4796" s="57" t="str">
        <f t="shared" si="349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0"/>
        <v>0</v>
      </c>
      <c r="L4796" s="57">
        <f t="shared" si="351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48"/>
        <v>0</v>
      </c>
      <c r="C4797" s="57" t="str">
        <f t="shared" si="349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0"/>
        <v>0</v>
      </c>
      <c r="L4797" s="57">
        <f t="shared" si="351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48"/>
        <v>0</v>
      </c>
      <c r="C4798" s="57" t="str">
        <f t="shared" si="349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0"/>
        <v>0</v>
      </c>
      <c r="L4798" s="57">
        <f t="shared" si="351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48"/>
        <v>0</v>
      </c>
      <c r="C4799" s="57" t="str">
        <f t="shared" si="349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0"/>
        <v>0</v>
      </c>
      <c r="L4799" s="57">
        <f t="shared" si="351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48"/>
        <v>0</v>
      </c>
      <c r="C4800" s="57" t="str">
        <f t="shared" si="349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0"/>
        <v>0</v>
      </c>
      <c r="L4800" s="57">
        <f t="shared" si="351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48"/>
        <v>0</v>
      </c>
      <c r="C4801" s="57" t="str">
        <f t="shared" si="349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0"/>
        <v>0</v>
      </c>
      <c r="L4801" s="57">
        <f t="shared" si="351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48"/>
        <v>0</v>
      </c>
      <c r="C4802" s="57" t="str">
        <f t="shared" si="349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0"/>
        <v>0</v>
      </c>
      <c r="L4802" s="57">
        <f t="shared" si="351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48"/>
        <v>0</v>
      </c>
      <c r="C4803" s="57" t="str">
        <f t="shared" si="349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0"/>
        <v>0</v>
      </c>
      <c r="L4803" s="57">
        <f t="shared" si="351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48"/>
        <v>0</v>
      </c>
      <c r="C4804" s="57" t="str">
        <f t="shared" si="349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0"/>
        <v>0</v>
      </c>
      <c r="L4804" s="57">
        <f t="shared" si="351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48"/>
        <v>0</v>
      </c>
      <c r="C4805" s="57" t="str">
        <f t="shared" si="349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0"/>
        <v>0</v>
      </c>
      <c r="L4805" s="57">
        <f t="shared" si="351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48"/>
        <v>0</v>
      </c>
      <c r="C4806" s="57" t="str">
        <f t="shared" si="349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0"/>
        <v>0</v>
      </c>
      <c r="L4806" s="57">
        <f t="shared" si="351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48"/>
        <v>0</v>
      </c>
      <c r="C4807" s="57" t="str">
        <f t="shared" si="349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0"/>
        <v>0</v>
      </c>
      <c r="L4807" s="57">
        <f t="shared" si="351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48"/>
        <v>0</v>
      </c>
      <c r="C4808" s="57" t="str">
        <f t="shared" si="349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0"/>
        <v>0</v>
      </c>
      <c r="L4808" s="57">
        <f t="shared" si="351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48"/>
        <v>0</v>
      </c>
      <c r="C4809" s="57" t="str">
        <f t="shared" si="349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0"/>
        <v>0</v>
      </c>
      <c r="L4809" s="57">
        <f t="shared" si="351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48"/>
        <v>0</v>
      </c>
      <c r="C4810" s="57" t="str">
        <f t="shared" si="349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0"/>
        <v>0</v>
      </c>
      <c r="L4810" s="57">
        <f t="shared" si="351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48"/>
        <v>0</v>
      </c>
      <c r="C4811" s="57" t="str">
        <f t="shared" si="349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0"/>
        <v>0</v>
      </c>
      <c r="L4811" s="57">
        <f t="shared" si="351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48"/>
        <v>0</v>
      </c>
      <c r="C4812" s="57" t="str">
        <f t="shared" si="349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0"/>
        <v>0</v>
      </c>
      <c r="L4812" s="57">
        <f t="shared" si="351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48"/>
        <v>0</v>
      </c>
      <c r="C4813" s="57" t="str">
        <f t="shared" si="349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0"/>
        <v>0</v>
      </c>
      <c r="L4813" s="57">
        <f t="shared" si="351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48"/>
        <v>0</v>
      </c>
      <c r="C4814" s="57" t="str">
        <f t="shared" si="349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0"/>
        <v>0</v>
      </c>
      <c r="L4814" s="57">
        <f t="shared" si="351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48"/>
        <v>0</v>
      </c>
      <c r="C4815" s="57" t="str">
        <f t="shared" si="349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0"/>
        <v>0</v>
      </c>
      <c r="L4815" s="57">
        <f t="shared" si="351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48"/>
        <v>0</v>
      </c>
      <c r="C4816" s="57" t="str">
        <f t="shared" si="349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0"/>
        <v>0</v>
      </c>
      <c r="L4816" s="57">
        <f t="shared" si="351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48"/>
        <v>0</v>
      </c>
      <c r="C4817" s="57" t="str">
        <f t="shared" si="349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0"/>
        <v>0</v>
      </c>
      <c r="L4817" s="57">
        <f t="shared" si="351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48"/>
        <v>0</v>
      </c>
      <c r="C4818" s="57" t="str">
        <f t="shared" si="349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0"/>
        <v>0</v>
      </c>
      <c r="L4818" s="57">
        <f t="shared" si="351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48"/>
        <v>0</v>
      </c>
      <c r="C4819" s="57" t="str">
        <f t="shared" si="349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0"/>
        <v>0</v>
      </c>
      <c r="L4819" s="57">
        <f t="shared" si="351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48"/>
        <v>0</v>
      </c>
      <c r="C4820" s="57" t="str">
        <f t="shared" si="349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0"/>
        <v>0</v>
      </c>
      <c r="L4820" s="57">
        <f t="shared" si="351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48"/>
        <v>0</v>
      </c>
      <c r="C4821" s="57" t="str">
        <f t="shared" si="349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0"/>
        <v>0</v>
      </c>
      <c r="L4821" s="57">
        <f t="shared" si="351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48"/>
        <v>0</v>
      </c>
      <c r="C4822" s="57" t="str">
        <f t="shared" si="349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0"/>
        <v>0</v>
      </c>
      <c r="L4822" s="57">
        <f t="shared" si="351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48"/>
        <v>0</v>
      </c>
      <c r="C4823" s="57" t="str">
        <f t="shared" si="349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0"/>
        <v>0</v>
      </c>
      <c r="L4823" s="57">
        <f t="shared" si="351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48"/>
        <v>0</v>
      </c>
      <c r="C4824" s="57" t="str">
        <f t="shared" si="349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0"/>
        <v>0</v>
      </c>
      <c r="L4824" s="57">
        <f t="shared" si="351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48"/>
        <v>0</v>
      </c>
      <c r="C4825" s="57" t="str">
        <f t="shared" si="349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0"/>
        <v>0</v>
      </c>
      <c r="L4825" s="57">
        <f t="shared" si="351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48"/>
        <v>0</v>
      </c>
      <c r="C4826" s="57" t="str">
        <f t="shared" si="349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0"/>
        <v>0</v>
      </c>
      <c r="L4826" s="57">
        <f t="shared" si="351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48"/>
        <v>0</v>
      </c>
      <c r="C4827" s="57" t="str">
        <f t="shared" si="349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0"/>
        <v>0</v>
      </c>
      <c r="L4827" s="57">
        <f t="shared" si="351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48"/>
        <v>0</v>
      </c>
      <c r="C4828" s="57" t="str">
        <f t="shared" si="349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0"/>
        <v>0</v>
      </c>
      <c r="L4828" s="57">
        <f t="shared" si="351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48"/>
        <v>0</v>
      </c>
      <c r="C4829" s="57" t="str">
        <f t="shared" si="349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0"/>
        <v>0</v>
      </c>
      <c r="L4829" s="57">
        <f t="shared" si="351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48"/>
        <v>0</v>
      </c>
      <c r="C4830" s="57" t="str">
        <f t="shared" si="349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0"/>
        <v>0</v>
      </c>
      <c r="L4830" s="57">
        <f t="shared" si="351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48"/>
        <v>0</v>
      </c>
      <c r="C4831" s="57" t="str">
        <f t="shared" si="349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0"/>
        <v>0</v>
      </c>
      <c r="L4831" s="57">
        <f t="shared" si="351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48"/>
        <v>0</v>
      </c>
      <c r="C4832" s="57" t="str">
        <f t="shared" si="349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0"/>
        <v>0</v>
      </c>
      <c r="L4832" s="57">
        <f t="shared" si="351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ref="B4833:B4896" si="352">WEEKNUM(A4833)</f>
        <v>0</v>
      </c>
      <c r="C4833" s="57" t="str">
        <f t="shared" ref="C4833:C4896" si="353">TEXT(A4833,"Mmm")</f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0"/>
        <v>0</v>
      </c>
      <c r="L4833" s="57">
        <f t="shared" si="351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52"/>
        <v>0</v>
      </c>
      <c r="C4834" s="57" t="str">
        <f t="shared" si="353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0"/>
        <v>0</v>
      </c>
      <c r="L4834" s="57">
        <f t="shared" si="351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52"/>
        <v>0</v>
      </c>
      <c r="C4835" s="57" t="str">
        <f t="shared" si="353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0"/>
        <v>0</v>
      </c>
      <c r="L4835" s="57">
        <f t="shared" si="351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52"/>
        <v>0</v>
      </c>
      <c r="C4836" s="57" t="str">
        <f t="shared" si="353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0"/>
        <v>0</v>
      </c>
      <c r="L4836" s="57">
        <f t="shared" si="351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52"/>
        <v>0</v>
      </c>
      <c r="C4837" s="57" t="str">
        <f t="shared" si="353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0"/>
        <v>0</v>
      </c>
      <c r="L4837" s="57">
        <f t="shared" si="351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52"/>
        <v>0</v>
      </c>
      <c r="C4838" s="57" t="str">
        <f t="shared" si="353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0"/>
        <v>0</v>
      </c>
      <c r="L4838" s="57">
        <f t="shared" si="351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52"/>
        <v>0</v>
      </c>
      <c r="C4839" s="57" t="str">
        <f t="shared" si="353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50"/>
        <v>0</v>
      </c>
      <c r="L4839" s="57">
        <f t="shared" si="351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52"/>
        <v>0</v>
      </c>
      <c r="C4840" s="57" t="str">
        <f t="shared" si="353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50"/>
        <v>0</v>
      </c>
      <c r="L4840" s="57">
        <f t="shared" si="351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52"/>
        <v>0</v>
      </c>
      <c r="C4841" s="57" t="str">
        <f t="shared" si="353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50"/>
        <v>0</v>
      </c>
      <c r="L4841" s="57">
        <f t="shared" si="351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52"/>
        <v>0</v>
      </c>
      <c r="C4842" s="57" t="str">
        <f t="shared" si="353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50"/>
        <v>0</v>
      </c>
      <c r="L4842" s="57">
        <f t="shared" si="351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52"/>
        <v>0</v>
      </c>
      <c r="C4843" s="57" t="str">
        <f t="shared" si="353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50"/>
        <v>0</v>
      </c>
      <c r="L4843" s="57">
        <f t="shared" si="351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52"/>
        <v>0</v>
      </c>
      <c r="C4844" s="57" t="str">
        <f t="shared" si="353"/>
        <v>Jan</v>
      </c>
      <c r="D4844" s="4"/>
      <c r="E4844" s="57"/>
      <c r="F4844" s="57"/>
      <c r="G4844" s="57"/>
      <c r="H4844" s="57"/>
      <c r="I4844" s="57"/>
      <c r="J4844" s="57"/>
      <c r="K4844" s="57">
        <f t="shared" ref="K4844:K4907" si="354">I4844+J4844</f>
        <v>0</v>
      </c>
      <c r="L4844" s="57">
        <f t="shared" si="351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52"/>
        <v>0</v>
      </c>
      <c r="C4845" s="57" t="str">
        <f t="shared" si="353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54"/>
        <v>0</v>
      </c>
      <c r="L4845" s="57">
        <f t="shared" si="351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52"/>
        <v>0</v>
      </c>
      <c r="C4846" s="57" t="str">
        <f t="shared" si="353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54"/>
        <v>0</v>
      </c>
      <c r="L4846" s="57">
        <f t="shared" si="351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52"/>
        <v>0</v>
      </c>
      <c r="C4847" s="57" t="str">
        <f t="shared" si="353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54"/>
        <v>0</v>
      </c>
      <c r="L4847" s="57">
        <f t="shared" si="351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52"/>
        <v>0</v>
      </c>
      <c r="C4848" s="57" t="str">
        <f t="shared" si="353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54"/>
        <v>0</v>
      </c>
      <c r="L4848" s="57">
        <f t="shared" si="351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52"/>
        <v>0</v>
      </c>
      <c r="C4849" s="57" t="str">
        <f t="shared" si="353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54"/>
        <v>0</v>
      </c>
      <c r="L4849" s="57">
        <f t="shared" si="351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52"/>
        <v>0</v>
      </c>
      <c r="C4850" s="57" t="str">
        <f t="shared" si="353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54"/>
        <v>0</v>
      </c>
      <c r="L4850" s="57">
        <f t="shared" si="351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52"/>
        <v>0</v>
      </c>
      <c r="C4851" s="57" t="str">
        <f t="shared" si="353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54"/>
        <v>0</v>
      </c>
      <c r="L4851" s="57">
        <f t="shared" si="351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52"/>
        <v>0</v>
      </c>
      <c r="C4852" s="57" t="str">
        <f t="shared" si="353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54"/>
        <v>0</v>
      </c>
      <c r="L4852" s="57">
        <f t="shared" si="351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52"/>
        <v>0</v>
      </c>
      <c r="C4853" s="57" t="str">
        <f t="shared" si="353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54"/>
        <v>0</v>
      </c>
      <c r="L4853" s="57">
        <f t="shared" si="351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52"/>
        <v>0</v>
      </c>
      <c r="C4854" s="57" t="str">
        <f t="shared" si="353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54"/>
        <v>0</v>
      </c>
      <c r="L4854" s="57">
        <f t="shared" si="351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52"/>
        <v>0</v>
      </c>
      <c r="C4855" s="57" t="str">
        <f t="shared" si="353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54"/>
        <v>0</v>
      </c>
      <c r="L4855" s="57">
        <f t="shared" si="351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52"/>
        <v>0</v>
      </c>
      <c r="C4856" s="57" t="str">
        <f t="shared" si="353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54"/>
        <v>0</v>
      </c>
      <c r="L4856" s="57">
        <f t="shared" ref="L4856:L4919" si="355">H4856*K4856</f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52"/>
        <v>0</v>
      </c>
      <c r="C4857" s="57" t="str">
        <f t="shared" si="353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54"/>
        <v>0</v>
      </c>
      <c r="L4857" s="57">
        <f t="shared" si="355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52"/>
        <v>0</v>
      </c>
      <c r="C4858" s="57" t="str">
        <f t="shared" si="353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54"/>
        <v>0</v>
      </c>
      <c r="L4858" s="57">
        <f t="shared" si="355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52"/>
        <v>0</v>
      </c>
      <c r="C4859" s="57" t="str">
        <f t="shared" si="353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54"/>
        <v>0</v>
      </c>
      <c r="L4859" s="57">
        <f t="shared" si="355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52"/>
        <v>0</v>
      </c>
      <c r="C4860" s="57" t="str">
        <f t="shared" si="353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54"/>
        <v>0</v>
      </c>
      <c r="L4860" s="57">
        <f t="shared" si="355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52"/>
        <v>0</v>
      </c>
      <c r="C4861" s="57" t="str">
        <f t="shared" si="353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54"/>
        <v>0</v>
      </c>
      <c r="L4861" s="57">
        <f t="shared" si="355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52"/>
        <v>0</v>
      </c>
      <c r="C4862" s="57" t="str">
        <f t="shared" si="353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54"/>
        <v>0</v>
      </c>
      <c r="L4862" s="57">
        <f t="shared" si="355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52"/>
        <v>0</v>
      </c>
      <c r="C4863" s="57" t="str">
        <f t="shared" si="353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54"/>
        <v>0</v>
      </c>
      <c r="L4863" s="57">
        <f t="shared" si="355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52"/>
        <v>0</v>
      </c>
      <c r="C4864" s="57" t="str">
        <f t="shared" si="353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54"/>
        <v>0</v>
      </c>
      <c r="L4864" s="57">
        <f t="shared" si="355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52"/>
        <v>0</v>
      </c>
      <c r="C4865" s="57" t="str">
        <f t="shared" si="353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54"/>
        <v>0</v>
      </c>
      <c r="L4865" s="57">
        <f t="shared" si="355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52"/>
        <v>0</v>
      </c>
      <c r="C4866" s="57" t="str">
        <f t="shared" si="353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54"/>
        <v>0</v>
      </c>
      <c r="L4866" s="57">
        <f t="shared" si="355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52"/>
        <v>0</v>
      </c>
      <c r="C4867" s="57" t="str">
        <f t="shared" si="353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54"/>
        <v>0</v>
      </c>
      <c r="L4867" s="57">
        <f t="shared" si="355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52"/>
        <v>0</v>
      </c>
      <c r="C4868" s="57" t="str">
        <f t="shared" si="353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54"/>
        <v>0</v>
      </c>
      <c r="L4868" s="57">
        <f t="shared" si="355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52"/>
        <v>0</v>
      </c>
      <c r="C4869" s="57" t="str">
        <f t="shared" si="353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54"/>
        <v>0</v>
      </c>
      <c r="L4869" s="57">
        <f t="shared" si="355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52"/>
        <v>0</v>
      </c>
      <c r="C4870" s="57" t="str">
        <f t="shared" si="353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54"/>
        <v>0</v>
      </c>
      <c r="L4870" s="57">
        <f t="shared" si="355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52"/>
        <v>0</v>
      </c>
      <c r="C4871" s="57" t="str">
        <f t="shared" si="353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54"/>
        <v>0</v>
      </c>
      <c r="L4871" s="57">
        <f t="shared" si="355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52"/>
        <v>0</v>
      </c>
      <c r="C4872" s="57" t="str">
        <f t="shared" si="353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54"/>
        <v>0</v>
      </c>
      <c r="L4872" s="57">
        <f t="shared" si="355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52"/>
        <v>0</v>
      </c>
      <c r="C4873" s="57" t="str">
        <f t="shared" si="353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54"/>
        <v>0</v>
      </c>
      <c r="L4873" s="57">
        <f t="shared" si="355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52"/>
        <v>0</v>
      </c>
      <c r="C4874" s="57" t="str">
        <f t="shared" si="353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54"/>
        <v>0</v>
      </c>
      <c r="L4874" s="57">
        <f t="shared" si="355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52"/>
        <v>0</v>
      </c>
      <c r="C4875" s="57" t="str">
        <f t="shared" si="353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54"/>
        <v>0</v>
      </c>
      <c r="L4875" s="57">
        <f t="shared" si="355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52"/>
        <v>0</v>
      </c>
      <c r="C4876" s="57" t="str">
        <f t="shared" si="353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54"/>
        <v>0</v>
      </c>
      <c r="L4876" s="57">
        <f t="shared" si="355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52"/>
        <v>0</v>
      </c>
      <c r="C4877" s="57" t="str">
        <f t="shared" si="353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54"/>
        <v>0</v>
      </c>
      <c r="L4877" s="57">
        <f t="shared" si="355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52"/>
        <v>0</v>
      </c>
      <c r="C4878" s="57" t="str">
        <f t="shared" si="353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54"/>
        <v>0</v>
      </c>
      <c r="L4878" s="57">
        <f t="shared" si="355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52"/>
        <v>0</v>
      </c>
      <c r="C4879" s="57" t="str">
        <f t="shared" si="353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54"/>
        <v>0</v>
      </c>
      <c r="L4879" s="57">
        <f t="shared" si="355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52"/>
        <v>0</v>
      </c>
      <c r="C4880" s="57" t="str">
        <f t="shared" si="353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54"/>
        <v>0</v>
      </c>
      <c r="L4880" s="57">
        <f t="shared" si="355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52"/>
        <v>0</v>
      </c>
      <c r="C4881" s="57" t="str">
        <f t="shared" si="353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54"/>
        <v>0</v>
      </c>
      <c r="L4881" s="57">
        <f t="shared" si="355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52"/>
        <v>0</v>
      </c>
      <c r="C4882" s="57" t="str">
        <f t="shared" si="353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54"/>
        <v>0</v>
      </c>
      <c r="L4882" s="57">
        <f t="shared" si="355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52"/>
        <v>0</v>
      </c>
      <c r="C4883" s="57" t="str">
        <f t="shared" si="353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54"/>
        <v>0</v>
      </c>
      <c r="L4883" s="57">
        <f t="shared" si="355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52"/>
        <v>0</v>
      </c>
      <c r="C4884" s="57" t="str">
        <f t="shared" si="353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54"/>
        <v>0</v>
      </c>
      <c r="L4884" s="57">
        <f t="shared" si="355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52"/>
        <v>0</v>
      </c>
      <c r="C4885" s="57" t="str">
        <f t="shared" si="353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54"/>
        <v>0</v>
      </c>
      <c r="L4885" s="57">
        <f t="shared" si="355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52"/>
        <v>0</v>
      </c>
      <c r="C4886" s="57" t="str">
        <f t="shared" si="353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54"/>
        <v>0</v>
      </c>
      <c r="L4886" s="57">
        <f t="shared" si="355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52"/>
        <v>0</v>
      </c>
      <c r="C4887" s="57" t="str">
        <f t="shared" si="353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54"/>
        <v>0</v>
      </c>
      <c r="L4887" s="57">
        <f t="shared" si="355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52"/>
        <v>0</v>
      </c>
      <c r="C4888" s="57" t="str">
        <f t="shared" si="353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54"/>
        <v>0</v>
      </c>
      <c r="L4888" s="57">
        <f t="shared" si="355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52"/>
        <v>0</v>
      </c>
      <c r="C4889" s="57" t="str">
        <f t="shared" si="353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54"/>
        <v>0</v>
      </c>
      <c r="L4889" s="57">
        <f t="shared" si="355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52"/>
        <v>0</v>
      </c>
      <c r="C4890" s="57" t="str">
        <f t="shared" si="353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54"/>
        <v>0</v>
      </c>
      <c r="L4890" s="57">
        <f t="shared" si="355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52"/>
        <v>0</v>
      </c>
      <c r="C4891" s="57" t="str">
        <f t="shared" si="353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54"/>
        <v>0</v>
      </c>
      <c r="L4891" s="57">
        <f t="shared" si="355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52"/>
        <v>0</v>
      </c>
      <c r="C4892" s="57" t="str">
        <f t="shared" si="353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54"/>
        <v>0</v>
      </c>
      <c r="L4892" s="57">
        <f t="shared" si="355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52"/>
        <v>0</v>
      </c>
      <c r="C4893" s="57" t="str">
        <f t="shared" si="353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54"/>
        <v>0</v>
      </c>
      <c r="L4893" s="57">
        <f t="shared" si="355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52"/>
        <v>0</v>
      </c>
      <c r="C4894" s="57" t="str">
        <f t="shared" si="353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54"/>
        <v>0</v>
      </c>
      <c r="L4894" s="57">
        <f t="shared" si="355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52"/>
        <v>0</v>
      </c>
      <c r="C4895" s="57" t="str">
        <f t="shared" si="353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54"/>
        <v>0</v>
      </c>
      <c r="L4895" s="57">
        <f t="shared" si="355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52"/>
        <v>0</v>
      </c>
      <c r="C4896" s="57" t="str">
        <f t="shared" si="353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54"/>
        <v>0</v>
      </c>
      <c r="L4896" s="57">
        <f t="shared" si="355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ref="B4897:B4960" si="356">WEEKNUM(A4897)</f>
        <v>0</v>
      </c>
      <c r="C4897" s="57" t="str">
        <f t="shared" ref="C4897:C4960" si="357">TEXT(A4897,"Mmm")</f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54"/>
        <v>0</v>
      </c>
      <c r="L4897" s="57">
        <f t="shared" si="355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56"/>
        <v>0</v>
      </c>
      <c r="C4898" s="57" t="str">
        <f t="shared" si="357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54"/>
        <v>0</v>
      </c>
      <c r="L4898" s="57">
        <f t="shared" si="355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56"/>
        <v>0</v>
      </c>
      <c r="C4899" s="57" t="str">
        <f t="shared" si="357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54"/>
        <v>0</v>
      </c>
      <c r="L4899" s="57">
        <f t="shared" si="355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56"/>
        <v>0</v>
      </c>
      <c r="C4900" s="57" t="str">
        <f t="shared" si="357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54"/>
        <v>0</v>
      </c>
      <c r="L4900" s="57">
        <f t="shared" si="355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56"/>
        <v>0</v>
      </c>
      <c r="C4901" s="57" t="str">
        <f t="shared" si="357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54"/>
        <v>0</v>
      </c>
      <c r="L4901" s="57">
        <f t="shared" si="355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56"/>
        <v>0</v>
      </c>
      <c r="C4902" s="57" t="str">
        <f t="shared" si="357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54"/>
        <v>0</v>
      </c>
      <c r="L4902" s="57">
        <f t="shared" si="355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56"/>
        <v>0</v>
      </c>
      <c r="C4903" s="57" t="str">
        <f t="shared" si="357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54"/>
        <v>0</v>
      </c>
      <c r="L4903" s="57">
        <f t="shared" si="355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56"/>
        <v>0</v>
      </c>
      <c r="C4904" s="57" t="str">
        <f t="shared" si="357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54"/>
        <v>0</v>
      </c>
      <c r="L4904" s="57">
        <f t="shared" si="355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56"/>
        <v>0</v>
      </c>
      <c r="C4905" s="57" t="str">
        <f t="shared" si="357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54"/>
        <v>0</v>
      </c>
      <c r="L4905" s="57">
        <f t="shared" si="355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56"/>
        <v>0</v>
      </c>
      <c r="C4906" s="57" t="str">
        <f t="shared" si="357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54"/>
        <v>0</v>
      </c>
      <c r="L4906" s="57">
        <f t="shared" si="355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56"/>
        <v>0</v>
      </c>
      <c r="C4907" s="57" t="str">
        <f t="shared" si="357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54"/>
        <v>0</v>
      </c>
      <c r="L4907" s="57">
        <f t="shared" si="355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56"/>
        <v>0</v>
      </c>
      <c r="C4908" s="57" t="str">
        <f t="shared" si="357"/>
        <v>Jan</v>
      </c>
      <c r="D4908" s="4"/>
      <c r="E4908" s="57"/>
      <c r="F4908" s="57"/>
      <c r="G4908" s="57"/>
      <c r="H4908" s="57"/>
      <c r="I4908" s="57"/>
      <c r="J4908" s="57"/>
      <c r="K4908" s="57">
        <f t="shared" ref="K4908:K4971" si="358">I4908+J4908</f>
        <v>0</v>
      </c>
      <c r="L4908" s="57">
        <f t="shared" si="355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56"/>
        <v>0</v>
      </c>
      <c r="C4909" s="57" t="str">
        <f t="shared" si="357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58"/>
        <v>0</v>
      </c>
      <c r="L4909" s="57">
        <f t="shared" si="355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56"/>
        <v>0</v>
      </c>
      <c r="C4910" s="57" t="str">
        <f t="shared" si="357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58"/>
        <v>0</v>
      </c>
      <c r="L4910" s="57">
        <f t="shared" si="355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56"/>
        <v>0</v>
      </c>
      <c r="C4911" s="57" t="str">
        <f t="shared" si="357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58"/>
        <v>0</v>
      </c>
      <c r="L4911" s="57">
        <f t="shared" si="355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56"/>
        <v>0</v>
      </c>
      <c r="C4912" s="57" t="str">
        <f t="shared" si="357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58"/>
        <v>0</v>
      </c>
      <c r="L4912" s="57">
        <f t="shared" si="355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56"/>
        <v>0</v>
      </c>
      <c r="C4913" s="57" t="str">
        <f t="shared" si="357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58"/>
        <v>0</v>
      </c>
      <c r="L4913" s="57">
        <f t="shared" si="355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56"/>
        <v>0</v>
      </c>
      <c r="C4914" s="57" t="str">
        <f t="shared" si="357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58"/>
        <v>0</v>
      </c>
      <c r="L4914" s="57">
        <f t="shared" si="355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56"/>
        <v>0</v>
      </c>
      <c r="C4915" s="57" t="str">
        <f t="shared" si="357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58"/>
        <v>0</v>
      </c>
      <c r="L4915" s="57">
        <f t="shared" si="355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56"/>
        <v>0</v>
      </c>
      <c r="C4916" s="57" t="str">
        <f t="shared" si="357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58"/>
        <v>0</v>
      </c>
      <c r="L4916" s="57">
        <f t="shared" si="355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56"/>
        <v>0</v>
      </c>
      <c r="C4917" s="57" t="str">
        <f t="shared" si="357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58"/>
        <v>0</v>
      </c>
      <c r="L4917" s="57">
        <f t="shared" si="355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56"/>
        <v>0</v>
      </c>
      <c r="C4918" s="57" t="str">
        <f t="shared" si="357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58"/>
        <v>0</v>
      </c>
      <c r="L4918" s="57">
        <f t="shared" si="355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56"/>
        <v>0</v>
      </c>
      <c r="C4919" s="57" t="str">
        <f t="shared" si="357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58"/>
        <v>0</v>
      </c>
      <c r="L4919" s="57">
        <f t="shared" si="355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56"/>
        <v>0</v>
      </c>
      <c r="C4920" s="57" t="str">
        <f t="shared" si="357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58"/>
        <v>0</v>
      </c>
      <c r="L4920" s="57">
        <f t="shared" ref="L4920:L4983" si="359">H4920*K4920</f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56"/>
        <v>0</v>
      </c>
      <c r="C4921" s="57" t="str">
        <f t="shared" si="357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58"/>
        <v>0</v>
      </c>
      <c r="L4921" s="57">
        <f t="shared" si="359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56"/>
        <v>0</v>
      </c>
      <c r="C4922" s="57" t="str">
        <f t="shared" si="357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58"/>
        <v>0</v>
      </c>
      <c r="L4922" s="57">
        <f t="shared" si="359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56"/>
        <v>0</v>
      </c>
      <c r="C4923" s="57" t="str">
        <f t="shared" si="357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58"/>
        <v>0</v>
      </c>
      <c r="L4923" s="57">
        <f t="shared" si="359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56"/>
        <v>0</v>
      </c>
      <c r="C4924" s="57" t="str">
        <f t="shared" si="357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58"/>
        <v>0</v>
      </c>
      <c r="L4924" s="57">
        <f t="shared" si="359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56"/>
        <v>0</v>
      </c>
      <c r="C4925" s="57" t="str">
        <f t="shared" si="357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58"/>
        <v>0</v>
      </c>
      <c r="L4925" s="57">
        <f t="shared" si="359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56"/>
        <v>0</v>
      </c>
      <c r="C4926" s="57" t="str">
        <f t="shared" si="357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58"/>
        <v>0</v>
      </c>
      <c r="L4926" s="57">
        <f t="shared" si="359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56"/>
        <v>0</v>
      </c>
      <c r="C4927" s="57" t="str">
        <f t="shared" si="357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58"/>
        <v>0</v>
      </c>
      <c r="L4927" s="57">
        <f t="shared" si="359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56"/>
        <v>0</v>
      </c>
      <c r="C4928" s="57" t="str">
        <f t="shared" si="357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58"/>
        <v>0</v>
      </c>
      <c r="L4928" s="57">
        <f t="shared" si="359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56"/>
        <v>0</v>
      </c>
      <c r="C4929" s="57" t="str">
        <f t="shared" si="357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58"/>
        <v>0</v>
      </c>
      <c r="L4929" s="57">
        <f t="shared" si="359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56"/>
        <v>0</v>
      </c>
      <c r="C4930" s="57" t="str">
        <f t="shared" si="357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58"/>
        <v>0</v>
      </c>
      <c r="L4930" s="57">
        <f t="shared" si="359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56"/>
        <v>0</v>
      </c>
      <c r="C4931" s="57" t="str">
        <f t="shared" si="357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58"/>
        <v>0</v>
      </c>
      <c r="L4931" s="57">
        <f t="shared" si="359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56"/>
        <v>0</v>
      </c>
      <c r="C4932" s="57" t="str">
        <f t="shared" si="357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58"/>
        <v>0</v>
      </c>
      <c r="L4932" s="57">
        <f t="shared" si="359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56"/>
        <v>0</v>
      </c>
      <c r="C4933" s="57" t="str">
        <f t="shared" si="357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58"/>
        <v>0</v>
      </c>
      <c r="L4933" s="57">
        <f t="shared" si="359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56"/>
        <v>0</v>
      </c>
      <c r="C4934" s="57" t="str">
        <f t="shared" si="357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58"/>
        <v>0</v>
      </c>
      <c r="L4934" s="57">
        <f t="shared" si="359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56"/>
        <v>0</v>
      </c>
      <c r="C4935" s="57" t="str">
        <f t="shared" si="357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58"/>
        <v>0</v>
      </c>
      <c r="L4935" s="57">
        <f t="shared" si="359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56"/>
        <v>0</v>
      </c>
      <c r="C4936" s="57" t="str">
        <f t="shared" si="357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58"/>
        <v>0</v>
      </c>
      <c r="L4936" s="57">
        <f t="shared" si="359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56"/>
        <v>0</v>
      </c>
      <c r="C4937" s="57" t="str">
        <f t="shared" si="357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58"/>
        <v>0</v>
      </c>
      <c r="L4937" s="57">
        <f t="shared" si="359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56"/>
        <v>0</v>
      </c>
      <c r="C4938" s="57" t="str">
        <f t="shared" si="357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58"/>
        <v>0</v>
      </c>
      <c r="L4938" s="57">
        <f t="shared" si="359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56"/>
        <v>0</v>
      </c>
      <c r="C4939" s="57" t="str">
        <f t="shared" si="357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58"/>
        <v>0</v>
      </c>
      <c r="L4939" s="57">
        <f t="shared" si="359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56"/>
        <v>0</v>
      </c>
      <c r="C4940" s="57" t="str">
        <f t="shared" si="357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58"/>
        <v>0</v>
      </c>
      <c r="L4940" s="57">
        <f t="shared" si="359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56"/>
        <v>0</v>
      </c>
      <c r="C4941" s="57" t="str">
        <f t="shared" si="357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58"/>
        <v>0</v>
      </c>
      <c r="L4941" s="57">
        <f t="shared" si="359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56"/>
        <v>0</v>
      </c>
      <c r="C4942" s="57" t="str">
        <f t="shared" si="357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58"/>
        <v>0</v>
      </c>
      <c r="L4942" s="57">
        <f t="shared" si="359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56"/>
        <v>0</v>
      </c>
      <c r="C4943" s="57" t="str">
        <f t="shared" si="357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58"/>
        <v>0</v>
      </c>
      <c r="L4943" s="57">
        <f t="shared" si="359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56"/>
        <v>0</v>
      </c>
      <c r="C4944" s="57" t="str">
        <f t="shared" si="357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58"/>
        <v>0</v>
      </c>
      <c r="L4944" s="57">
        <f t="shared" si="359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56"/>
        <v>0</v>
      </c>
      <c r="C4945" s="57" t="str">
        <f t="shared" si="357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58"/>
        <v>0</v>
      </c>
      <c r="L4945" s="57">
        <f t="shared" si="359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56"/>
        <v>0</v>
      </c>
      <c r="C4946" s="57" t="str">
        <f t="shared" si="357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58"/>
        <v>0</v>
      </c>
      <c r="L4946" s="57">
        <f t="shared" si="359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56"/>
        <v>0</v>
      </c>
      <c r="C4947" s="57" t="str">
        <f t="shared" si="357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58"/>
        <v>0</v>
      </c>
      <c r="L4947" s="57">
        <f t="shared" si="359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56"/>
        <v>0</v>
      </c>
      <c r="C4948" s="57" t="str">
        <f t="shared" si="357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58"/>
        <v>0</v>
      </c>
      <c r="L4948" s="57">
        <f t="shared" si="359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56"/>
        <v>0</v>
      </c>
      <c r="C4949" s="57" t="str">
        <f t="shared" si="357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58"/>
        <v>0</v>
      </c>
      <c r="L4949" s="57">
        <f t="shared" si="359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56"/>
        <v>0</v>
      </c>
      <c r="C4950" s="57" t="str">
        <f t="shared" si="357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58"/>
        <v>0</v>
      </c>
      <c r="L4950" s="57">
        <f t="shared" si="359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56"/>
        <v>0</v>
      </c>
      <c r="C4951" s="57" t="str">
        <f t="shared" si="357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58"/>
        <v>0</v>
      </c>
      <c r="L4951" s="57">
        <f t="shared" si="359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56"/>
        <v>0</v>
      </c>
      <c r="C4952" s="57" t="str">
        <f t="shared" si="357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58"/>
        <v>0</v>
      </c>
      <c r="L4952" s="57">
        <f t="shared" si="359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56"/>
        <v>0</v>
      </c>
      <c r="C4953" s="57" t="str">
        <f t="shared" si="357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58"/>
        <v>0</v>
      </c>
      <c r="L4953" s="57">
        <f t="shared" si="359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56"/>
        <v>0</v>
      </c>
      <c r="C4954" s="57" t="str">
        <f t="shared" si="357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58"/>
        <v>0</v>
      </c>
      <c r="L4954" s="57">
        <f t="shared" si="359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56"/>
        <v>0</v>
      </c>
      <c r="C4955" s="57" t="str">
        <f t="shared" si="357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58"/>
        <v>0</v>
      </c>
      <c r="L4955" s="57">
        <f t="shared" si="359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56"/>
        <v>0</v>
      </c>
      <c r="C4956" s="57" t="str">
        <f t="shared" si="357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58"/>
        <v>0</v>
      </c>
      <c r="L4956" s="57">
        <f t="shared" si="359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56"/>
        <v>0</v>
      </c>
      <c r="C4957" s="57" t="str">
        <f t="shared" si="357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58"/>
        <v>0</v>
      </c>
      <c r="L4957" s="57">
        <f t="shared" si="359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56"/>
        <v>0</v>
      </c>
      <c r="C4958" s="57" t="str">
        <f t="shared" si="357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58"/>
        <v>0</v>
      </c>
      <c r="L4958" s="57">
        <f t="shared" si="359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56"/>
        <v>0</v>
      </c>
      <c r="C4959" s="57" t="str">
        <f t="shared" si="357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58"/>
        <v>0</v>
      </c>
      <c r="L4959" s="57">
        <f t="shared" si="359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56"/>
        <v>0</v>
      </c>
      <c r="C4960" s="57" t="str">
        <f t="shared" si="357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58"/>
        <v>0</v>
      </c>
      <c r="L4960" s="57">
        <f t="shared" si="359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ref="B4961:B5024" si="360">WEEKNUM(A4961)</f>
        <v>0</v>
      </c>
      <c r="C4961" s="57" t="str">
        <f t="shared" ref="C4961:C5024" si="361">TEXT(A4961,"Mmm")</f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58"/>
        <v>0</v>
      </c>
      <c r="L4961" s="57">
        <f t="shared" si="359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0"/>
        <v>0</v>
      </c>
      <c r="C4962" s="57" t="str">
        <f t="shared" si="361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58"/>
        <v>0</v>
      </c>
      <c r="L4962" s="57">
        <f t="shared" si="359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0"/>
        <v>0</v>
      </c>
      <c r="C4963" s="57" t="str">
        <f t="shared" si="361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58"/>
        <v>0</v>
      </c>
      <c r="L4963" s="57">
        <f t="shared" si="359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0"/>
        <v>0</v>
      </c>
      <c r="C4964" s="57" t="str">
        <f t="shared" si="361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58"/>
        <v>0</v>
      </c>
      <c r="L4964" s="57">
        <f t="shared" si="359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0"/>
        <v>0</v>
      </c>
      <c r="C4965" s="57" t="str">
        <f t="shared" si="361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58"/>
        <v>0</v>
      </c>
      <c r="L4965" s="57">
        <f t="shared" si="359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0"/>
        <v>0</v>
      </c>
      <c r="C4966" s="57" t="str">
        <f t="shared" si="361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58"/>
        <v>0</v>
      </c>
      <c r="L4966" s="57">
        <f t="shared" si="359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0"/>
        <v>0</v>
      </c>
      <c r="C4967" s="57" t="str">
        <f t="shared" si="361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58"/>
        <v>0</v>
      </c>
      <c r="L4967" s="57">
        <f t="shared" si="359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0"/>
        <v>0</v>
      </c>
      <c r="C4968" s="57" t="str">
        <f t="shared" si="361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58"/>
        <v>0</v>
      </c>
      <c r="L4968" s="57">
        <f t="shared" si="359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0"/>
        <v>0</v>
      </c>
      <c r="C4969" s="57" t="str">
        <f t="shared" si="361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58"/>
        <v>0</v>
      </c>
      <c r="L4969" s="57">
        <f t="shared" si="359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0"/>
        <v>0</v>
      </c>
      <c r="C4970" s="57" t="str">
        <f t="shared" si="361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58"/>
        <v>0</v>
      </c>
      <c r="L4970" s="57">
        <f t="shared" si="359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0"/>
        <v>0</v>
      </c>
      <c r="C4971" s="57" t="str">
        <f t="shared" si="361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58"/>
        <v>0</v>
      </c>
      <c r="L4971" s="57">
        <f t="shared" si="359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0"/>
        <v>0</v>
      </c>
      <c r="C4972" s="57" t="str">
        <f t="shared" si="361"/>
        <v>Jan</v>
      </c>
      <c r="D4972" s="4"/>
      <c r="E4972" s="57"/>
      <c r="F4972" s="57"/>
      <c r="G4972" s="57"/>
      <c r="H4972" s="57"/>
      <c r="I4972" s="57"/>
      <c r="J4972" s="57"/>
      <c r="K4972" s="57">
        <f t="shared" ref="K4972:K5035" si="362">I4972+J4972</f>
        <v>0</v>
      </c>
      <c r="L4972" s="57">
        <f t="shared" si="359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0"/>
        <v>0</v>
      </c>
      <c r="C4973" s="57" t="str">
        <f t="shared" si="361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62"/>
        <v>0</v>
      </c>
      <c r="L4973" s="57">
        <f t="shared" si="359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0"/>
        <v>0</v>
      </c>
      <c r="C4974" s="57" t="str">
        <f t="shared" si="361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62"/>
        <v>0</v>
      </c>
      <c r="L4974" s="57">
        <f t="shared" si="359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0"/>
        <v>0</v>
      </c>
      <c r="C4975" s="57" t="str">
        <f t="shared" si="361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62"/>
        <v>0</v>
      </c>
      <c r="L4975" s="57">
        <f t="shared" si="359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0"/>
        <v>0</v>
      </c>
      <c r="C4976" s="57" t="str">
        <f t="shared" si="361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62"/>
        <v>0</v>
      </c>
      <c r="L4976" s="57">
        <f t="shared" si="359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0"/>
        <v>0</v>
      </c>
      <c r="C4977" s="57" t="str">
        <f t="shared" si="361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62"/>
        <v>0</v>
      </c>
      <c r="L4977" s="57">
        <f t="shared" si="359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0"/>
        <v>0</v>
      </c>
      <c r="C4978" s="57" t="str">
        <f t="shared" si="361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62"/>
        <v>0</v>
      </c>
      <c r="L4978" s="57">
        <f t="shared" si="359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0"/>
        <v>0</v>
      </c>
      <c r="C4979" s="57" t="str">
        <f t="shared" si="361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62"/>
        <v>0</v>
      </c>
      <c r="L4979" s="57">
        <f t="shared" si="359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0"/>
        <v>0</v>
      </c>
      <c r="C4980" s="57" t="str">
        <f t="shared" si="361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62"/>
        <v>0</v>
      </c>
      <c r="L4980" s="57">
        <f t="shared" si="359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0"/>
        <v>0</v>
      </c>
      <c r="C4981" s="57" t="str">
        <f t="shared" si="361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62"/>
        <v>0</v>
      </c>
      <c r="L4981" s="57">
        <f t="shared" si="359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0"/>
        <v>0</v>
      </c>
      <c r="C4982" s="57" t="str">
        <f t="shared" si="361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62"/>
        <v>0</v>
      </c>
      <c r="L4982" s="57">
        <f t="shared" si="359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0"/>
        <v>0</v>
      </c>
      <c r="C4983" s="57" t="str">
        <f t="shared" si="361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62"/>
        <v>0</v>
      </c>
      <c r="L4983" s="57">
        <f t="shared" si="359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0"/>
        <v>0</v>
      </c>
      <c r="C4984" s="57" t="str">
        <f t="shared" si="361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62"/>
        <v>0</v>
      </c>
      <c r="L4984" s="57">
        <f t="shared" ref="L4984:L5047" si="363">H4984*K4984</f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0"/>
        <v>0</v>
      </c>
      <c r="C4985" s="57" t="str">
        <f t="shared" si="361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62"/>
        <v>0</v>
      </c>
      <c r="L4985" s="57">
        <f t="shared" si="363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0"/>
        <v>0</v>
      </c>
      <c r="C4986" s="57" t="str">
        <f t="shared" si="361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62"/>
        <v>0</v>
      </c>
      <c r="L4986" s="57">
        <f t="shared" si="363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0"/>
        <v>0</v>
      </c>
      <c r="C4987" s="57" t="str">
        <f t="shared" si="361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62"/>
        <v>0</v>
      </c>
      <c r="L4987" s="57">
        <f t="shared" si="363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0"/>
        <v>0</v>
      </c>
      <c r="C4988" s="57" t="str">
        <f t="shared" si="361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62"/>
        <v>0</v>
      </c>
      <c r="L4988" s="57">
        <f t="shared" si="363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0"/>
        <v>0</v>
      </c>
      <c r="C4989" s="57" t="str">
        <f t="shared" si="361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62"/>
        <v>0</v>
      </c>
      <c r="L4989" s="57">
        <f t="shared" si="363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0"/>
        <v>0</v>
      </c>
      <c r="C4990" s="57" t="str">
        <f t="shared" si="361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62"/>
        <v>0</v>
      </c>
      <c r="L4990" s="57">
        <f t="shared" si="363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0"/>
        <v>0</v>
      </c>
      <c r="C4991" s="57" t="str">
        <f t="shared" si="361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62"/>
        <v>0</v>
      </c>
      <c r="L4991" s="57">
        <f t="shared" si="363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0"/>
        <v>0</v>
      </c>
      <c r="C4992" s="57" t="str">
        <f t="shared" si="361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62"/>
        <v>0</v>
      </c>
      <c r="L4992" s="57">
        <f t="shared" si="363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0"/>
        <v>0</v>
      </c>
      <c r="C4993" s="57" t="str">
        <f t="shared" si="361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62"/>
        <v>0</v>
      </c>
      <c r="L4993" s="57">
        <f t="shared" si="363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0"/>
        <v>0</v>
      </c>
      <c r="C4994" s="57" t="str">
        <f t="shared" si="361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62"/>
        <v>0</v>
      </c>
      <c r="L4994" s="57">
        <f t="shared" si="363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0"/>
        <v>0</v>
      </c>
      <c r="C4995" s="57" t="str">
        <f t="shared" si="361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62"/>
        <v>0</v>
      </c>
      <c r="L4995" s="57">
        <f t="shared" si="363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0"/>
        <v>0</v>
      </c>
      <c r="C4996" s="57" t="str">
        <f t="shared" si="361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62"/>
        <v>0</v>
      </c>
      <c r="L4996" s="57">
        <f t="shared" si="363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0"/>
        <v>0</v>
      </c>
      <c r="C4997" s="57" t="str">
        <f t="shared" si="361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62"/>
        <v>0</v>
      </c>
      <c r="L4997" s="57">
        <f t="shared" si="363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0"/>
        <v>0</v>
      </c>
      <c r="C4998" s="57" t="str">
        <f t="shared" si="361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62"/>
        <v>0</v>
      </c>
      <c r="L4998" s="57">
        <f t="shared" si="363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0"/>
        <v>0</v>
      </c>
      <c r="C4999" s="57" t="str">
        <f t="shared" si="361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62"/>
        <v>0</v>
      </c>
      <c r="L4999" s="57">
        <f t="shared" si="363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0"/>
        <v>0</v>
      </c>
      <c r="C5000" s="57" t="str">
        <f t="shared" si="361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62"/>
        <v>0</v>
      </c>
      <c r="L5000" s="57">
        <f t="shared" si="363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0"/>
        <v>0</v>
      </c>
      <c r="C5001" s="57" t="str">
        <f t="shared" si="361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62"/>
        <v>0</v>
      </c>
      <c r="L5001" s="57">
        <f t="shared" si="363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0"/>
        <v>0</v>
      </c>
      <c r="C5002" s="57" t="str">
        <f t="shared" si="361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62"/>
        <v>0</v>
      </c>
      <c r="L5002" s="57">
        <f t="shared" si="363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0"/>
        <v>0</v>
      </c>
      <c r="C5003" s="57" t="str">
        <f t="shared" si="361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62"/>
        <v>0</v>
      </c>
      <c r="L5003" s="57">
        <f t="shared" si="363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0"/>
        <v>0</v>
      </c>
      <c r="C5004" s="57" t="str">
        <f t="shared" si="361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62"/>
        <v>0</v>
      </c>
      <c r="L5004" s="57">
        <f t="shared" si="363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0"/>
        <v>0</v>
      </c>
      <c r="C5005" s="57" t="str">
        <f t="shared" si="361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62"/>
        <v>0</v>
      </c>
      <c r="L5005" s="57">
        <f t="shared" si="363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0"/>
        <v>0</v>
      </c>
      <c r="C5006" s="57" t="str">
        <f t="shared" si="361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62"/>
        <v>0</v>
      </c>
      <c r="L5006" s="57">
        <f t="shared" si="363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0"/>
        <v>0</v>
      </c>
      <c r="C5007" s="57" t="str">
        <f t="shared" si="361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62"/>
        <v>0</v>
      </c>
      <c r="L5007" s="57">
        <f t="shared" si="363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0"/>
        <v>0</v>
      </c>
      <c r="C5008" s="57" t="str">
        <f t="shared" si="361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62"/>
        <v>0</v>
      </c>
      <c r="L5008" s="57">
        <f t="shared" si="363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0"/>
        <v>0</v>
      </c>
      <c r="C5009" s="57" t="str">
        <f t="shared" si="361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62"/>
        <v>0</v>
      </c>
      <c r="L5009" s="57">
        <f t="shared" si="363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0"/>
        <v>0</v>
      </c>
      <c r="C5010" s="57" t="str">
        <f t="shared" si="361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62"/>
        <v>0</v>
      </c>
      <c r="L5010" s="57">
        <f t="shared" si="363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0"/>
        <v>0</v>
      </c>
      <c r="C5011" s="57" t="str">
        <f t="shared" si="361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62"/>
        <v>0</v>
      </c>
      <c r="L5011" s="57">
        <f t="shared" si="363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0"/>
        <v>0</v>
      </c>
      <c r="C5012" s="57" t="str">
        <f t="shared" si="361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62"/>
        <v>0</v>
      </c>
      <c r="L5012" s="57">
        <f t="shared" si="363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0"/>
        <v>0</v>
      </c>
      <c r="C5013" s="57" t="str">
        <f t="shared" si="361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62"/>
        <v>0</v>
      </c>
      <c r="L5013" s="57">
        <f t="shared" si="363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0"/>
        <v>0</v>
      </c>
      <c r="C5014" s="57" t="str">
        <f t="shared" si="361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62"/>
        <v>0</v>
      </c>
      <c r="L5014" s="57">
        <f t="shared" si="363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0"/>
        <v>0</v>
      </c>
      <c r="C5015" s="57" t="str">
        <f t="shared" si="361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62"/>
        <v>0</v>
      </c>
      <c r="L5015" s="57">
        <f t="shared" si="363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0"/>
        <v>0</v>
      </c>
      <c r="C5016" s="57" t="str">
        <f t="shared" si="361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62"/>
        <v>0</v>
      </c>
      <c r="L5016" s="57">
        <f t="shared" si="363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0"/>
        <v>0</v>
      </c>
      <c r="C5017" s="57" t="str">
        <f t="shared" si="361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62"/>
        <v>0</v>
      </c>
      <c r="L5017" s="57">
        <f t="shared" si="363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0"/>
        <v>0</v>
      </c>
      <c r="C5018" s="57" t="str">
        <f t="shared" si="361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62"/>
        <v>0</v>
      </c>
      <c r="L5018" s="57">
        <f t="shared" si="363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0"/>
        <v>0</v>
      </c>
      <c r="C5019" s="57" t="str">
        <f t="shared" si="361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62"/>
        <v>0</v>
      </c>
      <c r="L5019" s="57">
        <f t="shared" si="363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60"/>
        <v>0</v>
      </c>
      <c r="C5020" s="57" t="str">
        <f t="shared" si="361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62"/>
        <v>0</v>
      </c>
      <c r="L5020" s="57">
        <f t="shared" si="363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60"/>
        <v>0</v>
      </c>
      <c r="C5021" s="57" t="str">
        <f t="shared" si="361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62"/>
        <v>0</v>
      </c>
      <c r="L5021" s="57">
        <f t="shared" si="363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60"/>
        <v>0</v>
      </c>
      <c r="C5022" s="57" t="str">
        <f t="shared" si="361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62"/>
        <v>0</v>
      </c>
      <c r="L5022" s="57">
        <f t="shared" si="363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60"/>
        <v>0</v>
      </c>
      <c r="C5023" s="57" t="str">
        <f t="shared" si="361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62"/>
        <v>0</v>
      </c>
      <c r="L5023" s="57">
        <f t="shared" si="363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60"/>
        <v>0</v>
      </c>
      <c r="C5024" s="57" t="str">
        <f t="shared" si="361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62"/>
        <v>0</v>
      </c>
      <c r="L5024" s="57">
        <f t="shared" si="363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ref="B5025:B5088" si="364">WEEKNUM(A5025)</f>
        <v>0</v>
      </c>
      <c r="C5025" s="57" t="str">
        <f t="shared" ref="C5025:C5088" si="365">TEXT(A5025,"Mmm")</f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62"/>
        <v>0</v>
      </c>
      <c r="L5025" s="57">
        <f t="shared" si="363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64"/>
        <v>0</v>
      </c>
      <c r="C5026" s="57" t="str">
        <f t="shared" si="365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62"/>
        <v>0</v>
      </c>
      <c r="L5026" s="57">
        <f t="shared" si="363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64"/>
        <v>0</v>
      </c>
      <c r="C5027" s="57" t="str">
        <f t="shared" si="365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62"/>
        <v>0</v>
      </c>
      <c r="L5027" s="57">
        <f t="shared" si="363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64"/>
        <v>0</v>
      </c>
      <c r="C5028" s="57" t="str">
        <f t="shared" si="365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62"/>
        <v>0</v>
      </c>
      <c r="L5028" s="57">
        <f t="shared" si="363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64"/>
        <v>0</v>
      </c>
      <c r="C5029" s="57" t="str">
        <f t="shared" si="365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62"/>
        <v>0</v>
      </c>
      <c r="L5029" s="57">
        <f t="shared" si="363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64"/>
        <v>0</v>
      </c>
      <c r="C5030" s="57" t="str">
        <f t="shared" si="365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62"/>
        <v>0</v>
      </c>
      <c r="L5030" s="57">
        <f t="shared" si="363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64"/>
        <v>0</v>
      </c>
      <c r="C5031" s="57" t="str">
        <f t="shared" si="365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62"/>
        <v>0</v>
      </c>
      <c r="L5031" s="57">
        <f t="shared" si="363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64"/>
        <v>0</v>
      </c>
      <c r="C5032" s="57" t="str">
        <f t="shared" si="365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62"/>
        <v>0</v>
      </c>
      <c r="L5032" s="57">
        <f t="shared" si="363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64"/>
        <v>0</v>
      </c>
      <c r="C5033" s="57" t="str">
        <f t="shared" si="365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62"/>
        <v>0</v>
      </c>
      <c r="L5033" s="57">
        <f t="shared" si="363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64"/>
        <v>0</v>
      </c>
      <c r="C5034" s="57" t="str">
        <f t="shared" si="365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62"/>
        <v>0</v>
      </c>
      <c r="L5034" s="57">
        <f t="shared" si="363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64"/>
        <v>0</v>
      </c>
      <c r="C5035" s="57" t="str">
        <f t="shared" si="365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62"/>
        <v>0</v>
      </c>
      <c r="L5035" s="57">
        <f t="shared" si="363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64"/>
        <v>0</v>
      </c>
      <c r="C5036" s="57" t="str">
        <f t="shared" si="365"/>
        <v>Jan</v>
      </c>
      <c r="D5036" s="4"/>
      <c r="E5036" s="57"/>
      <c r="F5036" s="57"/>
      <c r="G5036" s="57"/>
      <c r="H5036" s="57"/>
      <c r="I5036" s="57"/>
      <c r="J5036" s="57"/>
      <c r="K5036" s="57">
        <f t="shared" ref="K5036:K5099" si="366">I5036+J5036</f>
        <v>0</v>
      </c>
      <c r="L5036" s="57">
        <f t="shared" si="363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64"/>
        <v>0</v>
      </c>
      <c r="C5037" s="57" t="str">
        <f t="shared" si="365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66"/>
        <v>0</v>
      </c>
      <c r="L5037" s="57">
        <f t="shared" si="363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64"/>
        <v>0</v>
      </c>
      <c r="C5038" s="57" t="str">
        <f t="shared" si="365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66"/>
        <v>0</v>
      </c>
      <c r="L5038" s="57">
        <f t="shared" si="363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64"/>
        <v>0</v>
      </c>
      <c r="C5039" s="57" t="str">
        <f t="shared" si="365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66"/>
        <v>0</v>
      </c>
      <c r="L5039" s="57">
        <f t="shared" si="363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64"/>
        <v>0</v>
      </c>
      <c r="C5040" s="57" t="str">
        <f t="shared" si="365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66"/>
        <v>0</v>
      </c>
      <c r="L5040" s="57">
        <f t="shared" si="363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64"/>
        <v>0</v>
      </c>
      <c r="C5041" s="57" t="str">
        <f t="shared" si="365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66"/>
        <v>0</v>
      </c>
      <c r="L5041" s="57">
        <f t="shared" si="363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64"/>
        <v>0</v>
      </c>
      <c r="C5042" s="57" t="str">
        <f t="shared" si="365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66"/>
        <v>0</v>
      </c>
      <c r="L5042" s="57">
        <f t="shared" si="363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64"/>
        <v>0</v>
      </c>
      <c r="C5043" s="57" t="str">
        <f t="shared" si="365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66"/>
        <v>0</v>
      </c>
      <c r="L5043" s="57">
        <f t="shared" si="363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64"/>
        <v>0</v>
      </c>
      <c r="C5044" s="57" t="str">
        <f t="shared" si="365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66"/>
        <v>0</v>
      </c>
      <c r="L5044" s="57">
        <f t="shared" si="363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64"/>
        <v>0</v>
      </c>
      <c r="C5045" s="57" t="str">
        <f t="shared" si="365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66"/>
        <v>0</v>
      </c>
      <c r="L5045" s="57">
        <f t="shared" si="363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64"/>
        <v>0</v>
      </c>
      <c r="C5046" s="57" t="str">
        <f t="shared" si="365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66"/>
        <v>0</v>
      </c>
      <c r="L5046" s="57">
        <f t="shared" si="363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64"/>
        <v>0</v>
      </c>
      <c r="C5047" s="57" t="str">
        <f t="shared" si="365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66"/>
        <v>0</v>
      </c>
      <c r="L5047" s="57">
        <f t="shared" si="363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64"/>
        <v>0</v>
      </c>
      <c r="C5048" s="57" t="str">
        <f t="shared" si="365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66"/>
        <v>0</v>
      </c>
      <c r="L5048" s="57">
        <f t="shared" ref="L5048:L5111" si="367">H5048*K5048</f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64"/>
        <v>0</v>
      </c>
      <c r="C5049" s="57" t="str">
        <f t="shared" si="365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66"/>
        <v>0</v>
      </c>
      <c r="L5049" s="57">
        <f t="shared" si="367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64"/>
        <v>0</v>
      </c>
      <c r="C5050" s="57" t="str">
        <f t="shared" si="365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66"/>
        <v>0</v>
      </c>
      <c r="L5050" s="57">
        <f t="shared" si="367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64"/>
        <v>0</v>
      </c>
      <c r="C5051" s="57" t="str">
        <f t="shared" si="365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66"/>
        <v>0</v>
      </c>
      <c r="L5051" s="57">
        <f t="shared" si="367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64"/>
        <v>0</v>
      </c>
      <c r="C5052" s="57" t="str">
        <f t="shared" si="365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66"/>
        <v>0</v>
      </c>
      <c r="L5052" s="57">
        <f t="shared" si="367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64"/>
        <v>0</v>
      </c>
      <c r="C5053" s="57" t="str">
        <f t="shared" si="365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66"/>
        <v>0</v>
      </c>
      <c r="L5053" s="57">
        <f t="shared" si="367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64"/>
        <v>0</v>
      </c>
      <c r="C5054" s="57" t="str">
        <f t="shared" si="365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66"/>
        <v>0</v>
      </c>
      <c r="L5054" s="57">
        <f t="shared" si="367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64"/>
        <v>0</v>
      </c>
      <c r="C5055" s="57" t="str">
        <f t="shared" si="365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66"/>
        <v>0</v>
      </c>
      <c r="L5055" s="57">
        <f t="shared" si="367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64"/>
        <v>0</v>
      </c>
      <c r="C5056" s="57" t="str">
        <f t="shared" si="365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66"/>
        <v>0</v>
      </c>
      <c r="L5056" s="57">
        <f t="shared" si="367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64"/>
        <v>0</v>
      </c>
      <c r="C5057" s="57" t="str">
        <f t="shared" si="365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66"/>
        <v>0</v>
      </c>
      <c r="L5057" s="57">
        <f t="shared" si="367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64"/>
        <v>0</v>
      </c>
      <c r="C5058" s="57" t="str">
        <f t="shared" si="365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66"/>
        <v>0</v>
      </c>
      <c r="L5058" s="57">
        <f t="shared" si="367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64"/>
        <v>0</v>
      </c>
      <c r="C5059" s="57" t="str">
        <f t="shared" si="365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66"/>
        <v>0</v>
      </c>
      <c r="L5059" s="57">
        <f t="shared" si="367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64"/>
        <v>0</v>
      </c>
      <c r="C5060" s="57" t="str">
        <f t="shared" si="365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66"/>
        <v>0</v>
      </c>
      <c r="L5060" s="57">
        <f t="shared" si="367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64"/>
        <v>0</v>
      </c>
      <c r="C5061" s="57" t="str">
        <f t="shared" si="365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66"/>
        <v>0</v>
      </c>
      <c r="L5061" s="57">
        <f t="shared" si="367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64"/>
        <v>0</v>
      </c>
      <c r="C5062" s="57" t="str">
        <f t="shared" si="365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66"/>
        <v>0</v>
      </c>
      <c r="L5062" s="57">
        <f t="shared" si="367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64"/>
        <v>0</v>
      </c>
      <c r="C5063" s="57" t="str">
        <f t="shared" si="365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66"/>
        <v>0</v>
      </c>
      <c r="L5063" s="57">
        <f t="shared" si="367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64"/>
        <v>0</v>
      </c>
      <c r="C5064" s="57" t="str">
        <f t="shared" si="365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66"/>
        <v>0</v>
      </c>
      <c r="L5064" s="57">
        <f t="shared" si="367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64"/>
        <v>0</v>
      </c>
      <c r="C5065" s="57" t="str">
        <f t="shared" si="365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66"/>
        <v>0</v>
      </c>
      <c r="L5065" s="57">
        <f t="shared" si="367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64"/>
        <v>0</v>
      </c>
      <c r="C5066" s="57" t="str">
        <f t="shared" si="365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66"/>
        <v>0</v>
      </c>
      <c r="L5066" s="57">
        <f t="shared" si="367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64"/>
        <v>0</v>
      </c>
      <c r="C5067" s="57" t="str">
        <f t="shared" si="365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66"/>
        <v>0</v>
      </c>
      <c r="L5067" s="57">
        <f t="shared" si="367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64"/>
        <v>0</v>
      </c>
      <c r="C5068" s="57" t="str">
        <f t="shared" si="365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66"/>
        <v>0</v>
      </c>
      <c r="L5068" s="57">
        <f t="shared" si="367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64"/>
        <v>0</v>
      </c>
      <c r="C5069" s="57" t="str">
        <f t="shared" si="365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66"/>
        <v>0</v>
      </c>
      <c r="L5069" s="57">
        <f t="shared" si="367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64"/>
        <v>0</v>
      </c>
      <c r="C5070" s="57" t="str">
        <f t="shared" si="365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66"/>
        <v>0</v>
      </c>
      <c r="L5070" s="57">
        <f t="shared" si="367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64"/>
        <v>0</v>
      </c>
      <c r="C5071" s="57" t="str">
        <f t="shared" si="365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66"/>
        <v>0</v>
      </c>
      <c r="L5071" s="57">
        <f t="shared" si="367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64"/>
        <v>0</v>
      </c>
      <c r="C5072" s="57" t="str">
        <f t="shared" si="365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66"/>
        <v>0</v>
      </c>
      <c r="L5072" s="57">
        <f t="shared" si="367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64"/>
        <v>0</v>
      </c>
      <c r="C5073" s="57" t="str">
        <f t="shared" si="365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66"/>
        <v>0</v>
      </c>
      <c r="L5073" s="57">
        <f t="shared" si="367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64"/>
        <v>0</v>
      </c>
      <c r="C5074" s="57" t="str">
        <f t="shared" si="365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66"/>
        <v>0</v>
      </c>
      <c r="L5074" s="57">
        <f t="shared" si="367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64"/>
        <v>0</v>
      </c>
      <c r="C5075" s="57" t="str">
        <f t="shared" si="365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66"/>
        <v>0</v>
      </c>
      <c r="L5075" s="57">
        <f t="shared" si="367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64"/>
        <v>0</v>
      </c>
      <c r="C5076" s="57" t="str">
        <f t="shared" si="365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66"/>
        <v>0</v>
      </c>
      <c r="L5076" s="57">
        <f t="shared" si="367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64"/>
        <v>0</v>
      </c>
      <c r="C5077" s="57" t="str">
        <f t="shared" si="365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66"/>
        <v>0</v>
      </c>
      <c r="L5077" s="57">
        <f t="shared" si="367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64"/>
        <v>0</v>
      </c>
      <c r="C5078" s="57" t="str">
        <f t="shared" si="365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66"/>
        <v>0</v>
      </c>
      <c r="L5078" s="57">
        <f t="shared" si="367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64"/>
        <v>0</v>
      </c>
      <c r="C5079" s="57" t="str">
        <f t="shared" si="365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66"/>
        <v>0</v>
      </c>
      <c r="L5079" s="57">
        <f t="shared" si="367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64"/>
        <v>0</v>
      </c>
      <c r="C5080" s="57" t="str">
        <f t="shared" si="365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66"/>
        <v>0</v>
      </c>
      <c r="L5080" s="57">
        <f t="shared" si="367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64"/>
        <v>0</v>
      </c>
      <c r="C5081" s="57" t="str">
        <f t="shared" si="365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66"/>
        <v>0</v>
      </c>
      <c r="L5081" s="57">
        <f t="shared" si="367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64"/>
        <v>0</v>
      </c>
      <c r="C5082" s="57" t="str">
        <f t="shared" si="365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66"/>
        <v>0</v>
      </c>
      <c r="L5082" s="57">
        <f t="shared" si="367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64"/>
        <v>0</v>
      </c>
      <c r="C5083" s="57" t="str">
        <f t="shared" si="365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66"/>
        <v>0</v>
      </c>
      <c r="L5083" s="57">
        <f t="shared" si="367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64"/>
        <v>0</v>
      </c>
      <c r="C5084" s="57" t="str">
        <f t="shared" si="365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66"/>
        <v>0</v>
      </c>
      <c r="L5084" s="57">
        <f t="shared" si="367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64"/>
        <v>0</v>
      </c>
      <c r="C5085" s="57" t="str">
        <f t="shared" si="365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66"/>
        <v>0</v>
      </c>
      <c r="L5085" s="57">
        <f t="shared" si="367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64"/>
        <v>0</v>
      </c>
      <c r="C5086" s="57" t="str">
        <f t="shared" si="365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66"/>
        <v>0</v>
      </c>
      <c r="L5086" s="57">
        <f t="shared" si="367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64"/>
        <v>0</v>
      </c>
      <c r="C5087" s="57" t="str">
        <f t="shared" si="365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66"/>
        <v>0</v>
      </c>
      <c r="L5087" s="57">
        <f t="shared" si="367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64"/>
        <v>0</v>
      </c>
      <c r="C5088" s="57" t="str">
        <f t="shared" si="365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66"/>
        <v>0</v>
      </c>
      <c r="L5088" s="57">
        <f t="shared" si="367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ref="B5089:B5152" si="368">WEEKNUM(A5089)</f>
        <v>0</v>
      </c>
      <c r="C5089" s="57" t="str">
        <f t="shared" ref="C5089:C5152" si="369">TEXT(A5089,"Mmm")</f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66"/>
        <v>0</v>
      </c>
      <c r="L5089" s="57">
        <f t="shared" si="367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68"/>
        <v>0</v>
      </c>
      <c r="C5090" s="57" t="str">
        <f t="shared" si="369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66"/>
        <v>0</v>
      </c>
      <c r="L5090" s="57">
        <f t="shared" si="367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68"/>
        <v>0</v>
      </c>
      <c r="C5091" s="57" t="str">
        <f t="shared" si="369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66"/>
        <v>0</v>
      </c>
      <c r="L5091" s="57">
        <f t="shared" si="367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68"/>
        <v>0</v>
      </c>
      <c r="C5092" s="57" t="str">
        <f t="shared" si="369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66"/>
        <v>0</v>
      </c>
      <c r="L5092" s="57">
        <f t="shared" si="367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68"/>
        <v>0</v>
      </c>
      <c r="C5093" s="57" t="str">
        <f t="shared" si="369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66"/>
        <v>0</v>
      </c>
      <c r="L5093" s="57">
        <f t="shared" si="367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68"/>
        <v>0</v>
      </c>
      <c r="C5094" s="57" t="str">
        <f t="shared" si="369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66"/>
        <v>0</v>
      </c>
      <c r="L5094" s="57">
        <f t="shared" si="367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68"/>
        <v>0</v>
      </c>
      <c r="C5095" s="57" t="str">
        <f t="shared" si="369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66"/>
        <v>0</v>
      </c>
      <c r="L5095" s="57">
        <f t="shared" si="367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68"/>
        <v>0</v>
      </c>
      <c r="C5096" s="57" t="str">
        <f t="shared" si="369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66"/>
        <v>0</v>
      </c>
      <c r="L5096" s="57">
        <f t="shared" si="367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68"/>
        <v>0</v>
      </c>
      <c r="C5097" s="57" t="str">
        <f t="shared" si="369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66"/>
        <v>0</v>
      </c>
      <c r="L5097" s="57">
        <f t="shared" si="367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68"/>
        <v>0</v>
      </c>
      <c r="C5098" s="57" t="str">
        <f t="shared" si="369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66"/>
        <v>0</v>
      </c>
      <c r="L5098" s="57">
        <f t="shared" si="367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68"/>
        <v>0</v>
      </c>
      <c r="C5099" s="57" t="str">
        <f t="shared" si="369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66"/>
        <v>0</v>
      </c>
      <c r="L5099" s="57">
        <f t="shared" si="367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68"/>
        <v>0</v>
      </c>
      <c r="C5100" s="57" t="str">
        <f t="shared" si="369"/>
        <v>Jan</v>
      </c>
      <c r="D5100" s="4"/>
      <c r="E5100" s="57"/>
      <c r="F5100" s="57"/>
      <c r="G5100" s="57"/>
      <c r="H5100" s="57"/>
      <c r="I5100" s="57"/>
      <c r="J5100" s="57"/>
      <c r="K5100" s="57">
        <f t="shared" ref="K5100:K5163" si="370">I5100+J5100</f>
        <v>0</v>
      </c>
      <c r="L5100" s="57">
        <f t="shared" si="367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68"/>
        <v>0</v>
      </c>
      <c r="C5101" s="57" t="str">
        <f t="shared" si="369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0"/>
        <v>0</v>
      </c>
      <c r="L5101" s="57">
        <f t="shared" si="367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68"/>
        <v>0</v>
      </c>
      <c r="C5102" s="57" t="str">
        <f t="shared" si="369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0"/>
        <v>0</v>
      </c>
      <c r="L5102" s="57">
        <f t="shared" si="367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68"/>
        <v>0</v>
      </c>
      <c r="C5103" s="57" t="str">
        <f t="shared" si="369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0"/>
        <v>0</v>
      </c>
      <c r="L5103" s="57">
        <f t="shared" si="367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68"/>
        <v>0</v>
      </c>
      <c r="C5104" s="57" t="str">
        <f t="shared" si="369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0"/>
        <v>0</v>
      </c>
      <c r="L5104" s="57">
        <f t="shared" si="367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68"/>
        <v>0</v>
      </c>
      <c r="C5105" s="57" t="str">
        <f t="shared" si="369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0"/>
        <v>0</v>
      </c>
      <c r="L5105" s="57">
        <f t="shared" si="367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68"/>
        <v>0</v>
      </c>
      <c r="C5106" s="57" t="str">
        <f t="shared" si="369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0"/>
        <v>0</v>
      </c>
      <c r="L5106" s="57">
        <f t="shared" si="367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68"/>
        <v>0</v>
      </c>
      <c r="C5107" s="57" t="str">
        <f t="shared" si="369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0"/>
        <v>0</v>
      </c>
      <c r="L5107" s="57">
        <f t="shared" si="367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68"/>
        <v>0</v>
      </c>
      <c r="C5108" s="57" t="str">
        <f t="shared" si="369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0"/>
        <v>0</v>
      </c>
      <c r="L5108" s="57">
        <f t="shared" si="367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68"/>
        <v>0</v>
      </c>
      <c r="C5109" s="57" t="str">
        <f t="shared" si="369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0"/>
        <v>0</v>
      </c>
      <c r="L5109" s="57">
        <f t="shared" si="367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68"/>
        <v>0</v>
      </c>
      <c r="C5110" s="57" t="str">
        <f t="shared" si="369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0"/>
        <v>0</v>
      </c>
      <c r="L5110" s="57">
        <f t="shared" si="367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68"/>
        <v>0</v>
      </c>
      <c r="C5111" s="57" t="str">
        <f t="shared" si="369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0"/>
        <v>0</v>
      </c>
      <c r="L5111" s="57">
        <f t="shared" si="367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68"/>
        <v>0</v>
      </c>
      <c r="C5112" s="57" t="str">
        <f t="shared" si="369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0"/>
        <v>0</v>
      </c>
      <c r="L5112" s="57">
        <f t="shared" ref="L5112:L5175" si="371">H5112*K5112</f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68"/>
        <v>0</v>
      </c>
      <c r="C5113" s="57" t="str">
        <f t="shared" si="369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0"/>
        <v>0</v>
      </c>
      <c r="L5113" s="57">
        <f t="shared" si="371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68"/>
        <v>0</v>
      </c>
      <c r="C5114" s="57" t="str">
        <f t="shared" si="369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0"/>
        <v>0</v>
      </c>
      <c r="L5114" s="57">
        <f t="shared" si="371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68"/>
        <v>0</v>
      </c>
      <c r="C5115" s="57" t="str">
        <f t="shared" si="369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0"/>
        <v>0</v>
      </c>
      <c r="L5115" s="57">
        <f t="shared" si="371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68"/>
        <v>0</v>
      </c>
      <c r="C5116" s="57" t="str">
        <f t="shared" si="369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0"/>
        <v>0</v>
      </c>
      <c r="L5116" s="57">
        <f t="shared" si="371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68"/>
        <v>0</v>
      </c>
      <c r="C5117" s="57" t="str">
        <f t="shared" si="369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0"/>
        <v>0</v>
      </c>
      <c r="L5117" s="57">
        <f t="shared" si="371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68"/>
        <v>0</v>
      </c>
      <c r="C5118" s="57" t="str">
        <f t="shared" si="369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0"/>
        <v>0</v>
      </c>
      <c r="L5118" s="57">
        <f t="shared" si="371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68"/>
        <v>0</v>
      </c>
      <c r="C5119" s="57" t="str">
        <f t="shared" si="369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0"/>
        <v>0</v>
      </c>
      <c r="L5119" s="57">
        <f t="shared" si="371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68"/>
        <v>0</v>
      </c>
      <c r="C5120" s="57" t="str">
        <f t="shared" si="369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0"/>
        <v>0</v>
      </c>
      <c r="L5120" s="57">
        <f t="shared" si="371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68"/>
        <v>0</v>
      </c>
      <c r="C5121" s="57" t="str">
        <f t="shared" si="369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0"/>
        <v>0</v>
      </c>
      <c r="L5121" s="57">
        <f t="shared" si="371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68"/>
        <v>0</v>
      </c>
      <c r="C5122" s="57" t="str">
        <f t="shared" si="369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0"/>
        <v>0</v>
      </c>
      <c r="L5122" s="57">
        <f t="shared" si="371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68"/>
        <v>0</v>
      </c>
      <c r="C5123" s="57" t="str">
        <f t="shared" si="369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0"/>
        <v>0</v>
      </c>
      <c r="L5123" s="57">
        <f t="shared" si="371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68"/>
        <v>0</v>
      </c>
      <c r="C5124" s="57" t="str">
        <f t="shared" si="369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0"/>
        <v>0</v>
      </c>
      <c r="L5124" s="57">
        <f t="shared" si="371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68"/>
        <v>0</v>
      </c>
      <c r="C5125" s="57" t="str">
        <f t="shared" si="369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0"/>
        <v>0</v>
      </c>
      <c r="L5125" s="57">
        <f t="shared" si="371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68"/>
        <v>0</v>
      </c>
      <c r="C5126" s="57" t="str">
        <f t="shared" si="369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0"/>
        <v>0</v>
      </c>
      <c r="L5126" s="57">
        <f t="shared" si="371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68"/>
        <v>0</v>
      </c>
      <c r="C5127" s="57" t="str">
        <f t="shared" si="369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0"/>
        <v>0</v>
      </c>
      <c r="L5127" s="57">
        <f t="shared" si="371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68"/>
        <v>0</v>
      </c>
      <c r="C5128" s="57" t="str">
        <f t="shared" si="369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0"/>
        <v>0</v>
      </c>
      <c r="L5128" s="57">
        <f t="shared" si="371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68"/>
        <v>0</v>
      </c>
      <c r="C5129" s="57" t="str">
        <f t="shared" si="369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0"/>
        <v>0</v>
      </c>
      <c r="L5129" s="57">
        <f t="shared" si="371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68"/>
        <v>0</v>
      </c>
      <c r="C5130" s="57" t="str">
        <f t="shared" si="369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0"/>
        <v>0</v>
      </c>
      <c r="L5130" s="57">
        <f t="shared" si="371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68"/>
        <v>0</v>
      </c>
      <c r="C5131" s="57" t="str">
        <f t="shared" si="369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0"/>
        <v>0</v>
      </c>
      <c r="L5131" s="57">
        <f t="shared" si="371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68"/>
        <v>0</v>
      </c>
      <c r="C5132" s="57" t="str">
        <f t="shared" si="369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0"/>
        <v>0</v>
      </c>
      <c r="L5132" s="57">
        <f t="shared" si="371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68"/>
        <v>0</v>
      </c>
      <c r="C5133" s="57" t="str">
        <f t="shared" si="369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0"/>
        <v>0</v>
      </c>
      <c r="L5133" s="57">
        <f t="shared" si="371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68"/>
        <v>0</v>
      </c>
      <c r="C5134" s="57" t="str">
        <f t="shared" si="369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0"/>
        <v>0</v>
      </c>
      <c r="L5134" s="57">
        <f t="shared" si="371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68"/>
        <v>0</v>
      </c>
      <c r="C5135" s="57" t="str">
        <f t="shared" si="369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0"/>
        <v>0</v>
      </c>
      <c r="L5135" s="57">
        <f t="shared" si="371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68"/>
        <v>0</v>
      </c>
      <c r="C5136" s="57" t="str">
        <f t="shared" si="369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0"/>
        <v>0</v>
      </c>
      <c r="L5136" s="57">
        <f t="shared" si="371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68"/>
        <v>0</v>
      </c>
      <c r="C5137" s="57" t="str">
        <f t="shared" si="369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0"/>
        <v>0</v>
      </c>
      <c r="L5137" s="57">
        <f t="shared" si="371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68"/>
        <v>0</v>
      </c>
      <c r="C5138" s="57" t="str">
        <f t="shared" si="369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0"/>
        <v>0</v>
      </c>
      <c r="L5138" s="57">
        <f t="shared" si="371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68"/>
        <v>0</v>
      </c>
      <c r="C5139" s="57" t="str">
        <f t="shared" si="369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0"/>
        <v>0</v>
      </c>
      <c r="L5139" s="57">
        <f t="shared" si="371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68"/>
        <v>0</v>
      </c>
      <c r="C5140" s="57" t="str">
        <f t="shared" si="369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0"/>
        <v>0</v>
      </c>
      <c r="L5140" s="57">
        <f t="shared" si="371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68"/>
        <v>0</v>
      </c>
      <c r="C5141" s="57" t="str">
        <f t="shared" si="369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0"/>
        <v>0</v>
      </c>
      <c r="L5141" s="57">
        <f t="shared" si="371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68"/>
        <v>0</v>
      </c>
      <c r="C5142" s="57" t="str">
        <f t="shared" si="369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0"/>
        <v>0</v>
      </c>
      <c r="L5142" s="57">
        <f t="shared" si="371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68"/>
        <v>0</v>
      </c>
      <c r="C5143" s="57" t="str">
        <f t="shared" si="369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0"/>
        <v>0</v>
      </c>
      <c r="L5143" s="57">
        <f t="shared" si="371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68"/>
        <v>0</v>
      </c>
      <c r="C5144" s="57" t="str">
        <f t="shared" si="369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0"/>
        <v>0</v>
      </c>
      <c r="L5144" s="57">
        <f t="shared" si="371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68"/>
        <v>0</v>
      </c>
      <c r="C5145" s="57" t="str">
        <f t="shared" si="369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0"/>
        <v>0</v>
      </c>
      <c r="L5145" s="57">
        <f t="shared" si="371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68"/>
        <v>0</v>
      </c>
      <c r="C5146" s="57" t="str">
        <f t="shared" si="369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0"/>
        <v>0</v>
      </c>
      <c r="L5146" s="57">
        <f t="shared" si="371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68"/>
        <v>0</v>
      </c>
      <c r="C5147" s="57" t="str">
        <f t="shared" si="369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0"/>
        <v>0</v>
      </c>
      <c r="L5147" s="57">
        <f t="shared" si="371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68"/>
        <v>0</v>
      </c>
      <c r="C5148" s="57" t="str">
        <f t="shared" si="369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0"/>
        <v>0</v>
      </c>
      <c r="L5148" s="57">
        <f t="shared" si="371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68"/>
        <v>0</v>
      </c>
      <c r="C5149" s="57" t="str">
        <f t="shared" si="369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0"/>
        <v>0</v>
      </c>
      <c r="L5149" s="57">
        <f t="shared" si="371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68"/>
        <v>0</v>
      </c>
      <c r="C5150" s="57" t="str">
        <f t="shared" si="369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0"/>
        <v>0</v>
      </c>
      <c r="L5150" s="57">
        <f t="shared" si="371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68"/>
        <v>0</v>
      </c>
      <c r="C5151" s="57" t="str">
        <f t="shared" si="369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0"/>
        <v>0</v>
      </c>
      <c r="L5151" s="57">
        <f t="shared" si="371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68"/>
        <v>0</v>
      </c>
      <c r="C5152" s="57" t="str">
        <f t="shared" si="369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0"/>
        <v>0</v>
      </c>
      <c r="L5152" s="57">
        <f t="shared" si="371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ref="B5153:B5216" si="372">WEEKNUM(A5153)</f>
        <v>0</v>
      </c>
      <c r="C5153" s="57" t="str">
        <f t="shared" ref="C5153:C5216" si="373">TEXT(A5153,"Mmm")</f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0"/>
        <v>0</v>
      </c>
      <c r="L5153" s="57">
        <f t="shared" si="371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72"/>
        <v>0</v>
      </c>
      <c r="C5154" s="57" t="str">
        <f t="shared" si="373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0"/>
        <v>0</v>
      </c>
      <c r="L5154" s="57">
        <f t="shared" si="371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72"/>
        <v>0</v>
      </c>
      <c r="C5155" s="57" t="str">
        <f t="shared" si="373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0"/>
        <v>0</v>
      </c>
      <c r="L5155" s="57">
        <f t="shared" si="371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72"/>
        <v>0</v>
      </c>
      <c r="C5156" s="57" t="str">
        <f t="shared" si="373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0"/>
        <v>0</v>
      </c>
      <c r="L5156" s="57">
        <f t="shared" si="371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72"/>
        <v>0</v>
      </c>
      <c r="C5157" s="57" t="str">
        <f t="shared" si="373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0"/>
        <v>0</v>
      </c>
      <c r="L5157" s="57">
        <f t="shared" si="371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72"/>
        <v>0</v>
      </c>
      <c r="C5158" s="57" t="str">
        <f t="shared" si="373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0"/>
        <v>0</v>
      </c>
      <c r="L5158" s="57">
        <f t="shared" si="371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72"/>
        <v>0</v>
      </c>
      <c r="C5159" s="57" t="str">
        <f t="shared" si="373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70"/>
        <v>0</v>
      </c>
      <c r="L5159" s="57">
        <f t="shared" si="371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72"/>
        <v>0</v>
      </c>
      <c r="C5160" s="57" t="str">
        <f t="shared" si="373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70"/>
        <v>0</v>
      </c>
      <c r="L5160" s="57">
        <f t="shared" si="371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72"/>
        <v>0</v>
      </c>
      <c r="C5161" s="57" t="str">
        <f t="shared" si="373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70"/>
        <v>0</v>
      </c>
      <c r="L5161" s="57">
        <f t="shared" si="371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72"/>
        <v>0</v>
      </c>
      <c r="C5162" s="57" t="str">
        <f t="shared" si="373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70"/>
        <v>0</v>
      </c>
      <c r="L5162" s="57">
        <f t="shared" si="371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72"/>
        <v>0</v>
      </c>
      <c r="C5163" s="57" t="str">
        <f t="shared" si="373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70"/>
        <v>0</v>
      </c>
      <c r="L5163" s="57">
        <f t="shared" si="371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72"/>
        <v>0</v>
      </c>
      <c r="C5164" s="57" t="str">
        <f t="shared" si="373"/>
        <v>Jan</v>
      </c>
      <c r="D5164" s="4"/>
      <c r="E5164" s="57"/>
      <c r="F5164" s="57"/>
      <c r="G5164" s="57"/>
      <c r="H5164" s="57"/>
      <c r="I5164" s="57"/>
      <c r="J5164" s="57"/>
      <c r="K5164" s="57">
        <f t="shared" ref="K5164:K5227" si="374">I5164+J5164</f>
        <v>0</v>
      </c>
      <c r="L5164" s="57">
        <f t="shared" si="371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72"/>
        <v>0</v>
      </c>
      <c r="C5165" s="57" t="str">
        <f t="shared" si="373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74"/>
        <v>0</v>
      </c>
      <c r="L5165" s="57">
        <f t="shared" si="371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72"/>
        <v>0</v>
      </c>
      <c r="C5166" s="57" t="str">
        <f t="shared" si="373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74"/>
        <v>0</v>
      </c>
      <c r="L5166" s="57">
        <f t="shared" si="371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72"/>
        <v>0</v>
      </c>
      <c r="C5167" s="57" t="str">
        <f t="shared" si="373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74"/>
        <v>0</v>
      </c>
      <c r="L5167" s="57">
        <f t="shared" si="371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72"/>
        <v>0</v>
      </c>
      <c r="C5168" s="57" t="str">
        <f t="shared" si="373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74"/>
        <v>0</v>
      </c>
      <c r="L5168" s="57">
        <f t="shared" si="371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72"/>
        <v>0</v>
      </c>
      <c r="C5169" s="57" t="str">
        <f t="shared" si="373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74"/>
        <v>0</v>
      </c>
      <c r="L5169" s="57">
        <f t="shared" si="371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72"/>
        <v>0</v>
      </c>
      <c r="C5170" s="57" t="str">
        <f t="shared" si="373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74"/>
        <v>0</v>
      </c>
      <c r="L5170" s="57">
        <f t="shared" si="371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72"/>
        <v>0</v>
      </c>
      <c r="C5171" s="57" t="str">
        <f t="shared" si="373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74"/>
        <v>0</v>
      </c>
      <c r="L5171" s="57">
        <f t="shared" si="371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72"/>
        <v>0</v>
      </c>
      <c r="C5172" s="57" t="str">
        <f t="shared" si="373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74"/>
        <v>0</v>
      </c>
      <c r="L5172" s="57">
        <f t="shared" si="371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72"/>
        <v>0</v>
      </c>
      <c r="C5173" s="57" t="str">
        <f t="shared" si="373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74"/>
        <v>0</v>
      </c>
      <c r="L5173" s="57">
        <f t="shared" si="371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72"/>
        <v>0</v>
      </c>
      <c r="C5174" s="57" t="str">
        <f t="shared" si="373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74"/>
        <v>0</v>
      </c>
      <c r="L5174" s="57">
        <f t="shared" si="371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72"/>
        <v>0</v>
      </c>
      <c r="C5175" s="57" t="str">
        <f t="shared" si="373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74"/>
        <v>0</v>
      </c>
      <c r="L5175" s="57">
        <f t="shared" si="371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72"/>
        <v>0</v>
      </c>
      <c r="C5176" s="57" t="str">
        <f t="shared" si="373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74"/>
        <v>0</v>
      </c>
      <c r="L5176" s="57">
        <f t="shared" ref="L5176:L5239" si="375">H5176*K5176</f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72"/>
        <v>0</v>
      </c>
      <c r="C5177" s="57" t="str">
        <f t="shared" si="373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74"/>
        <v>0</v>
      </c>
      <c r="L5177" s="57">
        <f t="shared" si="375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72"/>
        <v>0</v>
      </c>
      <c r="C5178" s="57" t="str">
        <f t="shared" si="373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74"/>
        <v>0</v>
      </c>
      <c r="L5178" s="57">
        <f t="shared" si="375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72"/>
        <v>0</v>
      </c>
      <c r="C5179" s="57" t="str">
        <f t="shared" si="373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74"/>
        <v>0</v>
      </c>
      <c r="L5179" s="57">
        <f t="shared" si="375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72"/>
        <v>0</v>
      </c>
      <c r="C5180" s="57" t="str">
        <f t="shared" si="373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74"/>
        <v>0</v>
      </c>
      <c r="L5180" s="57">
        <f t="shared" si="375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72"/>
        <v>0</v>
      </c>
      <c r="C5181" s="57" t="str">
        <f t="shared" si="373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74"/>
        <v>0</v>
      </c>
      <c r="L5181" s="57">
        <f t="shared" si="375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72"/>
        <v>0</v>
      </c>
      <c r="C5182" s="57" t="str">
        <f t="shared" si="373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74"/>
        <v>0</v>
      </c>
      <c r="L5182" s="57">
        <f t="shared" si="375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72"/>
        <v>0</v>
      </c>
      <c r="C5183" s="57" t="str">
        <f t="shared" si="373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74"/>
        <v>0</v>
      </c>
      <c r="L5183" s="57">
        <f t="shared" si="375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72"/>
        <v>0</v>
      </c>
      <c r="C5184" s="57" t="str">
        <f t="shared" si="373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74"/>
        <v>0</v>
      </c>
      <c r="L5184" s="57">
        <f t="shared" si="375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72"/>
        <v>0</v>
      </c>
      <c r="C5185" s="57" t="str">
        <f t="shared" si="373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74"/>
        <v>0</v>
      </c>
      <c r="L5185" s="57">
        <f t="shared" si="375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72"/>
        <v>0</v>
      </c>
      <c r="C5186" s="57" t="str">
        <f t="shared" si="373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74"/>
        <v>0</v>
      </c>
      <c r="L5186" s="57">
        <f t="shared" si="375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72"/>
        <v>0</v>
      </c>
      <c r="C5187" s="57" t="str">
        <f t="shared" si="373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74"/>
        <v>0</v>
      </c>
      <c r="L5187" s="57">
        <f t="shared" si="375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72"/>
        <v>0</v>
      </c>
      <c r="C5188" s="57" t="str">
        <f t="shared" si="373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74"/>
        <v>0</v>
      </c>
      <c r="L5188" s="57">
        <f t="shared" si="375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72"/>
        <v>0</v>
      </c>
      <c r="C5189" s="57" t="str">
        <f t="shared" si="373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74"/>
        <v>0</v>
      </c>
      <c r="L5189" s="57">
        <f t="shared" si="375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72"/>
        <v>0</v>
      </c>
      <c r="C5190" s="57" t="str">
        <f t="shared" si="373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74"/>
        <v>0</v>
      </c>
      <c r="L5190" s="57">
        <f t="shared" si="375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72"/>
        <v>0</v>
      </c>
      <c r="C5191" s="57" t="str">
        <f t="shared" si="373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74"/>
        <v>0</v>
      </c>
      <c r="L5191" s="57">
        <f t="shared" si="375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72"/>
        <v>0</v>
      </c>
      <c r="C5192" s="57" t="str">
        <f t="shared" si="373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74"/>
        <v>0</v>
      </c>
      <c r="L5192" s="57">
        <f t="shared" si="375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72"/>
        <v>0</v>
      </c>
      <c r="C5193" s="57" t="str">
        <f t="shared" si="373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74"/>
        <v>0</v>
      </c>
      <c r="L5193" s="57">
        <f t="shared" si="375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72"/>
        <v>0</v>
      </c>
      <c r="C5194" s="57" t="str">
        <f t="shared" si="373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74"/>
        <v>0</v>
      </c>
      <c r="L5194" s="57">
        <f t="shared" si="375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72"/>
        <v>0</v>
      </c>
      <c r="C5195" s="57" t="str">
        <f t="shared" si="373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74"/>
        <v>0</v>
      </c>
      <c r="L5195" s="57">
        <f t="shared" si="375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72"/>
        <v>0</v>
      </c>
      <c r="C5196" s="57" t="str">
        <f t="shared" si="373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74"/>
        <v>0</v>
      </c>
      <c r="L5196" s="57">
        <f t="shared" si="375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72"/>
        <v>0</v>
      </c>
      <c r="C5197" s="57" t="str">
        <f t="shared" si="373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74"/>
        <v>0</v>
      </c>
      <c r="L5197" s="57">
        <f t="shared" si="375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72"/>
        <v>0</v>
      </c>
      <c r="C5198" s="57" t="str">
        <f t="shared" si="373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74"/>
        <v>0</v>
      </c>
      <c r="L5198" s="57">
        <f t="shared" si="375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72"/>
        <v>0</v>
      </c>
      <c r="C5199" s="57" t="str">
        <f t="shared" si="373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74"/>
        <v>0</v>
      </c>
      <c r="L5199" s="57">
        <f t="shared" si="375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72"/>
        <v>0</v>
      </c>
      <c r="C5200" s="57" t="str">
        <f t="shared" si="373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74"/>
        <v>0</v>
      </c>
      <c r="L5200" s="57">
        <f t="shared" si="375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72"/>
        <v>0</v>
      </c>
      <c r="C5201" s="57" t="str">
        <f t="shared" si="373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74"/>
        <v>0</v>
      </c>
      <c r="L5201" s="57">
        <f t="shared" si="375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72"/>
        <v>0</v>
      </c>
      <c r="C5202" s="57" t="str">
        <f t="shared" si="373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74"/>
        <v>0</v>
      </c>
      <c r="L5202" s="57">
        <f t="shared" si="375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72"/>
        <v>0</v>
      </c>
      <c r="C5203" s="57" t="str">
        <f t="shared" si="373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74"/>
        <v>0</v>
      </c>
      <c r="L5203" s="57">
        <f t="shared" si="375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72"/>
        <v>0</v>
      </c>
      <c r="C5204" s="57" t="str">
        <f t="shared" si="373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74"/>
        <v>0</v>
      </c>
      <c r="L5204" s="57">
        <f t="shared" si="375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72"/>
        <v>0</v>
      </c>
      <c r="C5205" s="57" t="str">
        <f t="shared" si="373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74"/>
        <v>0</v>
      </c>
      <c r="L5205" s="57">
        <f t="shared" si="375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72"/>
        <v>0</v>
      </c>
      <c r="C5206" s="57" t="str">
        <f t="shared" si="373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74"/>
        <v>0</v>
      </c>
      <c r="L5206" s="57">
        <f t="shared" si="375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72"/>
        <v>0</v>
      </c>
      <c r="C5207" s="57" t="str">
        <f t="shared" si="373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74"/>
        <v>0</v>
      </c>
      <c r="L5207" s="57">
        <f t="shared" si="375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72"/>
        <v>0</v>
      </c>
      <c r="C5208" s="57" t="str">
        <f t="shared" si="373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74"/>
        <v>0</v>
      </c>
      <c r="L5208" s="57">
        <f t="shared" si="375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72"/>
        <v>0</v>
      </c>
      <c r="C5209" s="57" t="str">
        <f t="shared" si="373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74"/>
        <v>0</v>
      </c>
      <c r="L5209" s="57">
        <f t="shared" si="375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72"/>
        <v>0</v>
      </c>
      <c r="C5210" s="57" t="str">
        <f t="shared" si="373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74"/>
        <v>0</v>
      </c>
      <c r="L5210" s="57">
        <f t="shared" si="375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72"/>
        <v>0</v>
      </c>
      <c r="C5211" s="57" t="str">
        <f t="shared" si="373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74"/>
        <v>0</v>
      </c>
      <c r="L5211" s="57">
        <f t="shared" si="375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72"/>
        <v>0</v>
      </c>
      <c r="C5212" s="57" t="str">
        <f t="shared" si="373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74"/>
        <v>0</v>
      </c>
      <c r="L5212" s="57">
        <f t="shared" si="375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72"/>
        <v>0</v>
      </c>
      <c r="C5213" s="57" t="str">
        <f t="shared" si="373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74"/>
        <v>0</v>
      </c>
      <c r="L5213" s="57">
        <f t="shared" si="375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72"/>
        <v>0</v>
      </c>
      <c r="C5214" s="57" t="str">
        <f t="shared" si="373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74"/>
        <v>0</v>
      </c>
      <c r="L5214" s="57">
        <f t="shared" si="375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72"/>
        <v>0</v>
      </c>
      <c r="C5215" s="57" t="str">
        <f t="shared" si="373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74"/>
        <v>0</v>
      </c>
      <c r="L5215" s="57">
        <f t="shared" si="375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72"/>
        <v>0</v>
      </c>
      <c r="C5216" s="57" t="str">
        <f t="shared" si="373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74"/>
        <v>0</v>
      </c>
      <c r="L5216" s="57">
        <f t="shared" si="375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ref="B5217:B5280" si="376">WEEKNUM(A5217)</f>
        <v>0</v>
      </c>
      <c r="C5217" s="57" t="str">
        <f t="shared" ref="C5217:C5280" si="377">TEXT(A5217,"Mmm")</f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74"/>
        <v>0</v>
      </c>
      <c r="L5217" s="57">
        <f t="shared" si="375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76"/>
        <v>0</v>
      </c>
      <c r="C5218" s="57" t="str">
        <f t="shared" si="377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74"/>
        <v>0</v>
      </c>
      <c r="L5218" s="57">
        <f t="shared" si="375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76"/>
        <v>0</v>
      </c>
      <c r="C5219" s="57" t="str">
        <f t="shared" si="377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74"/>
        <v>0</v>
      </c>
      <c r="L5219" s="57">
        <f t="shared" si="375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76"/>
        <v>0</v>
      </c>
      <c r="C5220" s="57" t="str">
        <f t="shared" si="377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74"/>
        <v>0</v>
      </c>
      <c r="L5220" s="57">
        <f t="shared" si="375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76"/>
        <v>0</v>
      </c>
      <c r="C5221" s="57" t="str">
        <f t="shared" si="377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74"/>
        <v>0</v>
      </c>
      <c r="L5221" s="57">
        <f t="shared" si="375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76"/>
        <v>0</v>
      </c>
      <c r="C5222" s="57" t="str">
        <f t="shared" si="377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74"/>
        <v>0</v>
      </c>
      <c r="L5222" s="57">
        <f t="shared" si="375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76"/>
        <v>0</v>
      </c>
      <c r="C5223" s="57" t="str">
        <f t="shared" si="377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74"/>
        <v>0</v>
      </c>
      <c r="L5223" s="57">
        <f t="shared" si="375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76"/>
        <v>0</v>
      </c>
      <c r="C5224" s="57" t="str">
        <f t="shared" si="377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74"/>
        <v>0</v>
      </c>
      <c r="L5224" s="57">
        <f t="shared" si="375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76"/>
        <v>0</v>
      </c>
      <c r="C5225" s="57" t="str">
        <f t="shared" si="377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74"/>
        <v>0</v>
      </c>
      <c r="L5225" s="57">
        <f t="shared" si="375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76"/>
        <v>0</v>
      </c>
      <c r="C5226" s="57" t="str">
        <f t="shared" si="377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74"/>
        <v>0</v>
      </c>
      <c r="L5226" s="57">
        <f t="shared" si="375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76"/>
        <v>0</v>
      </c>
      <c r="C5227" s="57" t="str">
        <f t="shared" si="377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74"/>
        <v>0</v>
      </c>
      <c r="L5227" s="57">
        <f t="shared" si="375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76"/>
        <v>0</v>
      </c>
      <c r="C5228" s="57" t="str">
        <f t="shared" si="377"/>
        <v>Jan</v>
      </c>
      <c r="D5228" s="4"/>
      <c r="E5228" s="57"/>
      <c r="F5228" s="57"/>
      <c r="G5228" s="57"/>
      <c r="H5228" s="57"/>
      <c r="I5228" s="57"/>
      <c r="J5228" s="57"/>
      <c r="K5228" s="57">
        <f t="shared" ref="K5228:K5291" si="378">I5228+J5228</f>
        <v>0</v>
      </c>
      <c r="L5228" s="57">
        <f t="shared" si="375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76"/>
        <v>0</v>
      </c>
      <c r="C5229" s="57" t="str">
        <f t="shared" si="377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78"/>
        <v>0</v>
      </c>
      <c r="L5229" s="57">
        <f t="shared" si="375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76"/>
        <v>0</v>
      </c>
      <c r="C5230" s="57" t="str">
        <f t="shared" si="377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78"/>
        <v>0</v>
      </c>
      <c r="L5230" s="57">
        <f t="shared" si="375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76"/>
        <v>0</v>
      </c>
      <c r="C5231" s="57" t="str">
        <f t="shared" si="377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78"/>
        <v>0</v>
      </c>
      <c r="L5231" s="57">
        <f t="shared" si="375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76"/>
        <v>0</v>
      </c>
      <c r="C5232" s="57" t="str">
        <f t="shared" si="377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78"/>
        <v>0</v>
      </c>
      <c r="L5232" s="57">
        <f t="shared" si="375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76"/>
        <v>0</v>
      </c>
      <c r="C5233" s="57" t="str">
        <f t="shared" si="377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78"/>
        <v>0</v>
      </c>
      <c r="L5233" s="57">
        <f t="shared" si="375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76"/>
        <v>0</v>
      </c>
      <c r="C5234" s="57" t="str">
        <f t="shared" si="377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78"/>
        <v>0</v>
      </c>
      <c r="L5234" s="57">
        <f t="shared" si="375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76"/>
        <v>0</v>
      </c>
      <c r="C5235" s="57" t="str">
        <f t="shared" si="377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78"/>
        <v>0</v>
      </c>
      <c r="L5235" s="57">
        <f t="shared" si="375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76"/>
        <v>0</v>
      </c>
      <c r="C5236" s="57" t="str">
        <f t="shared" si="377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78"/>
        <v>0</v>
      </c>
      <c r="L5236" s="57">
        <f t="shared" si="375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76"/>
        <v>0</v>
      </c>
      <c r="C5237" s="57" t="str">
        <f t="shared" si="377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78"/>
        <v>0</v>
      </c>
      <c r="L5237" s="57">
        <f t="shared" si="375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76"/>
        <v>0</v>
      </c>
      <c r="C5238" s="57" t="str">
        <f t="shared" si="377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78"/>
        <v>0</v>
      </c>
      <c r="L5238" s="57">
        <f t="shared" si="375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76"/>
        <v>0</v>
      </c>
      <c r="C5239" s="57" t="str">
        <f t="shared" si="377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78"/>
        <v>0</v>
      </c>
      <c r="L5239" s="57">
        <f t="shared" si="375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76"/>
        <v>0</v>
      </c>
      <c r="C5240" s="57" t="str">
        <f t="shared" si="377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78"/>
        <v>0</v>
      </c>
      <c r="L5240" s="57">
        <f t="shared" ref="L5240:L5303" si="379">H5240*K5240</f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76"/>
        <v>0</v>
      </c>
      <c r="C5241" s="57" t="str">
        <f t="shared" si="377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78"/>
        <v>0</v>
      </c>
      <c r="L5241" s="57">
        <f t="shared" si="379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76"/>
        <v>0</v>
      </c>
      <c r="C5242" s="57" t="str">
        <f t="shared" si="377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78"/>
        <v>0</v>
      </c>
      <c r="L5242" s="57">
        <f t="shared" si="379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76"/>
        <v>0</v>
      </c>
      <c r="C5243" s="57" t="str">
        <f t="shared" si="377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78"/>
        <v>0</v>
      </c>
      <c r="L5243" s="57">
        <f t="shared" si="379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76"/>
        <v>0</v>
      </c>
      <c r="C5244" s="57" t="str">
        <f t="shared" si="377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78"/>
        <v>0</v>
      </c>
      <c r="L5244" s="57">
        <f t="shared" si="379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76"/>
        <v>0</v>
      </c>
      <c r="C5245" s="57" t="str">
        <f t="shared" si="377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78"/>
        <v>0</v>
      </c>
      <c r="L5245" s="57">
        <f t="shared" si="379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76"/>
        <v>0</v>
      </c>
      <c r="C5246" s="57" t="str">
        <f t="shared" si="377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78"/>
        <v>0</v>
      </c>
      <c r="L5246" s="57">
        <f t="shared" si="379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76"/>
        <v>0</v>
      </c>
      <c r="C5247" s="57" t="str">
        <f t="shared" si="377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78"/>
        <v>0</v>
      </c>
      <c r="L5247" s="57">
        <f t="shared" si="379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76"/>
        <v>0</v>
      </c>
      <c r="C5248" s="57" t="str">
        <f t="shared" si="377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78"/>
        <v>0</v>
      </c>
      <c r="L5248" s="57">
        <f t="shared" si="379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76"/>
        <v>0</v>
      </c>
      <c r="C5249" s="57" t="str">
        <f t="shared" si="377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78"/>
        <v>0</v>
      </c>
      <c r="L5249" s="57">
        <f t="shared" si="379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76"/>
        <v>0</v>
      </c>
      <c r="C5250" s="57" t="str">
        <f t="shared" si="377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78"/>
        <v>0</v>
      </c>
      <c r="L5250" s="57">
        <f t="shared" si="379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76"/>
        <v>0</v>
      </c>
      <c r="C5251" s="57" t="str">
        <f t="shared" si="377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78"/>
        <v>0</v>
      </c>
      <c r="L5251" s="57">
        <f t="shared" si="379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76"/>
        <v>0</v>
      </c>
      <c r="C5252" s="57" t="str">
        <f t="shared" si="377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78"/>
        <v>0</v>
      </c>
      <c r="L5252" s="57">
        <f t="shared" si="379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76"/>
        <v>0</v>
      </c>
      <c r="C5253" s="57" t="str">
        <f t="shared" si="377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78"/>
        <v>0</v>
      </c>
      <c r="L5253" s="57">
        <f t="shared" si="379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76"/>
        <v>0</v>
      </c>
      <c r="C5254" s="57" t="str">
        <f t="shared" si="377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78"/>
        <v>0</v>
      </c>
      <c r="L5254" s="57">
        <f t="shared" si="379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76"/>
        <v>0</v>
      </c>
      <c r="C5255" s="57" t="str">
        <f t="shared" si="377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78"/>
        <v>0</v>
      </c>
      <c r="L5255" s="57">
        <f t="shared" si="379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76"/>
        <v>0</v>
      </c>
      <c r="C5256" s="57" t="str">
        <f t="shared" si="377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78"/>
        <v>0</v>
      </c>
      <c r="L5256" s="57">
        <f t="shared" si="379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76"/>
        <v>0</v>
      </c>
      <c r="C5257" s="57" t="str">
        <f t="shared" si="377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78"/>
        <v>0</v>
      </c>
      <c r="L5257" s="57">
        <f t="shared" si="379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76"/>
        <v>0</v>
      </c>
      <c r="C5258" s="57" t="str">
        <f t="shared" si="377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78"/>
        <v>0</v>
      </c>
      <c r="L5258" s="57">
        <f t="shared" si="379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76"/>
        <v>0</v>
      </c>
      <c r="C5259" s="57" t="str">
        <f t="shared" si="377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78"/>
        <v>0</v>
      </c>
      <c r="L5259" s="57">
        <f t="shared" si="379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76"/>
        <v>0</v>
      </c>
      <c r="C5260" s="57" t="str">
        <f t="shared" si="377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78"/>
        <v>0</v>
      </c>
      <c r="L5260" s="57">
        <f t="shared" si="379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76"/>
        <v>0</v>
      </c>
      <c r="C5261" s="57" t="str">
        <f t="shared" si="377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78"/>
        <v>0</v>
      </c>
      <c r="L5261" s="57">
        <f t="shared" si="379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76"/>
        <v>0</v>
      </c>
      <c r="C5262" s="57" t="str">
        <f t="shared" si="377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78"/>
        <v>0</v>
      </c>
      <c r="L5262" s="57">
        <f t="shared" si="379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76"/>
        <v>0</v>
      </c>
      <c r="C5263" s="57" t="str">
        <f t="shared" si="377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78"/>
        <v>0</v>
      </c>
      <c r="L5263" s="57">
        <f t="shared" si="379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76"/>
        <v>0</v>
      </c>
      <c r="C5264" s="57" t="str">
        <f t="shared" si="377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78"/>
        <v>0</v>
      </c>
      <c r="L5264" s="57">
        <f t="shared" si="379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76"/>
        <v>0</v>
      </c>
      <c r="C5265" s="57" t="str">
        <f t="shared" si="377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78"/>
        <v>0</v>
      </c>
      <c r="L5265" s="57">
        <f t="shared" si="379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76"/>
        <v>0</v>
      </c>
      <c r="C5266" s="57" t="str">
        <f t="shared" si="377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78"/>
        <v>0</v>
      </c>
      <c r="L5266" s="57">
        <f t="shared" si="379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76"/>
        <v>0</v>
      </c>
      <c r="C5267" s="57" t="str">
        <f t="shared" si="377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78"/>
        <v>0</v>
      </c>
      <c r="L5267" s="57">
        <f t="shared" si="379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76"/>
        <v>0</v>
      </c>
      <c r="C5268" s="57" t="str">
        <f t="shared" si="377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78"/>
        <v>0</v>
      </c>
      <c r="L5268" s="57">
        <f t="shared" si="379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76"/>
        <v>0</v>
      </c>
      <c r="C5269" s="57" t="str">
        <f t="shared" si="377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78"/>
        <v>0</v>
      </c>
      <c r="L5269" s="57">
        <f t="shared" si="379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76"/>
        <v>0</v>
      </c>
      <c r="C5270" s="57" t="str">
        <f t="shared" si="377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78"/>
        <v>0</v>
      </c>
      <c r="L5270" s="57">
        <f t="shared" si="379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76"/>
        <v>0</v>
      </c>
      <c r="C5271" s="57" t="str">
        <f t="shared" si="377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78"/>
        <v>0</v>
      </c>
      <c r="L5271" s="57">
        <f t="shared" si="379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76"/>
        <v>0</v>
      </c>
      <c r="C5272" s="57" t="str">
        <f t="shared" si="377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78"/>
        <v>0</v>
      </c>
      <c r="L5272" s="57">
        <f t="shared" si="379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76"/>
        <v>0</v>
      </c>
      <c r="C5273" s="57" t="str">
        <f t="shared" si="377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78"/>
        <v>0</v>
      </c>
      <c r="L5273" s="57">
        <f t="shared" si="379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76"/>
        <v>0</v>
      </c>
      <c r="C5274" s="57" t="str">
        <f t="shared" si="377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78"/>
        <v>0</v>
      </c>
      <c r="L5274" s="57">
        <f t="shared" si="379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76"/>
        <v>0</v>
      </c>
      <c r="C5275" s="57" t="str">
        <f t="shared" si="377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78"/>
        <v>0</v>
      </c>
      <c r="L5275" s="57">
        <f t="shared" si="379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76"/>
        <v>0</v>
      </c>
      <c r="C5276" s="57" t="str">
        <f t="shared" si="377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78"/>
        <v>0</v>
      </c>
      <c r="L5276" s="57">
        <f t="shared" si="379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76"/>
        <v>0</v>
      </c>
      <c r="C5277" s="57" t="str">
        <f t="shared" si="377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78"/>
        <v>0</v>
      </c>
      <c r="L5277" s="57">
        <f t="shared" si="379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76"/>
        <v>0</v>
      </c>
      <c r="C5278" s="57" t="str">
        <f t="shared" si="377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78"/>
        <v>0</v>
      </c>
      <c r="L5278" s="57">
        <f t="shared" si="379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76"/>
        <v>0</v>
      </c>
      <c r="C5279" s="57" t="str">
        <f t="shared" si="377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78"/>
        <v>0</v>
      </c>
      <c r="L5279" s="57">
        <f t="shared" si="379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76"/>
        <v>0</v>
      </c>
      <c r="C5280" s="57" t="str">
        <f t="shared" si="377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78"/>
        <v>0</v>
      </c>
      <c r="L5280" s="57">
        <f t="shared" si="379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ref="B5281:B5344" si="380">WEEKNUM(A5281)</f>
        <v>0</v>
      </c>
      <c r="C5281" s="57" t="str">
        <f t="shared" ref="C5281:C5344" si="381">TEXT(A5281,"Mmm")</f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78"/>
        <v>0</v>
      </c>
      <c r="L5281" s="57">
        <f t="shared" si="379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0"/>
        <v>0</v>
      </c>
      <c r="C5282" s="57" t="str">
        <f t="shared" si="381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78"/>
        <v>0</v>
      </c>
      <c r="L5282" s="57">
        <f t="shared" si="379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0"/>
        <v>0</v>
      </c>
      <c r="C5283" s="57" t="str">
        <f t="shared" si="381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78"/>
        <v>0</v>
      </c>
      <c r="L5283" s="57">
        <f t="shared" si="379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0"/>
        <v>0</v>
      </c>
      <c r="C5284" s="57" t="str">
        <f t="shared" si="381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78"/>
        <v>0</v>
      </c>
      <c r="L5284" s="57">
        <f t="shared" si="379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0"/>
        <v>0</v>
      </c>
      <c r="C5285" s="57" t="str">
        <f t="shared" si="381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78"/>
        <v>0</v>
      </c>
      <c r="L5285" s="57">
        <f t="shared" si="379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0"/>
        <v>0</v>
      </c>
      <c r="C5286" s="57" t="str">
        <f t="shared" si="381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78"/>
        <v>0</v>
      </c>
      <c r="L5286" s="57">
        <f t="shared" si="379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0"/>
        <v>0</v>
      </c>
      <c r="C5287" s="57" t="str">
        <f t="shared" si="381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78"/>
        <v>0</v>
      </c>
      <c r="L5287" s="57">
        <f t="shared" si="379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0"/>
        <v>0</v>
      </c>
      <c r="C5288" s="57" t="str">
        <f t="shared" si="381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78"/>
        <v>0</v>
      </c>
      <c r="L5288" s="57">
        <f t="shared" si="379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0"/>
        <v>0</v>
      </c>
      <c r="C5289" s="57" t="str">
        <f t="shared" si="381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78"/>
        <v>0</v>
      </c>
      <c r="L5289" s="57">
        <f t="shared" si="379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0"/>
        <v>0</v>
      </c>
      <c r="C5290" s="57" t="str">
        <f t="shared" si="381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78"/>
        <v>0</v>
      </c>
      <c r="L5290" s="57">
        <f t="shared" si="379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0"/>
        <v>0</v>
      </c>
      <c r="C5291" s="57" t="str">
        <f t="shared" si="381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78"/>
        <v>0</v>
      </c>
      <c r="L5291" s="57">
        <f t="shared" si="379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0"/>
        <v>0</v>
      </c>
      <c r="C5292" s="57" t="str">
        <f t="shared" si="381"/>
        <v>Jan</v>
      </c>
      <c r="D5292" s="4"/>
      <c r="E5292" s="57"/>
      <c r="F5292" s="57"/>
      <c r="G5292" s="57"/>
      <c r="H5292" s="57"/>
      <c r="I5292" s="57"/>
      <c r="J5292" s="57"/>
      <c r="K5292" s="57">
        <f t="shared" ref="K5292:K5355" si="382">I5292+J5292</f>
        <v>0</v>
      </c>
      <c r="L5292" s="57">
        <f t="shared" si="379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0"/>
        <v>0</v>
      </c>
      <c r="C5293" s="57" t="str">
        <f t="shared" si="381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82"/>
        <v>0</v>
      </c>
      <c r="L5293" s="57">
        <f t="shared" si="379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0"/>
        <v>0</v>
      </c>
      <c r="C5294" s="57" t="str">
        <f t="shared" si="381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82"/>
        <v>0</v>
      </c>
      <c r="L5294" s="57">
        <f t="shared" si="379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0"/>
        <v>0</v>
      </c>
      <c r="C5295" s="57" t="str">
        <f t="shared" si="381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82"/>
        <v>0</v>
      </c>
      <c r="L5295" s="57">
        <f t="shared" si="379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0"/>
        <v>0</v>
      </c>
      <c r="C5296" s="57" t="str">
        <f t="shared" si="381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82"/>
        <v>0</v>
      </c>
      <c r="L5296" s="57">
        <f t="shared" si="379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0"/>
        <v>0</v>
      </c>
      <c r="C5297" s="57" t="str">
        <f t="shared" si="381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82"/>
        <v>0</v>
      </c>
      <c r="L5297" s="57">
        <f t="shared" si="379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0"/>
        <v>0</v>
      </c>
      <c r="C5298" s="57" t="str">
        <f t="shared" si="381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82"/>
        <v>0</v>
      </c>
      <c r="L5298" s="57">
        <f t="shared" si="379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0"/>
        <v>0</v>
      </c>
      <c r="C5299" s="57" t="str">
        <f t="shared" si="381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82"/>
        <v>0</v>
      </c>
      <c r="L5299" s="57">
        <f t="shared" si="379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0"/>
        <v>0</v>
      </c>
      <c r="C5300" s="57" t="str">
        <f t="shared" si="381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82"/>
        <v>0</v>
      </c>
      <c r="L5300" s="57">
        <f t="shared" si="379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0"/>
        <v>0</v>
      </c>
      <c r="C5301" s="57" t="str">
        <f t="shared" si="381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82"/>
        <v>0</v>
      </c>
      <c r="L5301" s="57">
        <f t="shared" si="379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0"/>
        <v>0</v>
      </c>
      <c r="C5302" s="57" t="str">
        <f t="shared" si="381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82"/>
        <v>0</v>
      </c>
      <c r="L5302" s="57">
        <f t="shared" si="379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0"/>
        <v>0</v>
      </c>
      <c r="C5303" s="57" t="str">
        <f t="shared" si="381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82"/>
        <v>0</v>
      </c>
      <c r="L5303" s="57">
        <f t="shared" si="379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0"/>
        <v>0</v>
      </c>
      <c r="C5304" s="57" t="str">
        <f t="shared" si="381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82"/>
        <v>0</v>
      </c>
      <c r="L5304" s="57">
        <f t="shared" ref="L5304:L5367" si="383">H5304*K5304</f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0"/>
        <v>0</v>
      </c>
      <c r="C5305" s="57" t="str">
        <f t="shared" si="381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82"/>
        <v>0</v>
      </c>
      <c r="L5305" s="57">
        <f t="shared" si="383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0"/>
        <v>0</v>
      </c>
      <c r="C5306" s="57" t="str">
        <f t="shared" si="381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82"/>
        <v>0</v>
      </c>
      <c r="L5306" s="57">
        <f t="shared" si="383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0"/>
        <v>0</v>
      </c>
      <c r="C5307" s="57" t="str">
        <f t="shared" si="381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82"/>
        <v>0</v>
      </c>
      <c r="L5307" s="57">
        <f t="shared" si="383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0"/>
        <v>0</v>
      </c>
      <c r="C5308" s="57" t="str">
        <f t="shared" si="381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82"/>
        <v>0</v>
      </c>
      <c r="L5308" s="57">
        <f t="shared" si="383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0"/>
        <v>0</v>
      </c>
      <c r="C5309" s="57" t="str">
        <f t="shared" si="381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82"/>
        <v>0</v>
      </c>
      <c r="L5309" s="57">
        <f t="shared" si="383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0"/>
        <v>0</v>
      </c>
      <c r="C5310" s="57" t="str">
        <f t="shared" si="381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82"/>
        <v>0</v>
      </c>
      <c r="L5310" s="57">
        <f t="shared" si="383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0"/>
        <v>0</v>
      </c>
      <c r="C5311" s="57" t="str">
        <f t="shared" si="381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82"/>
        <v>0</v>
      </c>
      <c r="L5311" s="57">
        <f t="shared" si="383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0"/>
        <v>0</v>
      </c>
      <c r="C5312" s="57" t="str">
        <f t="shared" si="381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82"/>
        <v>0</v>
      </c>
      <c r="L5312" s="57">
        <f t="shared" si="383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0"/>
        <v>0</v>
      </c>
      <c r="C5313" s="57" t="str">
        <f t="shared" si="381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82"/>
        <v>0</v>
      </c>
      <c r="L5313" s="57">
        <f t="shared" si="383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0"/>
        <v>0</v>
      </c>
      <c r="C5314" s="57" t="str">
        <f t="shared" si="381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82"/>
        <v>0</v>
      </c>
      <c r="L5314" s="57">
        <f t="shared" si="383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0"/>
        <v>0</v>
      </c>
      <c r="C5315" s="57" t="str">
        <f t="shared" si="381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82"/>
        <v>0</v>
      </c>
      <c r="L5315" s="57">
        <f t="shared" si="383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0"/>
        <v>0</v>
      </c>
      <c r="C5316" s="57" t="str">
        <f t="shared" si="381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82"/>
        <v>0</v>
      </c>
      <c r="L5316" s="57">
        <f t="shared" si="383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0"/>
        <v>0</v>
      </c>
      <c r="C5317" s="57" t="str">
        <f t="shared" si="381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82"/>
        <v>0</v>
      </c>
      <c r="L5317" s="57">
        <f t="shared" si="383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0"/>
        <v>0</v>
      </c>
      <c r="C5318" s="57" t="str">
        <f t="shared" si="381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82"/>
        <v>0</v>
      </c>
      <c r="L5318" s="57">
        <f t="shared" si="383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0"/>
        <v>0</v>
      </c>
      <c r="C5319" s="57" t="str">
        <f t="shared" si="381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82"/>
        <v>0</v>
      </c>
      <c r="L5319" s="57">
        <f t="shared" si="383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0"/>
        <v>0</v>
      </c>
      <c r="C5320" s="57" t="str">
        <f t="shared" si="381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82"/>
        <v>0</v>
      </c>
      <c r="L5320" s="57">
        <f t="shared" si="383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0"/>
        <v>0</v>
      </c>
      <c r="C5321" s="57" t="str">
        <f t="shared" si="381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82"/>
        <v>0</v>
      </c>
      <c r="L5321" s="57">
        <f t="shared" si="383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0"/>
        <v>0</v>
      </c>
      <c r="C5322" s="57" t="str">
        <f t="shared" si="381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82"/>
        <v>0</v>
      </c>
      <c r="L5322" s="57">
        <f t="shared" si="383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0"/>
        <v>0</v>
      </c>
      <c r="C5323" s="57" t="str">
        <f t="shared" si="381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82"/>
        <v>0</v>
      </c>
      <c r="L5323" s="57">
        <f t="shared" si="383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0"/>
        <v>0</v>
      </c>
      <c r="C5324" s="57" t="str">
        <f t="shared" si="381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82"/>
        <v>0</v>
      </c>
      <c r="L5324" s="57">
        <f t="shared" si="383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0"/>
        <v>0</v>
      </c>
      <c r="C5325" s="57" t="str">
        <f t="shared" si="381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82"/>
        <v>0</v>
      </c>
      <c r="L5325" s="57">
        <f t="shared" si="383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0"/>
        <v>0</v>
      </c>
      <c r="C5326" s="57" t="str">
        <f t="shared" si="381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82"/>
        <v>0</v>
      </c>
      <c r="L5326" s="57">
        <f t="shared" si="383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0"/>
        <v>0</v>
      </c>
      <c r="C5327" s="57" t="str">
        <f t="shared" si="381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82"/>
        <v>0</v>
      </c>
      <c r="L5327" s="57">
        <f t="shared" si="383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0"/>
        <v>0</v>
      </c>
      <c r="C5328" s="57" t="str">
        <f t="shared" si="381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82"/>
        <v>0</v>
      </c>
      <c r="L5328" s="57">
        <f t="shared" si="383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0"/>
        <v>0</v>
      </c>
      <c r="C5329" s="57" t="str">
        <f t="shared" si="381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82"/>
        <v>0</v>
      </c>
      <c r="L5329" s="57">
        <f t="shared" si="383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0"/>
        <v>0</v>
      </c>
      <c r="C5330" s="57" t="str">
        <f t="shared" si="381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82"/>
        <v>0</v>
      </c>
      <c r="L5330" s="57">
        <f t="shared" si="383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0"/>
        <v>0</v>
      </c>
      <c r="C5331" s="57" t="str">
        <f t="shared" si="381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82"/>
        <v>0</v>
      </c>
      <c r="L5331" s="57">
        <f t="shared" si="383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0"/>
        <v>0</v>
      </c>
      <c r="C5332" s="57" t="str">
        <f t="shared" si="381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82"/>
        <v>0</v>
      </c>
      <c r="L5332" s="57">
        <f t="shared" si="383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0"/>
        <v>0</v>
      </c>
      <c r="C5333" s="57" t="str">
        <f t="shared" si="381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82"/>
        <v>0</v>
      </c>
      <c r="L5333" s="57">
        <f t="shared" si="383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0"/>
        <v>0</v>
      </c>
      <c r="C5334" s="57" t="str">
        <f t="shared" si="381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82"/>
        <v>0</v>
      </c>
      <c r="L5334" s="57">
        <f t="shared" si="383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0"/>
        <v>0</v>
      </c>
      <c r="C5335" s="57" t="str">
        <f t="shared" si="381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82"/>
        <v>0</v>
      </c>
      <c r="L5335" s="57">
        <f t="shared" si="383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0"/>
        <v>0</v>
      </c>
      <c r="C5336" s="57" t="str">
        <f t="shared" si="381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82"/>
        <v>0</v>
      </c>
      <c r="L5336" s="57">
        <f t="shared" si="383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0"/>
        <v>0</v>
      </c>
      <c r="C5337" s="57" t="str">
        <f t="shared" si="381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82"/>
        <v>0</v>
      </c>
      <c r="L5337" s="57">
        <f t="shared" si="383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0"/>
        <v>0</v>
      </c>
      <c r="C5338" s="57" t="str">
        <f t="shared" si="381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82"/>
        <v>0</v>
      </c>
      <c r="L5338" s="57">
        <f t="shared" si="383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0"/>
        <v>0</v>
      </c>
      <c r="C5339" s="57" t="str">
        <f t="shared" si="381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82"/>
        <v>0</v>
      </c>
      <c r="L5339" s="57">
        <f t="shared" si="383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80"/>
        <v>0</v>
      </c>
      <c r="C5340" s="57" t="str">
        <f t="shared" si="381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82"/>
        <v>0</v>
      </c>
      <c r="L5340" s="57">
        <f t="shared" si="383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80"/>
        <v>0</v>
      </c>
      <c r="C5341" s="57" t="str">
        <f t="shared" si="381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82"/>
        <v>0</v>
      </c>
      <c r="L5341" s="57">
        <f t="shared" si="383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80"/>
        <v>0</v>
      </c>
      <c r="C5342" s="57" t="str">
        <f t="shared" si="381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82"/>
        <v>0</v>
      </c>
      <c r="L5342" s="57">
        <f t="shared" si="383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80"/>
        <v>0</v>
      </c>
      <c r="C5343" s="57" t="str">
        <f t="shared" si="381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82"/>
        <v>0</v>
      </c>
      <c r="L5343" s="57">
        <f t="shared" si="383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80"/>
        <v>0</v>
      </c>
      <c r="C5344" s="57" t="str">
        <f t="shared" si="381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82"/>
        <v>0</v>
      </c>
      <c r="L5344" s="57">
        <f t="shared" si="383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ref="B5345:B5408" si="384">WEEKNUM(A5345)</f>
        <v>0</v>
      </c>
      <c r="C5345" s="57" t="str">
        <f t="shared" ref="C5345:C5408" si="385">TEXT(A5345,"Mmm")</f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82"/>
        <v>0</v>
      </c>
      <c r="L5345" s="57">
        <f t="shared" si="383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84"/>
        <v>0</v>
      </c>
      <c r="C5346" s="57" t="str">
        <f t="shared" si="385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82"/>
        <v>0</v>
      </c>
      <c r="L5346" s="57">
        <f t="shared" si="383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84"/>
        <v>0</v>
      </c>
      <c r="C5347" s="57" t="str">
        <f t="shared" si="385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82"/>
        <v>0</v>
      </c>
      <c r="L5347" s="57">
        <f t="shared" si="383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84"/>
        <v>0</v>
      </c>
      <c r="C5348" s="57" t="str">
        <f t="shared" si="385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82"/>
        <v>0</v>
      </c>
      <c r="L5348" s="57">
        <f t="shared" si="383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84"/>
        <v>0</v>
      </c>
      <c r="C5349" s="57" t="str">
        <f t="shared" si="385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82"/>
        <v>0</v>
      </c>
      <c r="L5349" s="57">
        <f t="shared" si="383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84"/>
        <v>0</v>
      </c>
      <c r="C5350" s="57" t="str">
        <f t="shared" si="385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82"/>
        <v>0</v>
      </c>
      <c r="L5350" s="57">
        <f t="shared" si="383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84"/>
        <v>0</v>
      </c>
      <c r="C5351" s="57" t="str">
        <f t="shared" si="385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82"/>
        <v>0</v>
      </c>
      <c r="L5351" s="57">
        <f t="shared" si="383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84"/>
        <v>0</v>
      </c>
      <c r="C5352" s="57" t="str">
        <f t="shared" si="385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82"/>
        <v>0</v>
      </c>
      <c r="L5352" s="57">
        <f t="shared" si="383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84"/>
        <v>0</v>
      </c>
      <c r="C5353" s="57" t="str">
        <f t="shared" si="385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82"/>
        <v>0</v>
      </c>
      <c r="L5353" s="57">
        <f t="shared" si="383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84"/>
        <v>0</v>
      </c>
      <c r="C5354" s="57" t="str">
        <f t="shared" si="385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82"/>
        <v>0</v>
      </c>
      <c r="L5354" s="57">
        <f t="shared" si="383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84"/>
        <v>0</v>
      </c>
      <c r="C5355" s="57" t="str">
        <f t="shared" si="385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82"/>
        <v>0</v>
      </c>
      <c r="L5355" s="57">
        <f t="shared" si="383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84"/>
        <v>0</v>
      </c>
      <c r="C5356" s="57" t="str">
        <f t="shared" si="385"/>
        <v>Jan</v>
      </c>
      <c r="D5356" s="4"/>
      <c r="E5356" s="57"/>
      <c r="F5356" s="57"/>
      <c r="G5356" s="57"/>
      <c r="H5356" s="57"/>
      <c r="I5356" s="57"/>
      <c r="J5356" s="57"/>
      <c r="K5356" s="57">
        <f t="shared" ref="K5356:K5419" si="386">I5356+J5356</f>
        <v>0</v>
      </c>
      <c r="L5356" s="57">
        <f t="shared" si="383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84"/>
        <v>0</v>
      </c>
      <c r="C5357" s="57" t="str">
        <f t="shared" si="385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86"/>
        <v>0</v>
      </c>
      <c r="L5357" s="57">
        <f t="shared" si="383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84"/>
        <v>0</v>
      </c>
      <c r="C5358" s="57" t="str">
        <f t="shared" si="385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86"/>
        <v>0</v>
      </c>
      <c r="L5358" s="57">
        <f t="shared" si="383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84"/>
        <v>0</v>
      </c>
      <c r="C5359" s="57" t="str">
        <f t="shared" si="385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86"/>
        <v>0</v>
      </c>
      <c r="L5359" s="57">
        <f t="shared" si="383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84"/>
        <v>0</v>
      </c>
      <c r="C5360" s="57" t="str">
        <f t="shared" si="385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86"/>
        <v>0</v>
      </c>
      <c r="L5360" s="57">
        <f t="shared" si="383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84"/>
        <v>0</v>
      </c>
      <c r="C5361" s="57" t="str">
        <f t="shared" si="385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86"/>
        <v>0</v>
      </c>
      <c r="L5361" s="57">
        <f t="shared" si="383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84"/>
        <v>0</v>
      </c>
      <c r="C5362" s="57" t="str">
        <f t="shared" si="385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86"/>
        <v>0</v>
      </c>
      <c r="L5362" s="57">
        <f t="shared" si="383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84"/>
        <v>0</v>
      </c>
      <c r="C5363" s="57" t="str">
        <f t="shared" si="385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86"/>
        <v>0</v>
      </c>
      <c r="L5363" s="57">
        <f t="shared" si="383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84"/>
        <v>0</v>
      </c>
      <c r="C5364" s="57" t="str">
        <f t="shared" si="385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86"/>
        <v>0</v>
      </c>
      <c r="L5364" s="57">
        <f t="shared" si="383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84"/>
        <v>0</v>
      </c>
      <c r="C5365" s="57" t="str">
        <f t="shared" si="385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86"/>
        <v>0</v>
      </c>
      <c r="L5365" s="57">
        <f t="shared" si="383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84"/>
        <v>0</v>
      </c>
      <c r="C5366" s="57" t="str">
        <f t="shared" si="385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86"/>
        <v>0</v>
      </c>
      <c r="L5366" s="57">
        <f t="shared" si="383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84"/>
        <v>0</v>
      </c>
      <c r="C5367" s="57" t="str">
        <f t="shared" si="385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86"/>
        <v>0</v>
      </c>
      <c r="L5367" s="57">
        <f t="shared" si="383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84"/>
        <v>0</v>
      </c>
      <c r="C5368" s="57" t="str">
        <f t="shared" si="385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86"/>
        <v>0</v>
      </c>
      <c r="L5368" s="57">
        <f t="shared" ref="L5368:L5431" si="387">H5368*K5368</f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84"/>
        <v>0</v>
      </c>
      <c r="C5369" s="57" t="str">
        <f t="shared" si="385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86"/>
        <v>0</v>
      </c>
      <c r="L5369" s="57">
        <f t="shared" si="387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84"/>
        <v>0</v>
      </c>
      <c r="C5370" s="57" t="str">
        <f t="shared" si="385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86"/>
        <v>0</v>
      </c>
      <c r="L5370" s="57">
        <f t="shared" si="387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84"/>
        <v>0</v>
      </c>
      <c r="C5371" s="57" t="str">
        <f t="shared" si="385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86"/>
        <v>0</v>
      </c>
      <c r="L5371" s="57">
        <f t="shared" si="387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84"/>
        <v>0</v>
      </c>
      <c r="C5372" s="57" t="str">
        <f t="shared" si="385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86"/>
        <v>0</v>
      </c>
      <c r="L5372" s="57">
        <f t="shared" si="387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84"/>
        <v>0</v>
      </c>
      <c r="C5373" s="57" t="str">
        <f t="shared" si="385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86"/>
        <v>0</v>
      </c>
      <c r="L5373" s="57">
        <f t="shared" si="387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84"/>
        <v>0</v>
      </c>
      <c r="C5374" s="57" t="str">
        <f t="shared" si="385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86"/>
        <v>0</v>
      </c>
      <c r="L5374" s="57">
        <f t="shared" si="387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84"/>
        <v>0</v>
      </c>
      <c r="C5375" s="57" t="str">
        <f t="shared" si="385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86"/>
        <v>0</v>
      </c>
      <c r="L5375" s="57">
        <f t="shared" si="387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84"/>
        <v>0</v>
      </c>
      <c r="C5376" s="57" t="str">
        <f t="shared" si="385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86"/>
        <v>0</v>
      </c>
      <c r="L5376" s="57">
        <f t="shared" si="387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84"/>
        <v>0</v>
      </c>
      <c r="C5377" s="57" t="str">
        <f t="shared" si="385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86"/>
        <v>0</v>
      </c>
      <c r="L5377" s="57">
        <f t="shared" si="387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84"/>
        <v>0</v>
      </c>
      <c r="C5378" s="57" t="str">
        <f t="shared" si="385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86"/>
        <v>0</v>
      </c>
      <c r="L5378" s="57">
        <f t="shared" si="387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84"/>
        <v>0</v>
      </c>
      <c r="C5379" s="57" t="str">
        <f t="shared" si="385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86"/>
        <v>0</v>
      </c>
      <c r="L5379" s="57">
        <f t="shared" si="387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84"/>
        <v>0</v>
      </c>
      <c r="C5380" s="57" t="str">
        <f t="shared" si="385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86"/>
        <v>0</v>
      </c>
      <c r="L5380" s="57">
        <f t="shared" si="387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84"/>
        <v>0</v>
      </c>
      <c r="C5381" s="57" t="str">
        <f t="shared" si="385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86"/>
        <v>0</v>
      </c>
      <c r="L5381" s="57">
        <f t="shared" si="387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84"/>
        <v>0</v>
      </c>
      <c r="C5382" s="57" t="str">
        <f t="shared" si="385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86"/>
        <v>0</v>
      </c>
      <c r="L5382" s="57">
        <f t="shared" si="387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84"/>
        <v>0</v>
      </c>
      <c r="C5383" s="57" t="str">
        <f t="shared" si="385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86"/>
        <v>0</v>
      </c>
      <c r="L5383" s="57">
        <f t="shared" si="387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84"/>
        <v>0</v>
      </c>
      <c r="C5384" s="57" t="str">
        <f t="shared" si="385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86"/>
        <v>0</v>
      </c>
      <c r="L5384" s="57">
        <f t="shared" si="387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84"/>
        <v>0</v>
      </c>
      <c r="C5385" s="57" t="str">
        <f t="shared" si="385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86"/>
        <v>0</v>
      </c>
      <c r="L5385" s="57">
        <f t="shared" si="387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84"/>
        <v>0</v>
      </c>
      <c r="C5386" s="57" t="str">
        <f t="shared" si="385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86"/>
        <v>0</v>
      </c>
      <c r="L5386" s="57">
        <f t="shared" si="387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84"/>
        <v>0</v>
      </c>
      <c r="C5387" s="57" t="str">
        <f t="shared" si="385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86"/>
        <v>0</v>
      </c>
      <c r="L5387" s="57">
        <f t="shared" si="387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84"/>
        <v>0</v>
      </c>
      <c r="C5388" s="57" t="str">
        <f t="shared" si="385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86"/>
        <v>0</v>
      </c>
      <c r="L5388" s="57">
        <f t="shared" si="387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84"/>
        <v>0</v>
      </c>
      <c r="C5389" s="57" t="str">
        <f t="shared" si="385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86"/>
        <v>0</v>
      </c>
      <c r="L5389" s="57">
        <f t="shared" si="387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84"/>
        <v>0</v>
      </c>
      <c r="C5390" s="57" t="str">
        <f t="shared" si="385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86"/>
        <v>0</v>
      </c>
      <c r="L5390" s="57">
        <f t="shared" si="387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84"/>
        <v>0</v>
      </c>
      <c r="C5391" s="57" t="str">
        <f t="shared" si="385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86"/>
        <v>0</v>
      </c>
      <c r="L5391" s="57">
        <f t="shared" si="387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84"/>
        <v>0</v>
      </c>
      <c r="C5392" s="57" t="str">
        <f t="shared" si="385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86"/>
        <v>0</v>
      </c>
      <c r="L5392" s="57">
        <f t="shared" si="387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84"/>
        <v>0</v>
      </c>
      <c r="C5393" s="57" t="str">
        <f t="shared" si="385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86"/>
        <v>0</v>
      </c>
      <c r="L5393" s="57">
        <f t="shared" si="387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84"/>
        <v>0</v>
      </c>
      <c r="C5394" s="57" t="str">
        <f t="shared" si="385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86"/>
        <v>0</v>
      </c>
      <c r="L5394" s="57">
        <f t="shared" si="387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84"/>
        <v>0</v>
      </c>
      <c r="C5395" s="57" t="str">
        <f t="shared" si="385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86"/>
        <v>0</v>
      </c>
      <c r="L5395" s="57">
        <f t="shared" si="387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84"/>
        <v>0</v>
      </c>
      <c r="C5396" s="57" t="str">
        <f t="shared" si="385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86"/>
        <v>0</v>
      </c>
      <c r="L5396" s="57">
        <f t="shared" si="387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84"/>
        <v>0</v>
      </c>
      <c r="C5397" s="57" t="str">
        <f t="shared" si="385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86"/>
        <v>0</v>
      </c>
      <c r="L5397" s="57">
        <f t="shared" si="387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84"/>
        <v>0</v>
      </c>
      <c r="C5398" s="57" t="str">
        <f t="shared" si="385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86"/>
        <v>0</v>
      </c>
      <c r="L5398" s="57">
        <f t="shared" si="387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84"/>
        <v>0</v>
      </c>
      <c r="C5399" s="57" t="str">
        <f t="shared" si="385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86"/>
        <v>0</v>
      </c>
      <c r="L5399" s="57">
        <f t="shared" si="387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84"/>
        <v>0</v>
      </c>
      <c r="C5400" s="57" t="str">
        <f t="shared" si="385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86"/>
        <v>0</v>
      </c>
      <c r="L5400" s="57">
        <f t="shared" si="387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84"/>
        <v>0</v>
      </c>
      <c r="C5401" s="57" t="str">
        <f t="shared" si="385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86"/>
        <v>0</v>
      </c>
      <c r="L5401" s="57">
        <f t="shared" si="387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84"/>
        <v>0</v>
      </c>
      <c r="C5402" s="57" t="str">
        <f t="shared" si="385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86"/>
        <v>0</v>
      </c>
      <c r="L5402" s="57">
        <f t="shared" si="387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84"/>
        <v>0</v>
      </c>
      <c r="C5403" s="57" t="str">
        <f t="shared" si="385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86"/>
        <v>0</v>
      </c>
      <c r="L5403" s="57">
        <f t="shared" si="387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84"/>
        <v>0</v>
      </c>
      <c r="C5404" s="57" t="str">
        <f t="shared" si="385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86"/>
        <v>0</v>
      </c>
      <c r="L5404" s="57">
        <f t="shared" si="387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84"/>
        <v>0</v>
      </c>
      <c r="C5405" s="57" t="str">
        <f t="shared" si="385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86"/>
        <v>0</v>
      </c>
      <c r="L5405" s="57">
        <f t="shared" si="387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84"/>
        <v>0</v>
      </c>
      <c r="C5406" s="57" t="str">
        <f t="shared" si="385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86"/>
        <v>0</v>
      </c>
      <c r="L5406" s="57">
        <f t="shared" si="387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84"/>
        <v>0</v>
      </c>
      <c r="C5407" s="57" t="str">
        <f t="shared" si="385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86"/>
        <v>0</v>
      </c>
      <c r="L5407" s="57">
        <f t="shared" si="387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84"/>
        <v>0</v>
      </c>
      <c r="C5408" s="57" t="str">
        <f t="shared" si="385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86"/>
        <v>0</v>
      </c>
      <c r="L5408" s="57">
        <f t="shared" si="387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ref="B5409:B5472" si="388">WEEKNUM(A5409)</f>
        <v>0</v>
      </c>
      <c r="C5409" s="57" t="str">
        <f t="shared" ref="C5409:C5472" si="389">TEXT(A5409,"Mmm")</f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86"/>
        <v>0</v>
      </c>
      <c r="L5409" s="57">
        <f t="shared" si="387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88"/>
        <v>0</v>
      </c>
      <c r="C5410" s="57" t="str">
        <f t="shared" si="389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86"/>
        <v>0</v>
      </c>
      <c r="L5410" s="57">
        <f t="shared" si="387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88"/>
        <v>0</v>
      </c>
      <c r="C5411" s="57" t="str">
        <f t="shared" si="389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86"/>
        <v>0</v>
      </c>
      <c r="L5411" s="57">
        <f t="shared" si="387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88"/>
        <v>0</v>
      </c>
      <c r="C5412" s="57" t="str">
        <f t="shared" si="389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86"/>
        <v>0</v>
      </c>
      <c r="L5412" s="57">
        <f t="shared" si="387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88"/>
        <v>0</v>
      </c>
      <c r="C5413" s="57" t="str">
        <f t="shared" si="389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86"/>
        <v>0</v>
      </c>
      <c r="L5413" s="57">
        <f t="shared" si="387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88"/>
        <v>0</v>
      </c>
      <c r="C5414" s="57" t="str">
        <f t="shared" si="389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86"/>
        <v>0</v>
      </c>
      <c r="L5414" s="57">
        <f t="shared" si="387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88"/>
        <v>0</v>
      </c>
      <c r="C5415" s="57" t="str">
        <f t="shared" si="389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86"/>
        <v>0</v>
      </c>
      <c r="L5415" s="57">
        <f t="shared" si="387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88"/>
        <v>0</v>
      </c>
      <c r="C5416" s="57" t="str">
        <f t="shared" si="389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86"/>
        <v>0</v>
      </c>
      <c r="L5416" s="57">
        <f t="shared" si="387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88"/>
        <v>0</v>
      </c>
      <c r="C5417" s="57" t="str">
        <f t="shared" si="389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86"/>
        <v>0</v>
      </c>
      <c r="L5417" s="57">
        <f t="shared" si="387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88"/>
        <v>0</v>
      </c>
      <c r="C5418" s="57" t="str">
        <f t="shared" si="389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86"/>
        <v>0</v>
      </c>
      <c r="L5418" s="57">
        <f t="shared" si="387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88"/>
        <v>0</v>
      </c>
      <c r="C5419" s="57" t="str">
        <f t="shared" si="389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86"/>
        <v>0</v>
      </c>
      <c r="L5419" s="57">
        <f t="shared" si="387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88"/>
        <v>0</v>
      </c>
      <c r="C5420" s="57" t="str">
        <f t="shared" si="389"/>
        <v>Jan</v>
      </c>
      <c r="D5420" s="4"/>
      <c r="E5420" s="57"/>
      <c r="F5420" s="57"/>
      <c r="G5420" s="57"/>
      <c r="H5420" s="57"/>
      <c r="I5420" s="57"/>
      <c r="J5420" s="57"/>
      <c r="K5420" s="57">
        <f t="shared" ref="K5420:K5483" si="390">I5420+J5420</f>
        <v>0</v>
      </c>
      <c r="L5420" s="57">
        <f t="shared" si="387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88"/>
        <v>0</v>
      </c>
      <c r="C5421" s="57" t="str">
        <f t="shared" si="389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0"/>
        <v>0</v>
      </c>
      <c r="L5421" s="57">
        <f t="shared" si="387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88"/>
        <v>0</v>
      </c>
      <c r="C5422" s="57" t="str">
        <f t="shared" si="389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0"/>
        <v>0</v>
      </c>
      <c r="L5422" s="57">
        <f t="shared" si="387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88"/>
        <v>0</v>
      </c>
      <c r="C5423" s="57" t="str">
        <f t="shared" si="389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0"/>
        <v>0</v>
      </c>
      <c r="L5423" s="57">
        <f t="shared" si="387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88"/>
        <v>0</v>
      </c>
      <c r="C5424" s="57" t="str">
        <f t="shared" si="389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0"/>
        <v>0</v>
      </c>
      <c r="L5424" s="57">
        <f t="shared" si="387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88"/>
        <v>0</v>
      </c>
      <c r="C5425" s="57" t="str">
        <f t="shared" si="389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0"/>
        <v>0</v>
      </c>
      <c r="L5425" s="57">
        <f t="shared" si="387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88"/>
        <v>0</v>
      </c>
      <c r="C5426" s="57" t="str">
        <f t="shared" si="389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0"/>
        <v>0</v>
      </c>
      <c r="L5426" s="57">
        <f t="shared" si="387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88"/>
        <v>0</v>
      </c>
      <c r="C5427" s="57" t="str">
        <f t="shared" si="389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0"/>
        <v>0</v>
      </c>
      <c r="L5427" s="57">
        <f t="shared" si="387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88"/>
        <v>0</v>
      </c>
      <c r="C5428" s="57" t="str">
        <f t="shared" si="389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0"/>
        <v>0</v>
      </c>
      <c r="L5428" s="57">
        <f t="shared" si="387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88"/>
        <v>0</v>
      </c>
      <c r="C5429" s="57" t="str">
        <f t="shared" si="389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0"/>
        <v>0</v>
      </c>
      <c r="L5429" s="57">
        <f t="shared" si="387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88"/>
        <v>0</v>
      </c>
      <c r="C5430" s="57" t="str">
        <f t="shared" si="389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0"/>
        <v>0</v>
      </c>
      <c r="L5430" s="57">
        <f t="shared" si="387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88"/>
        <v>0</v>
      </c>
      <c r="C5431" s="57" t="str">
        <f t="shared" si="389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0"/>
        <v>0</v>
      </c>
      <c r="L5431" s="57">
        <f t="shared" si="387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88"/>
        <v>0</v>
      </c>
      <c r="C5432" s="57" t="str">
        <f t="shared" si="389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0"/>
        <v>0</v>
      </c>
      <c r="L5432" s="57">
        <f t="shared" ref="L5432:L5495" si="391">H5432*K5432</f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88"/>
        <v>0</v>
      </c>
      <c r="C5433" s="57" t="str">
        <f t="shared" si="389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0"/>
        <v>0</v>
      </c>
      <c r="L5433" s="57">
        <f t="shared" si="391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88"/>
        <v>0</v>
      </c>
      <c r="C5434" s="57" t="str">
        <f t="shared" si="389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0"/>
        <v>0</v>
      </c>
      <c r="L5434" s="57">
        <f t="shared" si="391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88"/>
        <v>0</v>
      </c>
      <c r="C5435" s="57" t="str">
        <f t="shared" si="389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0"/>
        <v>0</v>
      </c>
      <c r="L5435" s="57">
        <f t="shared" si="391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88"/>
        <v>0</v>
      </c>
      <c r="C5436" s="57" t="str">
        <f t="shared" si="389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0"/>
        <v>0</v>
      </c>
      <c r="L5436" s="57">
        <f t="shared" si="391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88"/>
        <v>0</v>
      </c>
      <c r="C5437" s="57" t="str">
        <f t="shared" si="389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0"/>
        <v>0</v>
      </c>
      <c r="L5437" s="57">
        <f t="shared" si="391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88"/>
        <v>0</v>
      </c>
      <c r="C5438" s="57" t="str">
        <f t="shared" si="389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0"/>
        <v>0</v>
      </c>
      <c r="L5438" s="57">
        <f t="shared" si="391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88"/>
        <v>0</v>
      </c>
      <c r="C5439" s="57" t="str">
        <f t="shared" si="389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0"/>
        <v>0</v>
      </c>
      <c r="L5439" s="57">
        <f t="shared" si="391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88"/>
        <v>0</v>
      </c>
      <c r="C5440" s="57" t="str">
        <f t="shared" si="389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0"/>
        <v>0</v>
      </c>
      <c r="L5440" s="57">
        <f t="shared" si="391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88"/>
        <v>0</v>
      </c>
      <c r="C5441" s="57" t="str">
        <f t="shared" si="389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0"/>
        <v>0</v>
      </c>
      <c r="L5441" s="57">
        <f t="shared" si="391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88"/>
        <v>0</v>
      </c>
      <c r="C5442" s="57" t="str">
        <f t="shared" si="389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0"/>
        <v>0</v>
      </c>
      <c r="L5442" s="57">
        <f t="shared" si="391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88"/>
        <v>0</v>
      </c>
      <c r="C5443" s="57" t="str">
        <f t="shared" si="389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0"/>
        <v>0</v>
      </c>
      <c r="L5443" s="57">
        <f t="shared" si="391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88"/>
        <v>0</v>
      </c>
      <c r="C5444" s="57" t="str">
        <f t="shared" si="389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0"/>
        <v>0</v>
      </c>
      <c r="L5444" s="57">
        <f t="shared" si="391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88"/>
        <v>0</v>
      </c>
      <c r="C5445" s="57" t="str">
        <f t="shared" si="389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0"/>
        <v>0</v>
      </c>
      <c r="L5445" s="57">
        <f t="shared" si="391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88"/>
        <v>0</v>
      </c>
      <c r="C5446" s="57" t="str">
        <f t="shared" si="389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0"/>
        <v>0</v>
      </c>
      <c r="L5446" s="57">
        <f t="shared" si="391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88"/>
        <v>0</v>
      </c>
      <c r="C5447" s="57" t="str">
        <f t="shared" si="389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0"/>
        <v>0</v>
      </c>
      <c r="L5447" s="57">
        <f t="shared" si="391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88"/>
        <v>0</v>
      </c>
      <c r="C5448" s="57" t="str">
        <f t="shared" si="389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0"/>
        <v>0</v>
      </c>
      <c r="L5448" s="57">
        <f t="shared" si="391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88"/>
        <v>0</v>
      </c>
      <c r="C5449" s="57" t="str">
        <f t="shared" si="389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0"/>
        <v>0</v>
      </c>
      <c r="L5449" s="57">
        <f t="shared" si="391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88"/>
        <v>0</v>
      </c>
      <c r="C5450" s="57" t="str">
        <f t="shared" si="389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0"/>
        <v>0</v>
      </c>
      <c r="L5450" s="57">
        <f t="shared" si="391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88"/>
        <v>0</v>
      </c>
      <c r="C5451" s="57" t="str">
        <f t="shared" si="389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0"/>
        <v>0</v>
      </c>
      <c r="L5451" s="57">
        <f t="shared" si="391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88"/>
        <v>0</v>
      </c>
      <c r="C5452" s="57" t="str">
        <f t="shared" si="389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0"/>
        <v>0</v>
      </c>
      <c r="L5452" s="57">
        <f t="shared" si="391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88"/>
        <v>0</v>
      </c>
      <c r="C5453" s="57" t="str">
        <f t="shared" si="389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0"/>
        <v>0</v>
      </c>
      <c r="L5453" s="57">
        <f t="shared" si="391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88"/>
        <v>0</v>
      </c>
      <c r="C5454" s="57" t="str">
        <f t="shared" si="389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0"/>
        <v>0</v>
      </c>
      <c r="L5454" s="57">
        <f t="shared" si="391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88"/>
        <v>0</v>
      </c>
      <c r="C5455" s="57" t="str">
        <f t="shared" si="389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0"/>
        <v>0</v>
      </c>
      <c r="L5455" s="57">
        <f t="shared" si="391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88"/>
        <v>0</v>
      </c>
      <c r="C5456" s="57" t="str">
        <f t="shared" si="389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0"/>
        <v>0</v>
      </c>
      <c r="L5456" s="57">
        <f t="shared" si="391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88"/>
        <v>0</v>
      </c>
      <c r="C5457" s="57" t="str">
        <f t="shared" si="389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0"/>
        <v>0</v>
      </c>
      <c r="L5457" s="57">
        <f t="shared" si="391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88"/>
        <v>0</v>
      </c>
      <c r="C5458" s="57" t="str">
        <f t="shared" si="389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0"/>
        <v>0</v>
      </c>
      <c r="L5458" s="57">
        <f t="shared" si="391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88"/>
        <v>0</v>
      </c>
      <c r="C5459" s="57" t="str">
        <f t="shared" si="389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0"/>
        <v>0</v>
      </c>
      <c r="L5459" s="57">
        <f t="shared" si="391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88"/>
        <v>0</v>
      </c>
      <c r="C5460" s="57" t="str">
        <f t="shared" si="389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0"/>
        <v>0</v>
      </c>
      <c r="L5460" s="57">
        <f t="shared" si="391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88"/>
        <v>0</v>
      </c>
      <c r="C5461" s="57" t="str">
        <f t="shared" si="389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0"/>
        <v>0</v>
      </c>
      <c r="L5461" s="57">
        <f t="shared" si="391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88"/>
        <v>0</v>
      </c>
      <c r="C5462" s="57" t="str">
        <f t="shared" si="389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0"/>
        <v>0</v>
      </c>
      <c r="L5462" s="57">
        <f t="shared" si="391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88"/>
        <v>0</v>
      </c>
      <c r="C5463" s="57" t="str">
        <f t="shared" si="389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0"/>
        <v>0</v>
      </c>
      <c r="L5463" s="57">
        <f t="shared" si="391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88"/>
        <v>0</v>
      </c>
      <c r="C5464" s="57" t="str">
        <f t="shared" si="389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0"/>
        <v>0</v>
      </c>
      <c r="L5464" s="57">
        <f t="shared" si="391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88"/>
        <v>0</v>
      </c>
      <c r="C5465" s="57" t="str">
        <f t="shared" si="389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0"/>
        <v>0</v>
      </c>
      <c r="L5465" s="57">
        <f t="shared" si="391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88"/>
        <v>0</v>
      </c>
      <c r="C5466" s="57" t="str">
        <f t="shared" si="389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0"/>
        <v>0</v>
      </c>
      <c r="L5466" s="57">
        <f t="shared" si="391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88"/>
        <v>0</v>
      </c>
      <c r="C5467" s="57" t="str">
        <f t="shared" si="389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0"/>
        <v>0</v>
      </c>
      <c r="L5467" s="57">
        <f t="shared" si="391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88"/>
        <v>0</v>
      </c>
      <c r="C5468" s="57" t="str">
        <f t="shared" si="389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0"/>
        <v>0</v>
      </c>
      <c r="L5468" s="57">
        <f t="shared" si="391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88"/>
        <v>0</v>
      </c>
      <c r="C5469" s="57" t="str">
        <f t="shared" si="389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0"/>
        <v>0</v>
      </c>
      <c r="L5469" s="57">
        <f t="shared" si="391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88"/>
        <v>0</v>
      </c>
      <c r="C5470" s="57" t="str">
        <f t="shared" si="389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0"/>
        <v>0</v>
      </c>
      <c r="L5470" s="57">
        <f t="shared" si="391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88"/>
        <v>0</v>
      </c>
      <c r="C5471" s="57" t="str">
        <f t="shared" si="389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0"/>
        <v>0</v>
      </c>
      <c r="L5471" s="57">
        <f t="shared" si="391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88"/>
        <v>0</v>
      </c>
      <c r="C5472" s="57" t="str">
        <f t="shared" si="389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0"/>
        <v>0</v>
      </c>
      <c r="L5472" s="57">
        <f t="shared" si="391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ref="B5473:B5536" si="392">WEEKNUM(A5473)</f>
        <v>0</v>
      </c>
      <c r="C5473" s="57" t="str">
        <f t="shared" ref="C5473:C5536" si="393">TEXT(A5473,"Mmm")</f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0"/>
        <v>0</v>
      </c>
      <c r="L5473" s="57">
        <f t="shared" si="391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92"/>
        <v>0</v>
      </c>
      <c r="C5474" s="57" t="str">
        <f t="shared" si="393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0"/>
        <v>0</v>
      </c>
      <c r="L5474" s="57">
        <f t="shared" si="391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92"/>
        <v>0</v>
      </c>
      <c r="C5475" s="57" t="str">
        <f t="shared" si="393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0"/>
        <v>0</v>
      </c>
      <c r="L5475" s="57">
        <f t="shared" si="391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92"/>
        <v>0</v>
      </c>
      <c r="C5476" s="57" t="str">
        <f t="shared" si="393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0"/>
        <v>0</v>
      </c>
      <c r="L5476" s="57">
        <f t="shared" si="391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92"/>
        <v>0</v>
      </c>
      <c r="C5477" s="57" t="str">
        <f t="shared" si="393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0"/>
        <v>0</v>
      </c>
      <c r="L5477" s="57">
        <f t="shared" si="391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92"/>
        <v>0</v>
      </c>
      <c r="C5478" s="57" t="str">
        <f t="shared" si="393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0"/>
        <v>0</v>
      </c>
      <c r="L5478" s="57">
        <f t="shared" si="391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92"/>
        <v>0</v>
      </c>
      <c r="C5479" s="57" t="str">
        <f t="shared" si="393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90"/>
        <v>0</v>
      </c>
      <c r="L5479" s="57">
        <f t="shared" si="391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92"/>
        <v>0</v>
      </c>
      <c r="C5480" s="57" t="str">
        <f t="shared" si="393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90"/>
        <v>0</v>
      </c>
      <c r="L5480" s="57">
        <f t="shared" si="391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92"/>
        <v>0</v>
      </c>
      <c r="C5481" s="57" t="str">
        <f t="shared" si="393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90"/>
        <v>0</v>
      </c>
      <c r="L5481" s="57">
        <f t="shared" si="391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92"/>
        <v>0</v>
      </c>
      <c r="C5482" s="57" t="str">
        <f t="shared" si="393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90"/>
        <v>0</v>
      </c>
      <c r="L5482" s="57">
        <f t="shared" si="391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92"/>
        <v>0</v>
      </c>
      <c r="C5483" s="57" t="str">
        <f t="shared" si="393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90"/>
        <v>0</v>
      </c>
      <c r="L5483" s="57">
        <f t="shared" si="391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92"/>
        <v>0</v>
      </c>
      <c r="C5484" s="57" t="str">
        <f t="shared" si="393"/>
        <v>Jan</v>
      </c>
      <c r="D5484" s="4"/>
      <c r="E5484" s="57"/>
      <c r="F5484" s="57"/>
      <c r="G5484" s="57"/>
      <c r="H5484" s="57"/>
      <c r="I5484" s="57"/>
      <c r="J5484" s="57"/>
      <c r="K5484" s="57">
        <f t="shared" ref="K5484:K5547" si="394">I5484+J5484</f>
        <v>0</v>
      </c>
      <c r="L5484" s="57">
        <f t="shared" si="391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92"/>
        <v>0</v>
      </c>
      <c r="C5485" s="57" t="str">
        <f t="shared" si="393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394"/>
        <v>0</v>
      </c>
      <c r="L5485" s="57">
        <f t="shared" si="391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92"/>
        <v>0</v>
      </c>
      <c r="C5486" s="57" t="str">
        <f t="shared" si="393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94"/>
        <v>0</v>
      </c>
      <c r="L5486" s="57">
        <f t="shared" si="391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92"/>
        <v>0</v>
      </c>
      <c r="C5487" s="57" t="str">
        <f t="shared" si="393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94"/>
        <v>0</v>
      </c>
      <c r="L5487" s="57">
        <f t="shared" si="391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92"/>
        <v>0</v>
      </c>
      <c r="C5488" s="57" t="str">
        <f t="shared" si="393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94"/>
        <v>0</v>
      </c>
      <c r="L5488" s="57">
        <f t="shared" si="391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92"/>
        <v>0</v>
      </c>
      <c r="C5489" s="57" t="str">
        <f t="shared" si="393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94"/>
        <v>0</v>
      </c>
      <c r="L5489" s="57">
        <f t="shared" si="391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92"/>
        <v>0</v>
      </c>
      <c r="C5490" s="57" t="str">
        <f t="shared" si="393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94"/>
        <v>0</v>
      </c>
      <c r="L5490" s="57">
        <f t="shared" si="391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92"/>
        <v>0</v>
      </c>
      <c r="C5491" s="57" t="str">
        <f t="shared" si="393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94"/>
        <v>0</v>
      </c>
      <c r="L5491" s="57">
        <f t="shared" si="391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92"/>
        <v>0</v>
      </c>
      <c r="C5492" s="57" t="str">
        <f t="shared" si="393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94"/>
        <v>0</v>
      </c>
      <c r="L5492" s="57">
        <f t="shared" si="391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92"/>
        <v>0</v>
      </c>
      <c r="C5493" s="57" t="str">
        <f t="shared" si="393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94"/>
        <v>0</v>
      </c>
      <c r="L5493" s="57">
        <f t="shared" si="391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92"/>
        <v>0</v>
      </c>
      <c r="C5494" s="57" t="str">
        <f t="shared" si="393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94"/>
        <v>0</v>
      </c>
      <c r="L5494" s="57">
        <f t="shared" si="391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92"/>
        <v>0</v>
      </c>
      <c r="C5495" s="57" t="str">
        <f t="shared" si="393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94"/>
        <v>0</v>
      </c>
      <c r="L5495" s="57">
        <f t="shared" si="391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92"/>
        <v>0</v>
      </c>
      <c r="C5496" s="57" t="str">
        <f t="shared" si="393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94"/>
        <v>0</v>
      </c>
      <c r="L5496" s="57">
        <f t="shared" ref="L5496:L5559" si="395">H5496*K5496</f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92"/>
        <v>0</v>
      </c>
      <c r="C5497" s="57" t="str">
        <f t="shared" si="393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94"/>
        <v>0</v>
      </c>
      <c r="L5497" s="57">
        <f t="shared" si="395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92"/>
        <v>0</v>
      </c>
      <c r="C5498" s="57" t="str">
        <f t="shared" si="393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94"/>
        <v>0</v>
      </c>
      <c r="L5498" s="57">
        <f t="shared" si="395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92"/>
        <v>0</v>
      </c>
      <c r="C5499" s="57" t="str">
        <f t="shared" si="393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94"/>
        <v>0</v>
      </c>
      <c r="L5499" s="57">
        <f t="shared" si="395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92"/>
        <v>0</v>
      </c>
      <c r="C5500" s="57" t="str">
        <f t="shared" si="393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94"/>
        <v>0</v>
      </c>
      <c r="L5500" s="57">
        <f t="shared" si="395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92"/>
        <v>0</v>
      </c>
      <c r="C5501" s="57" t="str">
        <f t="shared" si="393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94"/>
        <v>0</v>
      </c>
      <c r="L5501" s="57">
        <f t="shared" si="395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92"/>
        <v>0</v>
      </c>
      <c r="C5502" s="57" t="str">
        <f t="shared" si="393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94"/>
        <v>0</v>
      </c>
      <c r="L5502" s="57">
        <f t="shared" si="395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92"/>
        <v>0</v>
      </c>
      <c r="C5503" s="57" t="str">
        <f t="shared" si="393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94"/>
        <v>0</v>
      </c>
      <c r="L5503" s="57">
        <f t="shared" si="395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92"/>
        <v>0</v>
      </c>
      <c r="C5504" s="57" t="str">
        <f t="shared" si="393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94"/>
        <v>0</v>
      </c>
      <c r="L5504" s="57">
        <f t="shared" si="395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92"/>
        <v>0</v>
      </c>
      <c r="C5505" s="57" t="str">
        <f t="shared" si="393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94"/>
        <v>0</v>
      </c>
      <c r="L5505" s="57">
        <f t="shared" si="395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92"/>
        <v>0</v>
      </c>
      <c r="C5506" s="57" t="str">
        <f t="shared" si="393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94"/>
        <v>0</v>
      </c>
      <c r="L5506" s="57">
        <f t="shared" si="395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92"/>
        <v>0</v>
      </c>
      <c r="C5507" s="57" t="str">
        <f t="shared" si="393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94"/>
        <v>0</v>
      </c>
      <c r="L5507" s="57">
        <f t="shared" si="395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92"/>
        <v>0</v>
      </c>
      <c r="C5508" s="57" t="str">
        <f t="shared" si="393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94"/>
        <v>0</v>
      </c>
      <c r="L5508" s="57">
        <f t="shared" si="395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92"/>
        <v>0</v>
      </c>
      <c r="C5509" s="57" t="str">
        <f t="shared" si="393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94"/>
        <v>0</v>
      </c>
      <c r="L5509" s="57">
        <f t="shared" si="395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92"/>
        <v>0</v>
      </c>
      <c r="C5510" s="57" t="str">
        <f t="shared" si="393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94"/>
        <v>0</v>
      </c>
      <c r="L5510" s="57">
        <f t="shared" si="395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92"/>
        <v>0</v>
      </c>
      <c r="C5511" s="57" t="str">
        <f t="shared" si="393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94"/>
        <v>0</v>
      </c>
      <c r="L5511" s="57">
        <f t="shared" si="395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92"/>
        <v>0</v>
      </c>
      <c r="C5512" s="57" t="str">
        <f t="shared" si="393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94"/>
        <v>0</v>
      </c>
      <c r="L5512" s="57">
        <f t="shared" si="395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92"/>
        <v>0</v>
      </c>
      <c r="C5513" s="57" t="str">
        <f t="shared" si="393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94"/>
        <v>0</v>
      </c>
      <c r="L5513" s="57">
        <f t="shared" si="395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92"/>
        <v>0</v>
      </c>
      <c r="C5514" s="57" t="str">
        <f t="shared" si="393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94"/>
        <v>0</v>
      </c>
      <c r="L5514" s="57">
        <f t="shared" si="395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92"/>
        <v>0</v>
      </c>
      <c r="C5515" s="57" t="str">
        <f t="shared" si="393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94"/>
        <v>0</v>
      </c>
      <c r="L5515" s="57">
        <f t="shared" si="395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92"/>
        <v>0</v>
      </c>
      <c r="C5516" s="57" t="str">
        <f t="shared" si="393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94"/>
        <v>0</v>
      </c>
      <c r="L5516" s="57">
        <f t="shared" si="395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92"/>
        <v>0</v>
      </c>
      <c r="C5517" s="57" t="str">
        <f t="shared" si="393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94"/>
        <v>0</v>
      </c>
      <c r="L5517" s="57">
        <f t="shared" si="395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92"/>
        <v>0</v>
      </c>
      <c r="C5518" s="57" t="str">
        <f t="shared" si="393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94"/>
        <v>0</v>
      </c>
      <c r="L5518" s="57">
        <f t="shared" si="395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92"/>
        <v>0</v>
      </c>
      <c r="C5519" s="57" t="str">
        <f t="shared" si="393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94"/>
        <v>0</v>
      </c>
      <c r="L5519" s="57">
        <f t="shared" si="395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92"/>
        <v>0</v>
      </c>
      <c r="C5520" s="57" t="str">
        <f t="shared" si="393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94"/>
        <v>0</v>
      </c>
      <c r="L5520" s="57">
        <f t="shared" si="395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92"/>
        <v>0</v>
      </c>
      <c r="C5521" s="57" t="str">
        <f t="shared" si="393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94"/>
        <v>0</v>
      </c>
      <c r="L5521" s="57">
        <f t="shared" si="395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92"/>
        <v>0</v>
      </c>
      <c r="C5522" s="57" t="str">
        <f t="shared" si="393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94"/>
        <v>0</v>
      </c>
      <c r="L5522" s="57">
        <f t="shared" si="395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92"/>
        <v>0</v>
      </c>
      <c r="C5523" s="57" t="str">
        <f t="shared" si="393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94"/>
        <v>0</v>
      </c>
      <c r="L5523" s="57">
        <f t="shared" si="395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92"/>
        <v>0</v>
      </c>
      <c r="C5524" s="57" t="str">
        <f t="shared" si="393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94"/>
        <v>0</v>
      </c>
      <c r="L5524" s="57">
        <f t="shared" si="395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92"/>
        <v>0</v>
      </c>
      <c r="C5525" s="57" t="str">
        <f t="shared" si="393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94"/>
        <v>0</v>
      </c>
      <c r="L5525" s="57">
        <f t="shared" si="395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92"/>
        <v>0</v>
      </c>
      <c r="C5526" s="57" t="str">
        <f t="shared" si="393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94"/>
        <v>0</v>
      </c>
      <c r="L5526" s="57">
        <f t="shared" si="395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92"/>
        <v>0</v>
      </c>
      <c r="C5527" s="57" t="str">
        <f t="shared" si="393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94"/>
        <v>0</v>
      </c>
      <c r="L5527" s="57">
        <f t="shared" si="395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92"/>
        <v>0</v>
      </c>
      <c r="C5528" s="57" t="str">
        <f t="shared" si="393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94"/>
        <v>0</v>
      </c>
      <c r="L5528" s="57">
        <f t="shared" si="395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92"/>
        <v>0</v>
      </c>
      <c r="C5529" s="57" t="str">
        <f t="shared" si="393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94"/>
        <v>0</v>
      </c>
      <c r="L5529" s="57">
        <f t="shared" si="395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92"/>
        <v>0</v>
      </c>
      <c r="C5530" s="57" t="str">
        <f t="shared" si="393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94"/>
        <v>0</v>
      </c>
      <c r="L5530" s="57">
        <f t="shared" si="395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92"/>
        <v>0</v>
      </c>
      <c r="C5531" s="57" t="str">
        <f t="shared" si="393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94"/>
        <v>0</v>
      </c>
      <c r="L5531" s="57">
        <f t="shared" si="395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92"/>
        <v>0</v>
      </c>
      <c r="C5532" s="57" t="str">
        <f t="shared" si="393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94"/>
        <v>0</v>
      </c>
      <c r="L5532" s="57">
        <f t="shared" si="395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92"/>
        <v>0</v>
      </c>
      <c r="C5533" s="57" t="str">
        <f t="shared" si="393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94"/>
        <v>0</v>
      </c>
      <c r="L5533" s="57">
        <f t="shared" si="395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92"/>
        <v>0</v>
      </c>
      <c r="C5534" s="57" t="str">
        <f t="shared" si="393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94"/>
        <v>0</v>
      </c>
      <c r="L5534" s="57">
        <f t="shared" si="395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92"/>
        <v>0</v>
      </c>
      <c r="C5535" s="57" t="str">
        <f t="shared" si="393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94"/>
        <v>0</v>
      </c>
      <c r="L5535" s="57">
        <f t="shared" si="395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92"/>
        <v>0</v>
      </c>
      <c r="C5536" s="57" t="str">
        <f t="shared" si="393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94"/>
        <v>0</v>
      </c>
      <c r="L5536" s="57">
        <f t="shared" si="395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ref="B5537:B5600" si="396">WEEKNUM(A5537)</f>
        <v>0</v>
      </c>
      <c r="C5537" s="57" t="str">
        <f t="shared" ref="C5537:C5600" si="397">TEXT(A5537,"Mmm")</f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94"/>
        <v>0</v>
      </c>
      <c r="L5537" s="57">
        <f t="shared" si="395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396"/>
        <v>0</v>
      </c>
      <c r="C5538" s="57" t="str">
        <f t="shared" si="397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94"/>
        <v>0</v>
      </c>
      <c r="L5538" s="57">
        <f t="shared" si="395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96"/>
        <v>0</v>
      </c>
      <c r="C5539" s="57" t="str">
        <f t="shared" si="397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394"/>
        <v>0</v>
      </c>
      <c r="L5539" s="57">
        <f t="shared" si="395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96"/>
        <v>0</v>
      </c>
      <c r="C5540" s="57" t="str">
        <f t="shared" si="397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94"/>
        <v>0</v>
      </c>
      <c r="L5540" s="57">
        <f t="shared" si="395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96"/>
        <v>0</v>
      </c>
      <c r="C5541" s="57" t="str">
        <f t="shared" si="397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94"/>
        <v>0</v>
      </c>
      <c r="L5541" s="57">
        <f t="shared" si="395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96"/>
        <v>0</v>
      </c>
      <c r="C5542" s="57" t="str">
        <f t="shared" si="397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94"/>
        <v>0</v>
      </c>
      <c r="L5542" s="57">
        <f t="shared" si="395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96"/>
        <v>0</v>
      </c>
      <c r="C5543" s="57" t="str">
        <f t="shared" si="397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94"/>
        <v>0</v>
      </c>
      <c r="L5543" s="57">
        <f t="shared" si="395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96"/>
        <v>0</v>
      </c>
      <c r="C5544" s="57" t="str">
        <f t="shared" si="397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94"/>
        <v>0</v>
      </c>
      <c r="L5544" s="57">
        <f t="shared" si="395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96"/>
        <v>0</v>
      </c>
      <c r="C5545" s="57" t="str">
        <f t="shared" si="397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94"/>
        <v>0</v>
      </c>
      <c r="L5545" s="57">
        <f t="shared" si="395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96"/>
        <v>0</v>
      </c>
      <c r="C5546" s="57" t="str">
        <f t="shared" si="397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94"/>
        <v>0</v>
      </c>
      <c r="L5546" s="57">
        <f t="shared" si="395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96"/>
        <v>0</v>
      </c>
      <c r="C5547" s="57" t="str">
        <f t="shared" si="397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94"/>
        <v>0</v>
      </c>
      <c r="L5547" s="57">
        <f t="shared" si="395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96"/>
        <v>0</v>
      </c>
      <c r="C5548" s="57" t="str">
        <f t="shared" si="397"/>
        <v>Jan</v>
      </c>
      <c r="D5548" s="4"/>
      <c r="E5548" s="57"/>
      <c r="F5548" s="57"/>
      <c r="G5548" s="57"/>
      <c r="H5548" s="57"/>
      <c r="I5548" s="57"/>
      <c r="J5548" s="57"/>
      <c r="K5548" s="57">
        <f t="shared" ref="K5548:K5611" si="398">I5548+J5548</f>
        <v>0</v>
      </c>
      <c r="L5548" s="57">
        <f t="shared" si="395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96"/>
        <v>0</v>
      </c>
      <c r="C5549" s="57" t="str">
        <f t="shared" si="397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398"/>
        <v>0</v>
      </c>
      <c r="L5549" s="57">
        <f t="shared" si="395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96"/>
        <v>0</v>
      </c>
      <c r="C5550" s="57" t="str">
        <f t="shared" si="397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398"/>
        <v>0</v>
      </c>
      <c r="L5550" s="57">
        <f t="shared" si="395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96"/>
        <v>0</v>
      </c>
      <c r="C5551" s="57" t="str">
        <f t="shared" si="397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398"/>
        <v>0</v>
      </c>
      <c r="L5551" s="57">
        <f t="shared" si="395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96"/>
        <v>0</v>
      </c>
      <c r="C5552" s="57" t="str">
        <f t="shared" si="397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398"/>
        <v>0</v>
      </c>
      <c r="L5552" s="57">
        <f t="shared" si="395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96"/>
        <v>0</v>
      </c>
      <c r="C5553" s="57" t="str">
        <f t="shared" si="397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398"/>
        <v>0</v>
      </c>
      <c r="L5553" s="57">
        <f t="shared" si="395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96"/>
        <v>0</v>
      </c>
      <c r="C5554" s="57" t="str">
        <f t="shared" si="397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398"/>
        <v>0</v>
      </c>
      <c r="L5554" s="57">
        <f t="shared" si="395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96"/>
        <v>0</v>
      </c>
      <c r="C5555" s="57" t="str">
        <f t="shared" si="397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398"/>
        <v>0</v>
      </c>
      <c r="L5555" s="57">
        <f t="shared" si="395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96"/>
        <v>0</v>
      </c>
      <c r="C5556" s="57" t="str">
        <f t="shared" si="397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398"/>
        <v>0</v>
      </c>
      <c r="L5556" s="57">
        <f t="shared" si="395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96"/>
        <v>0</v>
      </c>
      <c r="C5557" s="57" t="str">
        <f t="shared" si="397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398"/>
        <v>0</v>
      </c>
      <c r="L5557" s="57">
        <f t="shared" si="395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96"/>
        <v>0</v>
      </c>
      <c r="C5558" s="57" t="str">
        <f t="shared" si="397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398"/>
        <v>0</v>
      </c>
      <c r="L5558" s="57">
        <f t="shared" si="395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96"/>
        <v>0</v>
      </c>
      <c r="C5559" s="57" t="str">
        <f t="shared" si="397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398"/>
        <v>0</v>
      </c>
      <c r="L5559" s="57">
        <f t="shared" si="395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96"/>
        <v>0</v>
      </c>
      <c r="C5560" s="57" t="str">
        <f t="shared" si="397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398"/>
        <v>0</v>
      </c>
      <c r="L5560" s="57">
        <f t="shared" ref="L5560:L5623" si="399">H5560*K5560</f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96"/>
        <v>0</v>
      </c>
      <c r="C5561" s="57" t="str">
        <f t="shared" si="397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398"/>
        <v>0</v>
      </c>
      <c r="L5561" s="57">
        <f t="shared" si="399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96"/>
        <v>0</v>
      </c>
      <c r="C5562" s="57" t="str">
        <f t="shared" si="397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398"/>
        <v>0</v>
      </c>
      <c r="L5562" s="57">
        <f t="shared" si="399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96"/>
        <v>0</v>
      </c>
      <c r="C5563" s="57" t="str">
        <f t="shared" si="397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398"/>
        <v>0</v>
      </c>
      <c r="L5563" s="57">
        <f t="shared" si="399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96"/>
        <v>0</v>
      </c>
      <c r="C5564" s="57" t="str">
        <f t="shared" si="397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398"/>
        <v>0</v>
      </c>
      <c r="L5564" s="57">
        <f t="shared" si="399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96"/>
        <v>0</v>
      </c>
      <c r="C5565" s="57" t="str">
        <f t="shared" si="397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398"/>
        <v>0</v>
      </c>
      <c r="L5565" s="57">
        <f t="shared" si="399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96"/>
        <v>0</v>
      </c>
      <c r="C5566" s="57" t="str">
        <f t="shared" si="397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398"/>
        <v>0</v>
      </c>
      <c r="L5566" s="57">
        <f t="shared" si="399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96"/>
        <v>0</v>
      </c>
      <c r="C5567" s="57" t="str">
        <f t="shared" si="397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398"/>
        <v>0</v>
      </c>
      <c r="L5567" s="57">
        <f t="shared" si="399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96"/>
        <v>0</v>
      </c>
      <c r="C5568" s="57" t="str">
        <f t="shared" si="397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398"/>
        <v>0</v>
      </c>
      <c r="L5568" s="57">
        <f t="shared" si="399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96"/>
        <v>0</v>
      </c>
      <c r="C5569" s="57" t="str">
        <f t="shared" si="397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398"/>
        <v>0</v>
      </c>
      <c r="L5569" s="57">
        <f t="shared" si="399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96"/>
        <v>0</v>
      </c>
      <c r="C5570" s="57" t="str">
        <f t="shared" si="397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398"/>
        <v>0</v>
      </c>
      <c r="L5570" s="57">
        <f t="shared" si="399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96"/>
        <v>0</v>
      </c>
      <c r="C5571" s="57" t="str">
        <f t="shared" si="397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398"/>
        <v>0</v>
      </c>
      <c r="L5571" s="57">
        <f t="shared" si="399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96"/>
        <v>0</v>
      </c>
      <c r="C5572" s="57" t="str">
        <f t="shared" si="397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398"/>
        <v>0</v>
      </c>
      <c r="L5572" s="57">
        <f t="shared" si="399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96"/>
        <v>0</v>
      </c>
      <c r="C5573" s="57" t="str">
        <f t="shared" si="397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398"/>
        <v>0</v>
      </c>
      <c r="L5573" s="57">
        <f t="shared" si="399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96"/>
        <v>0</v>
      </c>
      <c r="C5574" s="57" t="str">
        <f t="shared" si="397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398"/>
        <v>0</v>
      </c>
      <c r="L5574" s="57">
        <f t="shared" si="399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96"/>
        <v>0</v>
      </c>
      <c r="C5575" s="57" t="str">
        <f t="shared" si="397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398"/>
        <v>0</v>
      </c>
      <c r="L5575" s="57">
        <f t="shared" si="399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96"/>
        <v>0</v>
      </c>
      <c r="C5576" s="57" t="str">
        <f t="shared" si="397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398"/>
        <v>0</v>
      </c>
      <c r="L5576" s="57">
        <f t="shared" si="399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96"/>
        <v>0</v>
      </c>
      <c r="C5577" s="57" t="str">
        <f t="shared" si="397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398"/>
        <v>0</v>
      </c>
      <c r="L5577" s="57">
        <f t="shared" si="399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96"/>
        <v>0</v>
      </c>
      <c r="C5578" s="57" t="str">
        <f t="shared" si="397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398"/>
        <v>0</v>
      </c>
      <c r="L5578" s="57">
        <f t="shared" si="399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96"/>
        <v>0</v>
      </c>
      <c r="C5579" s="57" t="str">
        <f t="shared" si="397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398"/>
        <v>0</v>
      </c>
      <c r="L5579" s="57">
        <f t="shared" si="399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96"/>
        <v>0</v>
      </c>
      <c r="C5580" s="57" t="str">
        <f t="shared" si="397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398"/>
        <v>0</v>
      </c>
      <c r="L5580" s="57">
        <f t="shared" si="399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96"/>
        <v>0</v>
      </c>
      <c r="C5581" s="57" t="str">
        <f t="shared" si="397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398"/>
        <v>0</v>
      </c>
      <c r="L5581" s="57">
        <f t="shared" si="399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96"/>
        <v>0</v>
      </c>
      <c r="C5582" s="57" t="str">
        <f t="shared" si="397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398"/>
        <v>0</v>
      </c>
      <c r="L5582" s="57">
        <f t="shared" si="399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96"/>
        <v>0</v>
      </c>
      <c r="C5583" s="57" t="str">
        <f t="shared" si="397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398"/>
        <v>0</v>
      </c>
      <c r="L5583" s="57">
        <f t="shared" si="399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96"/>
        <v>0</v>
      </c>
      <c r="C5584" s="57" t="str">
        <f t="shared" si="397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398"/>
        <v>0</v>
      </c>
      <c r="L5584" s="57">
        <f t="shared" si="399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96"/>
        <v>0</v>
      </c>
      <c r="C5585" s="57" t="str">
        <f t="shared" si="397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398"/>
        <v>0</v>
      </c>
      <c r="L5585" s="57">
        <f t="shared" si="399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96"/>
        <v>0</v>
      </c>
      <c r="C5586" s="57" t="str">
        <f t="shared" si="397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398"/>
        <v>0</v>
      </c>
      <c r="L5586" s="57">
        <f t="shared" si="399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96"/>
        <v>0</v>
      </c>
      <c r="C5587" s="57" t="str">
        <f t="shared" si="397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398"/>
        <v>0</v>
      </c>
      <c r="L5587" s="57">
        <f t="shared" si="399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96"/>
        <v>0</v>
      </c>
      <c r="C5588" s="57" t="str">
        <f t="shared" si="397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398"/>
        <v>0</v>
      </c>
      <c r="L5588" s="57">
        <f t="shared" si="399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96"/>
        <v>0</v>
      </c>
      <c r="C5589" s="57" t="str">
        <f t="shared" si="397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398"/>
        <v>0</v>
      </c>
      <c r="L5589" s="57">
        <f t="shared" si="399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96"/>
        <v>0</v>
      </c>
      <c r="C5590" s="57" t="str">
        <f t="shared" si="397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398"/>
        <v>0</v>
      </c>
      <c r="L5590" s="57">
        <f t="shared" si="399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96"/>
        <v>0</v>
      </c>
      <c r="C5591" s="57" t="str">
        <f t="shared" si="397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398"/>
        <v>0</v>
      </c>
      <c r="L5591" s="57">
        <f t="shared" si="399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396"/>
        <v>0</v>
      </c>
      <c r="C5592" s="57" t="str">
        <f t="shared" si="397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398"/>
        <v>0</v>
      </c>
      <c r="L5592" s="57">
        <f t="shared" si="399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96"/>
        <v>0</v>
      </c>
      <c r="C5593" s="57" t="str">
        <f t="shared" si="397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398"/>
        <v>0</v>
      </c>
      <c r="L5593" s="57">
        <f t="shared" si="399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96"/>
        <v>0</v>
      </c>
      <c r="C5594" s="57" t="str">
        <f t="shared" si="397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398"/>
        <v>0</v>
      </c>
      <c r="L5594" s="57">
        <f t="shared" si="399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96"/>
        <v>0</v>
      </c>
      <c r="C5595" s="57" t="str">
        <f t="shared" si="397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398"/>
        <v>0</v>
      </c>
      <c r="L5595" s="57">
        <f t="shared" si="399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96"/>
        <v>0</v>
      </c>
      <c r="C5596" s="57" t="str">
        <f t="shared" si="397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398"/>
        <v>0</v>
      </c>
      <c r="L5596" s="57">
        <f t="shared" si="399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96"/>
        <v>0</v>
      </c>
      <c r="C5597" s="57" t="str">
        <f t="shared" si="397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398"/>
        <v>0</v>
      </c>
      <c r="L5597" s="57">
        <f t="shared" si="399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96"/>
        <v>0</v>
      </c>
      <c r="C5598" s="57" t="str">
        <f t="shared" si="397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398"/>
        <v>0</v>
      </c>
      <c r="L5598" s="57">
        <f t="shared" si="399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96"/>
        <v>0</v>
      </c>
      <c r="C5599" s="57" t="str">
        <f t="shared" si="397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398"/>
        <v>0</v>
      </c>
      <c r="L5599" s="57">
        <f t="shared" si="399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96"/>
        <v>0</v>
      </c>
      <c r="C5600" s="57" t="str">
        <f t="shared" si="397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398"/>
        <v>0</v>
      </c>
      <c r="L5600" s="57">
        <f t="shared" si="399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ref="B5601:B5664" si="400">WEEKNUM(A5601)</f>
        <v>0</v>
      </c>
      <c r="C5601" s="57" t="str">
        <f t="shared" ref="C5601:C5664" si="401">TEXT(A5601,"Mmm")</f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398"/>
        <v>0</v>
      </c>
      <c r="L5601" s="57">
        <f t="shared" si="399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0"/>
        <v>0</v>
      </c>
      <c r="C5602" s="57" t="str">
        <f t="shared" si="401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398"/>
        <v>0</v>
      </c>
      <c r="L5602" s="57">
        <f t="shared" si="399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0"/>
        <v>0</v>
      </c>
      <c r="C5603" s="57" t="str">
        <f t="shared" si="401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398"/>
        <v>0</v>
      </c>
      <c r="L5603" s="57">
        <f t="shared" si="399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0"/>
        <v>0</v>
      </c>
      <c r="C5604" s="57" t="str">
        <f t="shared" si="401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398"/>
        <v>0</v>
      </c>
      <c r="L5604" s="57">
        <f t="shared" si="399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0"/>
        <v>0</v>
      </c>
      <c r="C5605" s="57" t="str">
        <f t="shared" si="401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398"/>
        <v>0</v>
      </c>
      <c r="L5605" s="57">
        <f t="shared" si="399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0"/>
        <v>0</v>
      </c>
      <c r="C5606" s="57" t="str">
        <f t="shared" si="401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398"/>
        <v>0</v>
      </c>
      <c r="L5606" s="57">
        <f t="shared" si="399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0"/>
        <v>0</v>
      </c>
      <c r="C5607" s="57" t="str">
        <f t="shared" si="401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398"/>
        <v>0</v>
      </c>
      <c r="L5607" s="57">
        <f t="shared" si="399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0"/>
        <v>0</v>
      </c>
      <c r="C5608" s="57" t="str">
        <f t="shared" si="401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398"/>
        <v>0</v>
      </c>
      <c r="L5608" s="57">
        <f t="shared" si="399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0"/>
        <v>0</v>
      </c>
      <c r="C5609" s="57" t="str">
        <f t="shared" si="401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398"/>
        <v>0</v>
      </c>
      <c r="L5609" s="57">
        <f t="shared" si="399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0"/>
        <v>0</v>
      </c>
      <c r="C5610" s="57" t="str">
        <f t="shared" si="401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398"/>
        <v>0</v>
      </c>
      <c r="L5610" s="57">
        <f t="shared" si="399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0"/>
        <v>0</v>
      </c>
      <c r="C5611" s="57" t="str">
        <f t="shared" si="401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398"/>
        <v>0</v>
      </c>
      <c r="L5611" s="57">
        <f t="shared" si="399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0"/>
        <v>0</v>
      </c>
      <c r="C5612" s="57" t="str">
        <f t="shared" si="401"/>
        <v>Jan</v>
      </c>
      <c r="D5612" s="4"/>
      <c r="E5612" s="57"/>
      <c r="F5612" s="57"/>
      <c r="G5612" s="57"/>
      <c r="H5612" s="57"/>
      <c r="I5612" s="57"/>
      <c r="J5612" s="57"/>
      <c r="K5612" s="57">
        <f t="shared" ref="K5612:K5675" si="402">I5612+J5612</f>
        <v>0</v>
      </c>
      <c r="L5612" s="57">
        <f t="shared" si="399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0"/>
        <v>0</v>
      </c>
      <c r="C5613" s="57" t="str">
        <f t="shared" si="401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02"/>
        <v>0</v>
      </c>
      <c r="L5613" s="57">
        <f t="shared" si="399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0"/>
        <v>0</v>
      </c>
      <c r="C5614" s="57" t="str">
        <f t="shared" si="401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02"/>
        <v>0</v>
      </c>
      <c r="L5614" s="57">
        <f t="shared" si="399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0"/>
        <v>0</v>
      </c>
      <c r="C5615" s="57" t="str">
        <f t="shared" si="401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02"/>
        <v>0</v>
      </c>
      <c r="L5615" s="57">
        <f t="shared" si="399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0"/>
        <v>0</v>
      </c>
      <c r="C5616" s="57" t="str">
        <f t="shared" si="401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02"/>
        <v>0</v>
      </c>
      <c r="L5616" s="57">
        <f t="shared" si="399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0"/>
        <v>0</v>
      </c>
      <c r="C5617" s="57" t="str">
        <f t="shared" si="401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02"/>
        <v>0</v>
      </c>
      <c r="L5617" s="57">
        <f t="shared" si="399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0"/>
        <v>0</v>
      </c>
      <c r="C5618" s="57" t="str">
        <f t="shared" si="401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02"/>
        <v>0</v>
      </c>
      <c r="L5618" s="57">
        <f t="shared" si="399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0"/>
        <v>0</v>
      </c>
      <c r="C5619" s="57" t="str">
        <f t="shared" si="401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02"/>
        <v>0</v>
      </c>
      <c r="L5619" s="57">
        <f t="shared" si="399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0"/>
        <v>0</v>
      </c>
      <c r="C5620" s="57" t="str">
        <f t="shared" si="401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02"/>
        <v>0</v>
      </c>
      <c r="L5620" s="57">
        <f t="shared" si="399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0"/>
        <v>0</v>
      </c>
      <c r="C5621" s="57" t="str">
        <f t="shared" si="401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02"/>
        <v>0</v>
      </c>
      <c r="L5621" s="57">
        <f t="shared" si="399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0"/>
        <v>0</v>
      </c>
      <c r="C5622" s="57" t="str">
        <f t="shared" si="401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02"/>
        <v>0</v>
      </c>
      <c r="L5622" s="57">
        <f t="shared" si="399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0"/>
        <v>0</v>
      </c>
      <c r="C5623" s="57" t="str">
        <f t="shared" si="401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02"/>
        <v>0</v>
      </c>
      <c r="L5623" s="57">
        <f t="shared" si="399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0"/>
        <v>0</v>
      </c>
      <c r="C5624" s="57" t="str">
        <f t="shared" si="401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02"/>
        <v>0</v>
      </c>
      <c r="L5624" s="57">
        <f t="shared" ref="L5624:L5687" si="403">H5624*K5624</f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0"/>
        <v>0</v>
      </c>
      <c r="C5625" s="57" t="str">
        <f t="shared" si="401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02"/>
        <v>0</v>
      </c>
      <c r="L5625" s="57">
        <f t="shared" si="403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0"/>
        <v>0</v>
      </c>
      <c r="C5626" s="57" t="str">
        <f t="shared" si="401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02"/>
        <v>0</v>
      </c>
      <c r="L5626" s="57">
        <f t="shared" si="403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0"/>
        <v>0</v>
      </c>
      <c r="C5627" s="57" t="str">
        <f t="shared" si="401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02"/>
        <v>0</v>
      </c>
      <c r="L5627" s="57">
        <f t="shared" si="403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0"/>
        <v>0</v>
      </c>
      <c r="C5628" s="57" t="str">
        <f t="shared" si="401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02"/>
        <v>0</v>
      </c>
      <c r="L5628" s="57">
        <f t="shared" si="403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0"/>
        <v>0</v>
      </c>
      <c r="C5629" s="57" t="str">
        <f t="shared" si="401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02"/>
        <v>0</v>
      </c>
      <c r="L5629" s="57">
        <f t="shared" si="403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0"/>
        <v>0</v>
      </c>
      <c r="C5630" s="57" t="str">
        <f t="shared" si="401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02"/>
        <v>0</v>
      </c>
      <c r="L5630" s="57">
        <f t="shared" si="403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0"/>
        <v>0</v>
      </c>
      <c r="C5631" s="57" t="str">
        <f t="shared" si="401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02"/>
        <v>0</v>
      </c>
      <c r="L5631" s="57">
        <f t="shared" si="403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0"/>
        <v>0</v>
      </c>
      <c r="C5632" s="57" t="str">
        <f t="shared" si="401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02"/>
        <v>0</v>
      </c>
      <c r="L5632" s="57">
        <f t="shared" si="403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0"/>
        <v>0</v>
      </c>
      <c r="C5633" s="57" t="str">
        <f t="shared" si="401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02"/>
        <v>0</v>
      </c>
      <c r="L5633" s="57">
        <f t="shared" si="403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0"/>
        <v>0</v>
      </c>
      <c r="C5634" s="57" t="str">
        <f t="shared" si="401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02"/>
        <v>0</v>
      </c>
      <c r="L5634" s="57">
        <f t="shared" si="403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0"/>
        <v>0</v>
      </c>
      <c r="C5635" s="57" t="str">
        <f t="shared" si="401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02"/>
        <v>0</v>
      </c>
      <c r="L5635" s="57">
        <f t="shared" si="403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0"/>
        <v>0</v>
      </c>
      <c r="C5636" s="57" t="str">
        <f t="shared" si="401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02"/>
        <v>0</v>
      </c>
      <c r="L5636" s="57">
        <f t="shared" si="403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0"/>
        <v>0</v>
      </c>
      <c r="C5637" s="57" t="str">
        <f t="shared" si="401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02"/>
        <v>0</v>
      </c>
      <c r="L5637" s="57">
        <f t="shared" si="403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0"/>
        <v>0</v>
      </c>
      <c r="C5638" s="57" t="str">
        <f t="shared" si="401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02"/>
        <v>0</v>
      </c>
      <c r="L5638" s="57">
        <f t="shared" si="403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0"/>
        <v>0</v>
      </c>
      <c r="C5639" s="57" t="str">
        <f t="shared" si="401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02"/>
        <v>0</v>
      </c>
      <c r="L5639" s="57">
        <f t="shared" si="403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0"/>
        <v>0</v>
      </c>
      <c r="C5640" s="57" t="str">
        <f t="shared" si="401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02"/>
        <v>0</v>
      </c>
      <c r="L5640" s="57">
        <f t="shared" si="403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0"/>
        <v>0</v>
      </c>
      <c r="C5641" s="57" t="str">
        <f t="shared" si="401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02"/>
        <v>0</v>
      </c>
      <c r="L5641" s="57">
        <f t="shared" si="403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0"/>
        <v>0</v>
      </c>
      <c r="C5642" s="57" t="str">
        <f t="shared" si="401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02"/>
        <v>0</v>
      </c>
      <c r="L5642" s="57">
        <f t="shared" si="403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0"/>
        <v>0</v>
      </c>
      <c r="C5643" s="57" t="str">
        <f t="shared" si="401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02"/>
        <v>0</v>
      </c>
      <c r="L5643" s="57">
        <f t="shared" si="403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0"/>
        <v>0</v>
      </c>
      <c r="C5644" s="57" t="str">
        <f t="shared" si="401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02"/>
        <v>0</v>
      </c>
      <c r="L5644" s="57">
        <f t="shared" si="403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0"/>
        <v>0</v>
      </c>
      <c r="C5645" s="57" t="str">
        <f t="shared" si="401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02"/>
        <v>0</v>
      </c>
      <c r="L5645" s="57">
        <f t="shared" si="403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0"/>
        <v>0</v>
      </c>
      <c r="C5646" s="57" t="str">
        <f t="shared" si="401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02"/>
        <v>0</v>
      </c>
      <c r="L5646" s="57">
        <f t="shared" si="403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0"/>
        <v>0</v>
      </c>
      <c r="C5647" s="57" t="str">
        <f t="shared" si="401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02"/>
        <v>0</v>
      </c>
      <c r="L5647" s="57">
        <f t="shared" si="403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0"/>
        <v>0</v>
      </c>
      <c r="C5648" s="57" t="str">
        <f t="shared" si="401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02"/>
        <v>0</v>
      </c>
      <c r="L5648" s="57">
        <f t="shared" si="403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0"/>
        <v>0</v>
      </c>
      <c r="C5649" s="57" t="str">
        <f t="shared" si="401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02"/>
        <v>0</v>
      </c>
      <c r="L5649" s="57">
        <f t="shared" si="403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0"/>
        <v>0</v>
      </c>
      <c r="C5650" s="57" t="str">
        <f t="shared" si="401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02"/>
        <v>0</v>
      </c>
      <c r="L5650" s="57">
        <f t="shared" si="403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0"/>
        <v>0</v>
      </c>
      <c r="C5651" s="57" t="str">
        <f t="shared" si="401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02"/>
        <v>0</v>
      </c>
      <c r="L5651" s="57">
        <f t="shared" si="403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0"/>
        <v>0</v>
      </c>
      <c r="C5652" s="57" t="str">
        <f t="shared" si="401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02"/>
        <v>0</v>
      </c>
      <c r="L5652" s="57">
        <f t="shared" si="403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0"/>
        <v>0</v>
      </c>
      <c r="C5653" s="57" t="str">
        <f t="shared" si="401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02"/>
        <v>0</v>
      </c>
      <c r="L5653" s="57">
        <f t="shared" si="403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0"/>
        <v>0</v>
      </c>
      <c r="C5654" s="57" t="str">
        <f t="shared" si="401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02"/>
        <v>0</v>
      </c>
      <c r="L5654" s="57">
        <f t="shared" si="403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0"/>
        <v>0</v>
      </c>
      <c r="C5655" s="57" t="str">
        <f t="shared" si="401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02"/>
        <v>0</v>
      </c>
      <c r="L5655" s="57">
        <f t="shared" si="403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0"/>
        <v>0</v>
      </c>
      <c r="C5656" s="57" t="str">
        <f t="shared" si="401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02"/>
        <v>0</v>
      </c>
      <c r="L5656" s="57">
        <f t="shared" si="403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0"/>
        <v>0</v>
      </c>
      <c r="C5657" s="57" t="str">
        <f t="shared" si="401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02"/>
        <v>0</v>
      </c>
      <c r="L5657" s="57">
        <f t="shared" si="403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0"/>
        <v>0</v>
      </c>
      <c r="C5658" s="57" t="str">
        <f t="shared" si="401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02"/>
        <v>0</v>
      </c>
      <c r="L5658" s="57">
        <f t="shared" si="403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0"/>
        <v>0</v>
      </c>
      <c r="C5659" s="57" t="str">
        <f t="shared" si="401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02"/>
        <v>0</v>
      </c>
      <c r="L5659" s="57">
        <f t="shared" si="403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00"/>
        <v>0</v>
      </c>
      <c r="C5660" s="57" t="str">
        <f t="shared" si="401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02"/>
        <v>0</v>
      </c>
      <c r="L5660" s="57">
        <f t="shared" si="403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00"/>
        <v>0</v>
      </c>
      <c r="C5661" s="57" t="str">
        <f t="shared" si="401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02"/>
        <v>0</v>
      </c>
      <c r="L5661" s="57">
        <f t="shared" si="403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00"/>
        <v>0</v>
      </c>
      <c r="C5662" s="57" t="str">
        <f t="shared" si="401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02"/>
        <v>0</v>
      </c>
      <c r="L5662" s="57">
        <f t="shared" si="403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00"/>
        <v>0</v>
      </c>
      <c r="C5663" s="57" t="str">
        <f t="shared" si="401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02"/>
        <v>0</v>
      </c>
      <c r="L5663" s="57">
        <f t="shared" si="403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00"/>
        <v>0</v>
      </c>
      <c r="C5664" s="57" t="str">
        <f t="shared" si="401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02"/>
        <v>0</v>
      </c>
      <c r="L5664" s="57">
        <f t="shared" si="403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ref="B5665:B5728" si="404">WEEKNUM(A5665)</f>
        <v>0</v>
      </c>
      <c r="C5665" s="57" t="str">
        <f t="shared" ref="C5665:C5728" si="405">TEXT(A5665,"Mmm")</f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02"/>
        <v>0</v>
      </c>
      <c r="L5665" s="57">
        <f t="shared" si="403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04"/>
        <v>0</v>
      </c>
      <c r="C5666" s="57" t="str">
        <f t="shared" si="405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02"/>
        <v>0</v>
      </c>
      <c r="L5666" s="57">
        <f t="shared" si="403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04"/>
        <v>0</v>
      </c>
      <c r="C5667" s="57" t="str">
        <f t="shared" si="405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02"/>
        <v>0</v>
      </c>
      <c r="L5667" s="57">
        <f t="shared" si="403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04"/>
        <v>0</v>
      </c>
      <c r="C5668" s="57" t="str">
        <f t="shared" si="405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02"/>
        <v>0</v>
      </c>
      <c r="L5668" s="57">
        <f t="shared" si="403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04"/>
        <v>0</v>
      </c>
      <c r="C5669" s="57" t="str">
        <f t="shared" si="405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02"/>
        <v>0</v>
      </c>
      <c r="L5669" s="57">
        <f t="shared" si="403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04"/>
        <v>0</v>
      </c>
      <c r="C5670" s="57" t="str">
        <f t="shared" si="405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02"/>
        <v>0</v>
      </c>
      <c r="L5670" s="57">
        <f t="shared" si="403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04"/>
        <v>0</v>
      </c>
      <c r="C5671" s="57" t="str">
        <f t="shared" si="405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02"/>
        <v>0</v>
      </c>
      <c r="L5671" s="57">
        <f t="shared" si="403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04"/>
        <v>0</v>
      </c>
      <c r="C5672" s="57" t="str">
        <f t="shared" si="405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02"/>
        <v>0</v>
      </c>
      <c r="L5672" s="57">
        <f t="shared" si="403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04"/>
        <v>0</v>
      </c>
      <c r="C5673" s="57" t="str">
        <f t="shared" si="405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02"/>
        <v>0</v>
      </c>
      <c r="L5673" s="57">
        <f t="shared" si="403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04"/>
        <v>0</v>
      </c>
      <c r="C5674" s="57" t="str">
        <f t="shared" si="405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02"/>
        <v>0</v>
      </c>
      <c r="L5674" s="57">
        <f t="shared" si="403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04"/>
        <v>0</v>
      </c>
      <c r="C5675" s="57" t="str">
        <f t="shared" si="405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02"/>
        <v>0</v>
      </c>
      <c r="L5675" s="57">
        <f t="shared" si="403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04"/>
        <v>0</v>
      </c>
      <c r="C5676" s="57" t="str">
        <f t="shared" si="405"/>
        <v>Jan</v>
      </c>
      <c r="D5676" s="4"/>
      <c r="E5676" s="57"/>
      <c r="F5676" s="57"/>
      <c r="G5676" s="57"/>
      <c r="H5676" s="57"/>
      <c r="I5676" s="57"/>
      <c r="J5676" s="57"/>
      <c r="K5676" s="57">
        <f t="shared" ref="K5676:K5739" si="406">I5676+J5676</f>
        <v>0</v>
      </c>
      <c r="L5676" s="57">
        <f t="shared" si="403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04"/>
        <v>0</v>
      </c>
      <c r="C5677" s="57" t="str">
        <f t="shared" si="405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06"/>
        <v>0</v>
      </c>
      <c r="L5677" s="57">
        <f t="shared" si="403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04"/>
        <v>0</v>
      </c>
      <c r="C5678" s="57" t="str">
        <f t="shared" si="405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06"/>
        <v>0</v>
      </c>
      <c r="L5678" s="57">
        <f t="shared" si="403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04"/>
        <v>0</v>
      </c>
      <c r="C5679" s="57" t="str">
        <f t="shared" si="405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06"/>
        <v>0</v>
      </c>
      <c r="L5679" s="57">
        <f t="shared" si="403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04"/>
        <v>0</v>
      </c>
      <c r="C5680" s="57" t="str">
        <f t="shared" si="405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06"/>
        <v>0</v>
      </c>
      <c r="L5680" s="57">
        <f t="shared" si="403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04"/>
        <v>0</v>
      </c>
      <c r="C5681" s="57" t="str">
        <f t="shared" si="405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06"/>
        <v>0</v>
      </c>
      <c r="L5681" s="57">
        <f t="shared" si="403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04"/>
        <v>0</v>
      </c>
      <c r="C5682" s="57" t="str">
        <f t="shared" si="405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06"/>
        <v>0</v>
      </c>
      <c r="L5682" s="57">
        <f t="shared" si="403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04"/>
        <v>0</v>
      </c>
      <c r="C5683" s="57" t="str">
        <f t="shared" si="405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06"/>
        <v>0</v>
      </c>
      <c r="L5683" s="57">
        <f t="shared" si="403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04"/>
        <v>0</v>
      </c>
      <c r="C5684" s="57" t="str">
        <f t="shared" si="405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06"/>
        <v>0</v>
      </c>
      <c r="L5684" s="57">
        <f t="shared" si="403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04"/>
        <v>0</v>
      </c>
      <c r="C5685" s="57" t="str">
        <f t="shared" si="405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06"/>
        <v>0</v>
      </c>
      <c r="L5685" s="57">
        <f t="shared" si="403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04"/>
        <v>0</v>
      </c>
      <c r="C5686" s="57" t="str">
        <f t="shared" si="405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06"/>
        <v>0</v>
      </c>
      <c r="L5686" s="57">
        <f t="shared" si="403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04"/>
        <v>0</v>
      </c>
      <c r="C5687" s="57" t="str">
        <f t="shared" si="405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06"/>
        <v>0</v>
      </c>
      <c r="L5687" s="57">
        <f t="shared" si="403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04"/>
        <v>0</v>
      </c>
      <c r="C5688" s="57" t="str">
        <f t="shared" si="405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06"/>
        <v>0</v>
      </c>
      <c r="L5688" s="57">
        <f t="shared" ref="L5688:L5751" si="407">H5688*K5688</f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04"/>
        <v>0</v>
      </c>
      <c r="C5689" s="57" t="str">
        <f t="shared" si="405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06"/>
        <v>0</v>
      </c>
      <c r="L5689" s="57">
        <f t="shared" si="407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04"/>
        <v>0</v>
      </c>
      <c r="C5690" s="57" t="str">
        <f t="shared" si="405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06"/>
        <v>0</v>
      </c>
      <c r="L5690" s="57">
        <f t="shared" si="407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04"/>
        <v>0</v>
      </c>
      <c r="C5691" s="57" t="str">
        <f t="shared" si="405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06"/>
        <v>0</v>
      </c>
      <c r="L5691" s="57">
        <f t="shared" si="407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04"/>
        <v>0</v>
      </c>
      <c r="C5692" s="57" t="str">
        <f t="shared" si="405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06"/>
        <v>0</v>
      </c>
      <c r="L5692" s="57">
        <f t="shared" si="407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04"/>
        <v>0</v>
      </c>
      <c r="C5693" s="57" t="str">
        <f t="shared" si="405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06"/>
        <v>0</v>
      </c>
      <c r="L5693" s="57">
        <f t="shared" si="407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04"/>
        <v>0</v>
      </c>
      <c r="C5694" s="57" t="str">
        <f t="shared" si="405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06"/>
        <v>0</v>
      </c>
      <c r="L5694" s="57">
        <f t="shared" si="407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04"/>
        <v>0</v>
      </c>
      <c r="C5695" s="57" t="str">
        <f t="shared" si="405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06"/>
        <v>0</v>
      </c>
      <c r="L5695" s="57">
        <f t="shared" si="407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04"/>
        <v>0</v>
      </c>
      <c r="C5696" s="57" t="str">
        <f t="shared" si="405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06"/>
        <v>0</v>
      </c>
      <c r="L5696" s="57">
        <f t="shared" si="407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04"/>
        <v>0</v>
      </c>
      <c r="C5697" s="57" t="str">
        <f t="shared" si="405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06"/>
        <v>0</v>
      </c>
      <c r="L5697" s="57">
        <f t="shared" si="407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04"/>
        <v>0</v>
      </c>
      <c r="C5698" s="57" t="str">
        <f t="shared" si="405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06"/>
        <v>0</v>
      </c>
      <c r="L5698" s="57">
        <f t="shared" si="407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04"/>
        <v>0</v>
      </c>
      <c r="C5699" s="57" t="str">
        <f t="shared" si="405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06"/>
        <v>0</v>
      </c>
      <c r="L5699" s="57">
        <f t="shared" si="407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04"/>
        <v>0</v>
      </c>
      <c r="C5700" s="57" t="str">
        <f t="shared" si="405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06"/>
        <v>0</v>
      </c>
      <c r="L5700" s="57">
        <f t="shared" si="407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04"/>
        <v>0</v>
      </c>
      <c r="C5701" s="57" t="str">
        <f t="shared" si="405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06"/>
        <v>0</v>
      </c>
      <c r="L5701" s="57">
        <f t="shared" si="407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04"/>
        <v>0</v>
      </c>
      <c r="C5702" s="57" t="str">
        <f t="shared" si="405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06"/>
        <v>0</v>
      </c>
      <c r="L5702" s="57">
        <f t="shared" si="407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04"/>
        <v>0</v>
      </c>
      <c r="C5703" s="57" t="str">
        <f t="shared" si="405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06"/>
        <v>0</v>
      </c>
      <c r="L5703" s="57">
        <f t="shared" si="407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04"/>
        <v>0</v>
      </c>
      <c r="C5704" s="57" t="str">
        <f t="shared" si="405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06"/>
        <v>0</v>
      </c>
      <c r="L5704" s="57">
        <f t="shared" si="407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04"/>
        <v>0</v>
      </c>
      <c r="C5705" s="57" t="str">
        <f t="shared" si="405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06"/>
        <v>0</v>
      </c>
      <c r="L5705" s="57">
        <f t="shared" si="407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04"/>
        <v>0</v>
      </c>
      <c r="C5706" s="57" t="str">
        <f t="shared" si="405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06"/>
        <v>0</v>
      </c>
      <c r="L5706" s="57">
        <f t="shared" si="407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04"/>
        <v>0</v>
      </c>
      <c r="C5707" s="57" t="str">
        <f t="shared" si="405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06"/>
        <v>0</v>
      </c>
      <c r="L5707" s="57">
        <f t="shared" si="407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04"/>
        <v>0</v>
      </c>
      <c r="C5708" s="57" t="str">
        <f t="shared" si="405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06"/>
        <v>0</v>
      </c>
      <c r="L5708" s="57">
        <f t="shared" si="407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04"/>
        <v>0</v>
      </c>
      <c r="C5709" s="57" t="str">
        <f t="shared" si="405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06"/>
        <v>0</v>
      </c>
      <c r="L5709" s="57">
        <f t="shared" si="407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04"/>
        <v>0</v>
      </c>
      <c r="C5710" s="57" t="str">
        <f t="shared" si="405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06"/>
        <v>0</v>
      </c>
      <c r="L5710" s="57">
        <f t="shared" si="407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04"/>
        <v>0</v>
      </c>
      <c r="C5711" s="57" t="str">
        <f t="shared" si="405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06"/>
        <v>0</v>
      </c>
      <c r="L5711" s="57">
        <f t="shared" si="407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04"/>
        <v>0</v>
      </c>
      <c r="C5712" s="57" t="str">
        <f t="shared" si="405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06"/>
        <v>0</v>
      </c>
      <c r="L5712" s="57">
        <f t="shared" si="407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04"/>
        <v>0</v>
      </c>
      <c r="C5713" s="57" t="str">
        <f t="shared" si="405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06"/>
        <v>0</v>
      </c>
      <c r="L5713" s="57">
        <f t="shared" si="407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04"/>
        <v>0</v>
      </c>
      <c r="C5714" s="57" t="str">
        <f t="shared" si="405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06"/>
        <v>0</v>
      </c>
      <c r="L5714" s="57">
        <f t="shared" si="407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04"/>
        <v>0</v>
      </c>
      <c r="C5715" s="57" t="str">
        <f t="shared" si="405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06"/>
        <v>0</v>
      </c>
      <c r="L5715" s="57">
        <f t="shared" si="407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04"/>
        <v>0</v>
      </c>
      <c r="C5716" s="57" t="str">
        <f t="shared" si="405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06"/>
        <v>0</v>
      </c>
      <c r="L5716" s="57">
        <f t="shared" si="407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04"/>
        <v>0</v>
      </c>
      <c r="C5717" s="57" t="str">
        <f t="shared" si="405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06"/>
        <v>0</v>
      </c>
      <c r="L5717" s="57">
        <f t="shared" si="407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04"/>
        <v>0</v>
      </c>
      <c r="C5718" s="57" t="str">
        <f t="shared" si="405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06"/>
        <v>0</v>
      </c>
      <c r="L5718" s="57">
        <f t="shared" si="407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04"/>
        <v>0</v>
      </c>
      <c r="C5719" s="57" t="str">
        <f t="shared" si="405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06"/>
        <v>0</v>
      </c>
      <c r="L5719" s="57">
        <f t="shared" si="407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04"/>
        <v>0</v>
      </c>
      <c r="C5720" s="57" t="str">
        <f t="shared" si="405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06"/>
        <v>0</v>
      </c>
      <c r="L5720" s="57">
        <f t="shared" si="407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04"/>
        <v>0</v>
      </c>
      <c r="C5721" s="57" t="str">
        <f t="shared" si="405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06"/>
        <v>0</v>
      </c>
      <c r="L5721" s="57">
        <f t="shared" si="407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04"/>
        <v>0</v>
      </c>
      <c r="C5722" s="57" t="str">
        <f t="shared" si="405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06"/>
        <v>0</v>
      </c>
      <c r="L5722" s="57">
        <f t="shared" si="407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04"/>
        <v>0</v>
      </c>
      <c r="C5723" s="57" t="str">
        <f t="shared" si="405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06"/>
        <v>0</v>
      </c>
      <c r="L5723" s="57">
        <f t="shared" si="407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04"/>
        <v>0</v>
      </c>
      <c r="C5724" s="57" t="str">
        <f t="shared" si="405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06"/>
        <v>0</v>
      </c>
      <c r="L5724" s="57">
        <f t="shared" si="407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04"/>
        <v>0</v>
      </c>
      <c r="C5725" s="57" t="str">
        <f t="shared" si="405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06"/>
        <v>0</v>
      </c>
      <c r="L5725" s="57">
        <f t="shared" si="407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04"/>
        <v>0</v>
      </c>
      <c r="C5726" s="57" t="str">
        <f t="shared" si="405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06"/>
        <v>0</v>
      </c>
      <c r="L5726" s="57">
        <f t="shared" si="407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04"/>
        <v>0</v>
      </c>
      <c r="C5727" s="57" t="str">
        <f t="shared" si="405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06"/>
        <v>0</v>
      </c>
      <c r="L5727" s="57">
        <f t="shared" si="407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04"/>
        <v>0</v>
      </c>
      <c r="C5728" s="57" t="str">
        <f t="shared" si="405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06"/>
        <v>0</v>
      </c>
      <c r="L5728" s="57">
        <f t="shared" si="407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ref="B5729:B5792" si="408">WEEKNUM(A5729)</f>
        <v>0</v>
      </c>
      <c r="C5729" s="57" t="str">
        <f t="shared" ref="C5729:C5792" si="409">TEXT(A5729,"Mmm")</f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06"/>
        <v>0</v>
      </c>
      <c r="L5729" s="57">
        <f t="shared" si="407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08"/>
        <v>0</v>
      </c>
      <c r="C5730" s="57" t="str">
        <f t="shared" si="409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06"/>
        <v>0</v>
      </c>
      <c r="L5730" s="57">
        <f t="shared" si="407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08"/>
        <v>0</v>
      </c>
      <c r="C5731" s="57" t="str">
        <f t="shared" si="409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06"/>
        <v>0</v>
      </c>
      <c r="L5731" s="57">
        <f t="shared" si="407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08"/>
        <v>0</v>
      </c>
      <c r="C5732" s="57" t="str">
        <f t="shared" si="409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06"/>
        <v>0</v>
      </c>
      <c r="L5732" s="57">
        <f t="shared" si="407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08"/>
        <v>0</v>
      </c>
      <c r="C5733" s="57" t="str">
        <f t="shared" si="409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06"/>
        <v>0</v>
      </c>
      <c r="L5733" s="57">
        <f t="shared" si="407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08"/>
        <v>0</v>
      </c>
      <c r="C5734" s="57" t="str">
        <f t="shared" si="409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06"/>
        <v>0</v>
      </c>
      <c r="L5734" s="57">
        <f t="shared" si="407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08"/>
        <v>0</v>
      </c>
      <c r="C5735" s="57" t="str">
        <f t="shared" si="409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06"/>
        <v>0</v>
      </c>
      <c r="L5735" s="57">
        <f t="shared" si="407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08"/>
        <v>0</v>
      </c>
      <c r="C5736" s="57" t="str">
        <f t="shared" si="409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06"/>
        <v>0</v>
      </c>
      <c r="L5736" s="57">
        <f t="shared" si="407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08"/>
        <v>0</v>
      </c>
      <c r="C5737" s="57" t="str">
        <f t="shared" si="409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06"/>
        <v>0</v>
      </c>
      <c r="L5737" s="57">
        <f t="shared" si="407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08"/>
        <v>0</v>
      </c>
      <c r="C5738" s="57" t="str">
        <f t="shared" si="409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06"/>
        <v>0</v>
      </c>
      <c r="L5738" s="57">
        <f t="shared" si="407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08"/>
        <v>0</v>
      </c>
      <c r="C5739" s="57" t="str">
        <f t="shared" si="409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06"/>
        <v>0</v>
      </c>
      <c r="L5739" s="57">
        <f t="shared" si="407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08"/>
        <v>0</v>
      </c>
      <c r="C5740" s="57" t="str">
        <f t="shared" si="409"/>
        <v>Jan</v>
      </c>
      <c r="D5740" s="4"/>
      <c r="E5740" s="57"/>
      <c r="F5740" s="57"/>
      <c r="G5740" s="57"/>
      <c r="H5740" s="57"/>
      <c r="I5740" s="57"/>
      <c r="J5740" s="57"/>
      <c r="K5740" s="57">
        <f t="shared" ref="K5740:K5803" si="410">I5740+J5740</f>
        <v>0</v>
      </c>
      <c r="L5740" s="57">
        <f t="shared" si="407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08"/>
        <v>0</v>
      </c>
      <c r="C5741" s="57" t="str">
        <f t="shared" si="409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0"/>
        <v>0</v>
      </c>
      <c r="L5741" s="57">
        <f t="shared" si="407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08"/>
        <v>0</v>
      </c>
      <c r="C5742" s="57" t="str">
        <f t="shared" si="409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0"/>
        <v>0</v>
      </c>
      <c r="L5742" s="57">
        <f t="shared" si="407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08"/>
        <v>0</v>
      </c>
      <c r="C5743" s="57" t="str">
        <f t="shared" si="409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0"/>
        <v>0</v>
      </c>
      <c r="L5743" s="57">
        <f t="shared" si="407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08"/>
        <v>0</v>
      </c>
      <c r="C5744" s="57" t="str">
        <f t="shared" si="409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0"/>
        <v>0</v>
      </c>
      <c r="L5744" s="57">
        <f t="shared" si="407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08"/>
        <v>0</v>
      </c>
      <c r="C5745" s="57" t="str">
        <f t="shared" si="409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0"/>
        <v>0</v>
      </c>
      <c r="L5745" s="57">
        <f t="shared" si="407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08"/>
        <v>0</v>
      </c>
      <c r="C5746" s="57" t="str">
        <f t="shared" si="409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0"/>
        <v>0</v>
      </c>
      <c r="L5746" s="57">
        <f t="shared" si="407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08"/>
        <v>0</v>
      </c>
      <c r="C5747" s="57" t="str">
        <f t="shared" si="409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0"/>
        <v>0</v>
      </c>
      <c r="L5747" s="57">
        <f t="shared" si="407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08"/>
        <v>0</v>
      </c>
      <c r="C5748" s="57" t="str">
        <f t="shared" si="409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0"/>
        <v>0</v>
      </c>
      <c r="L5748" s="57">
        <f t="shared" si="407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08"/>
        <v>0</v>
      </c>
      <c r="C5749" s="57" t="str">
        <f t="shared" si="409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0"/>
        <v>0</v>
      </c>
      <c r="L5749" s="57">
        <f t="shared" si="407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08"/>
        <v>0</v>
      </c>
      <c r="C5750" s="57" t="str">
        <f t="shared" si="409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0"/>
        <v>0</v>
      </c>
      <c r="L5750" s="57">
        <f t="shared" si="407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08"/>
        <v>0</v>
      </c>
      <c r="C5751" s="57" t="str">
        <f t="shared" si="409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0"/>
        <v>0</v>
      </c>
      <c r="L5751" s="57">
        <f t="shared" si="407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08"/>
        <v>0</v>
      </c>
      <c r="C5752" s="57" t="str">
        <f t="shared" si="409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0"/>
        <v>0</v>
      </c>
      <c r="L5752" s="57">
        <f t="shared" ref="L5752:L5815" si="411">H5752*K5752</f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08"/>
        <v>0</v>
      </c>
      <c r="C5753" s="57" t="str">
        <f t="shared" si="409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0"/>
        <v>0</v>
      </c>
      <c r="L5753" s="57">
        <f t="shared" si="411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08"/>
        <v>0</v>
      </c>
      <c r="C5754" s="57" t="str">
        <f t="shared" si="409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0"/>
        <v>0</v>
      </c>
      <c r="L5754" s="57">
        <f t="shared" si="411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08"/>
        <v>0</v>
      </c>
      <c r="C5755" s="57" t="str">
        <f t="shared" si="409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0"/>
        <v>0</v>
      </c>
      <c r="L5755" s="57">
        <f t="shared" si="411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08"/>
        <v>0</v>
      </c>
      <c r="C5756" s="57" t="str">
        <f t="shared" si="409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0"/>
        <v>0</v>
      </c>
      <c r="L5756" s="57">
        <f t="shared" si="411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08"/>
        <v>0</v>
      </c>
      <c r="C5757" s="57" t="str">
        <f t="shared" si="409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0"/>
        <v>0</v>
      </c>
      <c r="L5757" s="57">
        <f t="shared" si="411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08"/>
        <v>0</v>
      </c>
      <c r="C5758" s="57" t="str">
        <f t="shared" si="409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0"/>
        <v>0</v>
      </c>
      <c r="L5758" s="57">
        <f t="shared" si="411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08"/>
        <v>0</v>
      </c>
      <c r="C5759" s="57" t="str">
        <f t="shared" si="409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0"/>
        <v>0</v>
      </c>
      <c r="L5759" s="57">
        <f t="shared" si="411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08"/>
        <v>0</v>
      </c>
      <c r="C5760" s="57" t="str">
        <f t="shared" si="409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0"/>
        <v>0</v>
      </c>
      <c r="L5760" s="57">
        <f t="shared" si="411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08"/>
        <v>0</v>
      </c>
      <c r="C5761" s="57" t="str">
        <f t="shared" si="409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0"/>
        <v>0</v>
      </c>
      <c r="L5761" s="57">
        <f t="shared" si="411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08"/>
        <v>0</v>
      </c>
      <c r="C5762" s="57" t="str">
        <f t="shared" si="409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0"/>
        <v>0</v>
      </c>
      <c r="L5762" s="57">
        <f t="shared" si="411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08"/>
        <v>0</v>
      </c>
      <c r="C5763" s="57" t="str">
        <f t="shared" si="409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0"/>
        <v>0</v>
      </c>
      <c r="L5763" s="57">
        <f t="shared" si="411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08"/>
        <v>0</v>
      </c>
      <c r="C5764" s="57" t="str">
        <f t="shared" si="409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0"/>
        <v>0</v>
      </c>
      <c r="L5764" s="57">
        <f t="shared" si="411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08"/>
        <v>0</v>
      </c>
      <c r="C5765" s="57" t="str">
        <f t="shared" si="409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0"/>
        <v>0</v>
      </c>
      <c r="L5765" s="57">
        <f t="shared" si="411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08"/>
        <v>0</v>
      </c>
      <c r="C5766" s="57" t="str">
        <f t="shared" si="409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0"/>
        <v>0</v>
      </c>
      <c r="L5766" s="57">
        <f t="shared" si="411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08"/>
        <v>0</v>
      </c>
      <c r="C5767" s="57" t="str">
        <f t="shared" si="409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0"/>
        <v>0</v>
      </c>
      <c r="L5767" s="57">
        <f t="shared" si="411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08"/>
        <v>0</v>
      </c>
      <c r="C5768" s="57" t="str">
        <f t="shared" si="409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0"/>
        <v>0</v>
      </c>
      <c r="L5768" s="57">
        <f t="shared" si="411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08"/>
        <v>0</v>
      </c>
      <c r="C5769" s="57" t="str">
        <f t="shared" si="409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0"/>
        <v>0</v>
      </c>
      <c r="L5769" s="57">
        <f t="shared" si="411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08"/>
        <v>0</v>
      </c>
      <c r="C5770" s="57" t="str">
        <f t="shared" si="409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0"/>
        <v>0</v>
      </c>
      <c r="L5770" s="57">
        <f t="shared" si="411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08"/>
        <v>0</v>
      </c>
      <c r="C5771" s="57" t="str">
        <f t="shared" si="409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0"/>
        <v>0</v>
      </c>
      <c r="L5771" s="57">
        <f t="shared" si="411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08"/>
        <v>0</v>
      </c>
      <c r="C5772" s="57" t="str">
        <f t="shared" si="409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0"/>
        <v>0</v>
      </c>
      <c r="L5772" s="57">
        <f t="shared" si="411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08"/>
        <v>0</v>
      </c>
      <c r="C5773" s="57" t="str">
        <f t="shared" si="409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0"/>
        <v>0</v>
      </c>
      <c r="L5773" s="57">
        <f t="shared" si="411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08"/>
        <v>0</v>
      </c>
      <c r="C5774" s="57" t="str">
        <f t="shared" si="409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0"/>
        <v>0</v>
      </c>
      <c r="L5774" s="57">
        <f t="shared" si="411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08"/>
        <v>0</v>
      </c>
      <c r="C5775" s="57" t="str">
        <f t="shared" si="409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0"/>
        <v>0</v>
      </c>
      <c r="L5775" s="57">
        <f t="shared" si="411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08"/>
        <v>0</v>
      </c>
      <c r="C5776" s="57" t="str">
        <f t="shared" si="409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0"/>
        <v>0</v>
      </c>
      <c r="L5776" s="57">
        <f t="shared" si="411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08"/>
        <v>0</v>
      </c>
      <c r="C5777" s="57" t="str">
        <f t="shared" si="409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0"/>
        <v>0</v>
      </c>
      <c r="L5777" s="57">
        <f t="shared" si="411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08"/>
        <v>0</v>
      </c>
      <c r="C5778" s="57" t="str">
        <f t="shared" si="409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0"/>
        <v>0</v>
      </c>
      <c r="L5778" s="57">
        <f t="shared" si="411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08"/>
        <v>0</v>
      </c>
      <c r="C5779" s="57" t="str">
        <f t="shared" si="409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0"/>
        <v>0</v>
      </c>
      <c r="L5779" s="57">
        <f t="shared" si="411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08"/>
        <v>0</v>
      </c>
      <c r="C5780" s="57" t="str">
        <f t="shared" si="409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0"/>
        <v>0</v>
      </c>
      <c r="L5780" s="57">
        <f t="shared" si="411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08"/>
        <v>0</v>
      </c>
      <c r="C5781" s="57" t="str">
        <f t="shared" si="409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0"/>
        <v>0</v>
      </c>
      <c r="L5781" s="57">
        <f t="shared" si="411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08"/>
        <v>0</v>
      </c>
      <c r="C5782" s="57" t="str">
        <f t="shared" si="409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0"/>
        <v>0</v>
      </c>
      <c r="L5782" s="57">
        <f t="shared" si="411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08"/>
        <v>0</v>
      </c>
      <c r="C5783" s="57" t="str">
        <f t="shared" si="409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0"/>
        <v>0</v>
      </c>
      <c r="L5783" s="57">
        <f t="shared" si="411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08"/>
        <v>0</v>
      </c>
      <c r="C5784" s="57" t="str">
        <f t="shared" si="409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0"/>
        <v>0</v>
      </c>
      <c r="L5784" s="57">
        <f t="shared" si="411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08"/>
        <v>0</v>
      </c>
      <c r="C5785" s="57" t="str">
        <f t="shared" si="409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0"/>
        <v>0</v>
      </c>
      <c r="L5785" s="57">
        <f t="shared" si="411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08"/>
        <v>0</v>
      </c>
      <c r="C5786" s="57" t="str">
        <f t="shared" si="409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0"/>
        <v>0</v>
      </c>
      <c r="L5786" s="57">
        <f t="shared" si="411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08"/>
        <v>0</v>
      </c>
      <c r="C5787" s="57" t="str">
        <f t="shared" si="409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0"/>
        <v>0</v>
      </c>
      <c r="L5787" s="57">
        <f t="shared" si="411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08"/>
        <v>0</v>
      </c>
      <c r="C5788" s="57" t="str">
        <f t="shared" si="409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0"/>
        <v>0</v>
      </c>
      <c r="L5788" s="57">
        <f t="shared" si="411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08"/>
        <v>0</v>
      </c>
      <c r="C5789" s="57" t="str">
        <f t="shared" si="409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0"/>
        <v>0</v>
      </c>
      <c r="L5789" s="57">
        <f t="shared" si="411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08"/>
        <v>0</v>
      </c>
      <c r="C5790" s="57" t="str">
        <f t="shared" si="409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0"/>
        <v>0</v>
      </c>
      <c r="L5790" s="57">
        <f t="shared" si="411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08"/>
        <v>0</v>
      </c>
      <c r="C5791" s="57" t="str">
        <f t="shared" si="409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0"/>
        <v>0</v>
      </c>
      <c r="L5791" s="57">
        <f t="shared" si="411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08"/>
        <v>0</v>
      </c>
      <c r="C5792" s="57" t="str">
        <f t="shared" si="409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0"/>
        <v>0</v>
      </c>
      <c r="L5792" s="57">
        <f t="shared" si="411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ref="B5793:B5856" si="412">WEEKNUM(A5793)</f>
        <v>0</v>
      </c>
      <c r="C5793" s="57" t="str">
        <f t="shared" ref="C5793:C5856" si="413">TEXT(A5793,"Mmm")</f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0"/>
        <v>0</v>
      </c>
      <c r="L5793" s="57">
        <f t="shared" si="411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12"/>
        <v>0</v>
      </c>
      <c r="C5794" s="57" t="str">
        <f t="shared" si="413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0"/>
        <v>0</v>
      </c>
      <c r="L5794" s="57">
        <f t="shared" si="411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12"/>
        <v>0</v>
      </c>
      <c r="C5795" s="57" t="str">
        <f t="shared" si="413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0"/>
        <v>0</v>
      </c>
      <c r="L5795" s="57">
        <f t="shared" si="411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12"/>
        <v>0</v>
      </c>
      <c r="C5796" s="57" t="str">
        <f t="shared" si="413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0"/>
        <v>0</v>
      </c>
      <c r="L5796" s="57">
        <f t="shared" si="411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12"/>
        <v>0</v>
      </c>
      <c r="C5797" s="57" t="str">
        <f t="shared" si="413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0"/>
        <v>0</v>
      </c>
      <c r="L5797" s="57">
        <f t="shared" si="411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12"/>
        <v>0</v>
      </c>
      <c r="C5798" s="57" t="str">
        <f t="shared" si="413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0"/>
        <v>0</v>
      </c>
      <c r="L5798" s="57">
        <f t="shared" si="411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12"/>
        <v>0</v>
      </c>
      <c r="C5799" s="57" t="str">
        <f t="shared" si="413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10"/>
        <v>0</v>
      </c>
      <c r="L5799" s="57">
        <f t="shared" si="411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12"/>
        <v>0</v>
      </c>
      <c r="C5800" s="57" t="str">
        <f t="shared" si="413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10"/>
        <v>0</v>
      </c>
      <c r="L5800" s="57">
        <f t="shared" si="411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12"/>
        <v>0</v>
      </c>
      <c r="C5801" s="57" t="str">
        <f t="shared" si="413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10"/>
        <v>0</v>
      </c>
      <c r="L5801" s="57">
        <f t="shared" si="411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12"/>
        <v>0</v>
      </c>
      <c r="C5802" s="57" t="str">
        <f t="shared" si="413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10"/>
        <v>0</v>
      </c>
      <c r="L5802" s="57">
        <f t="shared" si="411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12"/>
        <v>0</v>
      </c>
      <c r="C5803" s="57" t="str">
        <f t="shared" si="413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10"/>
        <v>0</v>
      </c>
      <c r="L5803" s="57">
        <f t="shared" si="411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12"/>
        <v>0</v>
      </c>
      <c r="C5804" s="57" t="str">
        <f t="shared" si="413"/>
        <v>Jan</v>
      </c>
      <c r="D5804" s="4"/>
      <c r="E5804" s="57"/>
      <c r="F5804" s="57"/>
      <c r="G5804" s="57"/>
      <c r="H5804" s="57"/>
      <c r="I5804" s="57"/>
      <c r="J5804" s="57"/>
      <c r="K5804" s="57">
        <f t="shared" ref="K5804:K5867" si="414">I5804+J5804</f>
        <v>0</v>
      </c>
      <c r="L5804" s="57">
        <f t="shared" si="411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12"/>
        <v>0</v>
      </c>
      <c r="C5805" s="57" t="str">
        <f t="shared" si="413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14"/>
        <v>0</v>
      </c>
      <c r="L5805" s="57">
        <f t="shared" si="411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12"/>
        <v>0</v>
      </c>
      <c r="C5806" s="57" t="str">
        <f t="shared" si="413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14"/>
        <v>0</v>
      </c>
      <c r="L5806" s="57">
        <f t="shared" si="411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12"/>
        <v>0</v>
      </c>
      <c r="C5807" s="57" t="str">
        <f t="shared" si="413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14"/>
        <v>0</v>
      </c>
      <c r="L5807" s="57">
        <f t="shared" si="411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12"/>
        <v>0</v>
      </c>
      <c r="C5808" s="57" t="str">
        <f t="shared" si="413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14"/>
        <v>0</v>
      </c>
      <c r="L5808" s="57">
        <f t="shared" si="411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12"/>
        <v>0</v>
      </c>
      <c r="C5809" s="57" t="str">
        <f t="shared" si="413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14"/>
        <v>0</v>
      </c>
      <c r="L5809" s="57">
        <f t="shared" si="411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12"/>
        <v>0</v>
      </c>
      <c r="C5810" s="57" t="str">
        <f t="shared" si="413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14"/>
        <v>0</v>
      </c>
      <c r="L5810" s="57">
        <f t="shared" si="411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12"/>
        <v>0</v>
      </c>
      <c r="C5811" s="57" t="str">
        <f t="shared" si="413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14"/>
        <v>0</v>
      </c>
      <c r="L5811" s="57">
        <f t="shared" si="411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12"/>
        <v>0</v>
      </c>
      <c r="C5812" s="57" t="str">
        <f t="shared" si="413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14"/>
        <v>0</v>
      </c>
      <c r="L5812" s="57">
        <f t="shared" si="411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12"/>
        <v>0</v>
      </c>
      <c r="C5813" s="57" t="str">
        <f t="shared" si="413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14"/>
        <v>0</v>
      </c>
      <c r="L5813" s="57">
        <f t="shared" si="411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12"/>
        <v>0</v>
      </c>
      <c r="C5814" s="57" t="str">
        <f t="shared" si="413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14"/>
        <v>0</v>
      </c>
      <c r="L5814" s="57">
        <f t="shared" si="411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12"/>
        <v>0</v>
      </c>
      <c r="C5815" s="57" t="str">
        <f t="shared" si="413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14"/>
        <v>0</v>
      </c>
      <c r="L5815" s="57">
        <f t="shared" si="411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12"/>
        <v>0</v>
      </c>
      <c r="C5816" s="57" t="str">
        <f t="shared" si="413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14"/>
        <v>0</v>
      </c>
      <c r="L5816" s="57">
        <f t="shared" ref="L5816:L5879" si="415">H5816*K5816</f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12"/>
        <v>0</v>
      </c>
      <c r="C5817" s="57" t="str">
        <f t="shared" si="413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14"/>
        <v>0</v>
      </c>
      <c r="L5817" s="57">
        <f t="shared" si="415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12"/>
        <v>0</v>
      </c>
      <c r="C5818" s="57" t="str">
        <f t="shared" si="413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14"/>
        <v>0</v>
      </c>
      <c r="L5818" s="57">
        <f t="shared" si="415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12"/>
        <v>0</v>
      </c>
      <c r="C5819" s="57" t="str">
        <f t="shared" si="413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14"/>
        <v>0</v>
      </c>
      <c r="L5819" s="57">
        <f t="shared" si="415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12"/>
        <v>0</v>
      </c>
      <c r="C5820" s="57" t="str">
        <f t="shared" si="413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14"/>
        <v>0</v>
      </c>
      <c r="L5820" s="57">
        <f t="shared" si="415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12"/>
        <v>0</v>
      </c>
      <c r="C5821" s="57" t="str">
        <f t="shared" si="413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14"/>
        <v>0</v>
      </c>
      <c r="L5821" s="57">
        <f t="shared" si="415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12"/>
        <v>0</v>
      </c>
      <c r="C5822" s="57" t="str">
        <f t="shared" si="413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14"/>
        <v>0</v>
      </c>
      <c r="L5822" s="57">
        <f t="shared" si="415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12"/>
        <v>0</v>
      </c>
      <c r="C5823" s="57" t="str">
        <f t="shared" si="413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14"/>
        <v>0</v>
      </c>
      <c r="L5823" s="57">
        <f t="shared" si="415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12"/>
        <v>0</v>
      </c>
      <c r="C5824" s="57" t="str">
        <f t="shared" si="413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14"/>
        <v>0</v>
      </c>
      <c r="L5824" s="57">
        <f t="shared" si="415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12"/>
        <v>0</v>
      </c>
      <c r="C5825" s="57" t="str">
        <f t="shared" si="413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14"/>
        <v>0</v>
      </c>
      <c r="L5825" s="57">
        <f t="shared" si="415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12"/>
        <v>0</v>
      </c>
      <c r="C5826" s="57" t="str">
        <f t="shared" si="413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14"/>
        <v>0</v>
      </c>
      <c r="L5826" s="57">
        <f t="shared" si="415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12"/>
        <v>0</v>
      </c>
      <c r="C5827" s="57" t="str">
        <f t="shared" si="413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14"/>
        <v>0</v>
      </c>
      <c r="L5827" s="57">
        <f t="shared" si="415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12"/>
        <v>0</v>
      </c>
      <c r="C5828" s="57" t="str">
        <f t="shared" si="413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14"/>
        <v>0</v>
      </c>
      <c r="L5828" s="57">
        <f t="shared" si="415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12"/>
        <v>0</v>
      </c>
      <c r="C5829" s="57" t="str">
        <f t="shared" si="413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14"/>
        <v>0</v>
      </c>
      <c r="L5829" s="57">
        <f t="shared" si="415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12"/>
        <v>0</v>
      </c>
      <c r="C5830" s="57" t="str">
        <f t="shared" si="413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14"/>
        <v>0</v>
      </c>
      <c r="L5830" s="57">
        <f t="shared" si="415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12"/>
        <v>0</v>
      </c>
      <c r="C5831" s="57" t="str">
        <f t="shared" si="413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14"/>
        <v>0</v>
      </c>
      <c r="L5831" s="57">
        <f t="shared" si="415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12"/>
        <v>0</v>
      </c>
      <c r="C5832" s="57" t="str">
        <f t="shared" si="413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14"/>
        <v>0</v>
      </c>
      <c r="L5832" s="57">
        <f t="shared" si="415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12"/>
        <v>0</v>
      </c>
      <c r="C5833" s="57" t="str">
        <f t="shared" si="413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14"/>
        <v>0</v>
      </c>
      <c r="L5833" s="57">
        <f t="shared" si="415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12"/>
        <v>0</v>
      </c>
      <c r="C5834" s="57" t="str">
        <f t="shared" si="413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14"/>
        <v>0</v>
      </c>
      <c r="L5834" s="57">
        <f t="shared" si="415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12"/>
        <v>0</v>
      </c>
      <c r="C5835" s="57" t="str">
        <f t="shared" si="413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14"/>
        <v>0</v>
      </c>
      <c r="L5835" s="57">
        <f t="shared" si="415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12"/>
        <v>0</v>
      </c>
      <c r="C5836" s="57" t="str">
        <f t="shared" si="413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14"/>
        <v>0</v>
      </c>
      <c r="L5836" s="57">
        <f t="shared" si="415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12"/>
        <v>0</v>
      </c>
      <c r="C5837" s="57" t="str">
        <f t="shared" si="413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14"/>
        <v>0</v>
      </c>
      <c r="L5837" s="57">
        <f t="shared" si="415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12"/>
        <v>0</v>
      </c>
      <c r="C5838" s="57" t="str">
        <f t="shared" si="413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14"/>
        <v>0</v>
      </c>
      <c r="L5838" s="57">
        <f t="shared" si="415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12"/>
        <v>0</v>
      </c>
      <c r="C5839" s="57" t="str">
        <f t="shared" si="413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14"/>
        <v>0</v>
      </c>
      <c r="L5839" s="57">
        <f t="shared" si="415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12"/>
        <v>0</v>
      </c>
      <c r="C5840" s="57" t="str">
        <f t="shared" si="413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14"/>
        <v>0</v>
      </c>
      <c r="L5840" s="57">
        <f t="shared" si="415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12"/>
        <v>0</v>
      </c>
      <c r="C5841" s="57" t="str">
        <f t="shared" si="413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14"/>
        <v>0</v>
      </c>
      <c r="L5841" s="57">
        <f t="shared" si="415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12"/>
        <v>0</v>
      </c>
      <c r="C5842" s="57" t="str">
        <f t="shared" si="413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14"/>
        <v>0</v>
      </c>
      <c r="L5842" s="57">
        <f t="shared" si="415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12"/>
        <v>0</v>
      </c>
      <c r="C5843" s="57" t="str">
        <f t="shared" si="413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14"/>
        <v>0</v>
      </c>
      <c r="L5843" s="57">
        <f t="shared" si="415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12"/>
        <v>0</v>
      </c>
      <c r="C5844" s="57" t="str">
        <f t="shared" si="413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14"/>
        <v>0</v>
      </c>
      <c r="L5844" s="57">
        <f t="shared" si="415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12"/>
        <v>0</v>
      </c>
      <c r="C5845" s="57" t="str">
        <f t="shared" si="413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14"/>
        <v>0</v>
      </c>
      <c r="L5845" s="57">
        <f t="shared" si="415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12"/>
        <v>0</v>
      </c>
      <c r="C5846" s="57" t="str">
        <f t="shared" si="413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14"/>
        <v>0</v>
      </c>
      <c r="L5846" s="57">
        <f t="shared" si="415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12"/>
        <v>0</v>
      </c>
      <c r="C5847" s="57" t="str">
        <f t="shared" si="413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14"/>
        <v>0</v>
      </c>
      <c r="L5847" s="57">
        <f t="shared" si="415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12"/>
        <v>0</v>
      </c>
      <c r="C5848" s="57" t="str">
        <f t="shared" si="413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14"/>
        <v>0</v>
      </c>
      <c r="L5848" s="57">
        <f t="shared" si="415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12"/>
        <v>0</v>
      </c>
      <c r="C5849" s="57" t="str">
        <f t="shared" si="413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14"/>
        <v>0</v>
      </c>
      <c r="L5849" s="57">
        <f t="shared" si="415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12"/>
        <v>0</v>
      </c>
      <c r="C5850" s="57" t="str">
        <f t="shared" si="413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14"/>
        <v>0</v>
      </c>
      <c r="L5850" s="57">
        <f t="shared" si="415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12"/>
        <v>0</v>
      </c>
      <c r="C5851" s="57" t="str">
        <f t="shared" si="413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14"/>
        <v>0</v>
      </c>
      <c r="L5851" s="57">
        <f t="shared" si="415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12"/>
        <v>0</v>
      </c>
      <c r="C5852" s="57" t="str">
        <f t="shared" si="413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14"/>
        <v>0</v>
      </c>
      <c r="L5852" s="57">
        <f t="shared" si="415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12"/>
        <v>0</v>
      </c>
      <c r="C5853" s="57" t="str">
        <f t="shared" si="413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14"/>
        <v>0</v>
      </c>
      <c r="L5853" s="57">
        <f t="shared" si="415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12"/>
        <v>0</v>
      </c>
      <c r="C5854" s="57" t="str">
        <f t="shared" si="413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14"/>
        <v>0</v>
      </c>
      <c r="L5854" s="57">
        <f t="shared" si="415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12"/>
        <v>0</v>
      </c>
      <c r="C5855" s="57" t="str">
        <f t="shared" si="413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14"/>
        <v>0</v>
      </c>
      <c r="L5855" s="57">
        <f t="shared" si="415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12"/>
        <v>0</v>
      </c>
      <c r="C5856" s="57" t="str">
        <f t="shared" si="413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14"/>
        <v>0</v>
      </c>
      <c r="L5856" s="57">
        <f t="shared" si="415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ref="B5857:B5920" si="416">WEEKNUM(A5857)</f>
        <v>0</v>
      </c>
      <c r="C5857" s="57" t="str">
        <f t="shared" ref="C5857:C5920" si="417">TEXT(A5857,"Mmm")</f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14"/>
        <v>0</v>
      </c>
      <c r="L5857" s="57">
        <f t="shared" si="415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16"/>
        <v>0</v>
      </c>
      <c r="C5858" s="57" t="str">
        <f t="shared" si="417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14"/>
        <v>0</v>
      </c>
      <c r="L5858" s="57">
        <f t="shared" si="415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16"/>
        <v>0</v>
      </c>
      <c r="C5859" s="57" t="str">
        <f t="shared" si="417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14"/>
        <v>0</v>
      </c>
      <c r="L5859" s="57">
        <f t="shared" si="415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16"/>
        <v>0</v>
      </c>
      <c r="C5860" s="57" t="str">
        <f t="shared" si="417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14"/>
        <v>0</v>
      </c>
      <c r="L5860" s="57">
        <f t="shared" si="415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16"/>
        <v>0</v>
      </c>
      <c r="C5861" s="57" t="str">
        <f t="shared" si="417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14"/>
        <v>0</v>
      </c>
      <c r="L5861" s="57">
        <f t="shared" si="415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16"/>
        <v>0</v>
      </c>
      <c r="C5862" s="57" t="str">
        <f t="shared" si="417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14"/>
        <v>0</v>
      </c>
      <c r="L5862" s="57">
        <f t="shared" si="415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16"/>
        <v>0</v>
      </c>
      <c r="C5863" s="57" t="str">
        <f t="shared" si="417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14"/>
        <v>0</v>
      </c>
      <c r="L5863" s="57">
        <f t="shared" si="415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16"/>
        <v>0</v>
      </c>
      <c r="C5864" s="57" t="str">
        <f t="shared" si="417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14"/>
        <v>0</v>
      </c>
      <c r="L5864" s="57">
        <f t="shared" si="415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16"/>
        <v>0</v>
      </c>
      <c r="C5865" s="57" t="str">
        <f t="shared" si="417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14"/>
        <v>0</v>
      </c>
      <c r="L5865" s="57">
        <f t="shared" si="415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16"/>
        <v>0</v>
      </c>
      <c r="C5866" s="57" t="str">
        <f t="shared" si="417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14"/>
        <v>0</v>
      </c>
      <c r="L5866" s="57">
        <f t="shared" si="415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16"/>
        <v>0</v>
      </c>
      <c r="C5867" s="57" t="str">
        <f t="shared" si="417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14"/>
        <v>0</v>
      </c>
      <c r="L5867" s="57">
        <f t="shared" si="415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16"/>
        <v>0</v>
      </c>
      <c r="C5868" s="57" t="str">
        <f t="shared" si="417"/>
        <v>Jan</v>
      </c>
      <c r="D5868" s="4"/>
      <c r="E5868" s="57"/>
      <c r="F5868" s="57"/>
      <c r="G5868" s="57"/>
      <c r="H5868" s="57"/>
      <c r="I5868" s="57"/>
      <c r="J5868" s="57"/>
      <c r="K5868" s="57">
        <f t="shared" ref="K5868:K5931" si="418">I5868+J5868</f>
        <v>0</v>
      </c>
      <c r="L5868" s="57">
        <f t="shared" si="415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16"/>
        <v>0</v>
      </c>
      <c r="C5869" s="57" t="str">
        <f t="shared" si="417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18"/>
        <v>0</v>
      </c>
      <c r="L5869" s="57">
        <f t="shared" si="415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16"/>
        <v>0</v>
      </c>
      <c r="C5870" s="57" t="str">
        <f t="shared" si="417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18"/>
        <v>0</v>
      </c>
      <c r="L5870" s="57">
        <f t="shared" si="415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16"/>
        <v>0</v>
      </c>
      <c r="C5871" s="57" t="str">
        <f t="shared" si="417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18"/>
        <v>0</v>
      </c>
      <c r="L5871" s="57">
        <f t="shared" si="415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16"/>
        <v>0</v>
      </c>
      <c r="C5872" s="57" t="str">
        <f t="shared" si="417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18"/>
        <v>0</v>
      </c>
      <c r="L5872" s="57">
        <f t="shared" si="415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16"/>
        <v>0</v>
      </c>
      <c r="C5873" s="57" t="str">
        <f t="shared" si="417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18"/>
        <v>0</v>
      </c>
      <c r="L5873" s="57">
        <f t="shared" si="415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16"/>
        <v>0</v>
      </c>
      <c r="C5874" s="57" t="str">
        <f t="shared" si="417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18"/>
        <v>0</v>
      </c>
      <c r="L5874" s="57">
        <f t="shared" si="415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16"/>
        <v>0</v>
      </c>
      <c r="C5875" s="57" t="str">
        <f t="shared" si="417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18"/>
        <v>0</v>
      </c>
      <c r="L5875" s="57">
        <f t="shared" si="415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16"/>
        <v>0</v>
      </c>
      <c r="C5876" s="57" t="str">
        <f t="shared" si="417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18"/>
        <v>0</v>
      </c>
      <c r="L5876" s="57">
        <f t="shared" si="415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16"/>
        <v>0</v>
      </c>
      <c r="C5877" s="57" t="str">
        <f t="shared" si="417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18"/>
        <v>0</v>
      </c>
      <c r="L5877" s="57">
        <f t="shared" si="415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16"/>
        <v>0</v>
      </c>
      <c r="C5878" s="57" t="str">
        <f t="shared" si="417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18"/>
        <v>0</v>
      </c>
      <c r="L5878" s="57">
        <f t="shared" si="415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16"/>
        <v>0</v>
      </c>
      <c r="C5879" s="57" t="str">
        <f t="shared" si="417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18"/>
        <v>0</v>
      </c>
      <c r="L5879" s="57">
        <f t="shared" si="415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16"/>
        <v>0</v>
      </c>
      <c r="C5880" s="57" t="str">
        <f t="shared" si="417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18"/>
        <v>0</v>
      </c>
      <c r="L5880" s="57">
        <f t="shared" ref="L5880:L5943" si="419">H5880*K5880</f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16"/>
        <v>0</v>
      </c>
      <c r="C5881" s="57" t="str">
        <f t="shared" si="417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18"/>
        <v>0</v>
      </c>
      <c r="L5881" s="57">
        <f t="shared" si="419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16"/>
        <v>0</v>
      </c>
      <c r="C5882" s="57" t="str">
        <f t="shared" si="417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18"/>
        <v>0</v>
      </c>
      <c r="L5882" s="57">
        <f t="shared" si="419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16"/>
        <v>0</v>
      </c>
      <c r="C5883" s="57" t="str">
        <f t="shared" si="417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18"/>
        <v>0</v>
      </c>
      <c r="L5883" s="57">
        <f t="shared" si="419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16"/>
        <v>0</v>
      </c>
      <c r="C5884" s="57" t="str">
        <f t="shared" si="417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18"/>
        <v>0</v>
      </c>
      <c r="L5884" s="57">
        <f t="shared" si="419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16"/>
        <v>0</v>
      </c>
      <c r="C5885" s="57" t="str">
        <f t="shared" si="417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18"/>
        <v>0</v>
      </c>
      <c r="L5885" s="57">
        <f t="shared" si="419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16"/>
        <v>0</v>
      </c>
      <c r="C5886" s="57" t="str">
        <f t="shared" si="417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18"/>
        <v>0</v>
      </c>
      <c r="L5886" s="57">
        <f t="shared" si="419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16"/>
        <v>0</v>
      </c>
      <c r="C5887" s="57" t="str">
        <f t="shared" si="417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18"/>
        <v>0</v>
      </c>
      <c r="L5887" s="57">
        <f t="shared" si="419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16"/>
        <v>0</v>
      </c>
      <c r="C5888" s="57" t="str">
        <f t="shared" si="417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18"/>
        <v>0</v>
      </c>
      <c r="L5888" s="57">
        <f t="shared" si="419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16"/>
        <v>0</v>
      </c>
      <c r="C5889" s="57" t="str">
        <f t="shared" si="417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18"/>
        <v>0</v>
      </c>
      <c r="L5889" s="57">
        <f t="shared" si="419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16"/>
        <v>0</v>
      </c>
      <c r="C5890" s="57" t="str">
        <f t="shared" si="417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18"/>
        <v>0</v>
      </c>
      <c r="L5890" s="57">
        <f t="shared" si="419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16"/>
        <v>0</v>
      </c>
      <c r="C5891" s="57" t="str">
        <f t="shared" si="417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18"/>
        <v>0</v>
      </c>
      <c r="L5891" s="57">
        <f t="shared" si="419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16"/>
        <v>0</v>
      </c>
      <c r="C5892" s="57" t="str">
        <f t="shared" si="417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18"/>
        <v>0</v>
      </c>
      <c r="L5892" s="57">
        <f t="shared" si="419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16"/>
        <v>0</v>
      </c>
      <c r="C5893" s="57" t="str">
        <f t="shared" si="417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18"/>
        <v>0</v>
      </c>
      <c r="L5893" s="57">
        <f t="shared" si="419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16"/>
        <v>0</v>
      </c>
      <c r="C5894" s="57" t="str">
        <f t="shared" si="417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18"/>
        <v>0</v>
      </c>
      <c r="L5894" s="57">
        <f t="shared" si="419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16"/>
        <v>0</v>
      </c>
      <c r="C5895" s="57" t="str">
        <f t="shared" si="417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18"/>
        <v>0</v>
      </c>
      <c r="L5895" s="57">
        <f t="shared" si="419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16"/>
        <v>0</v>
      </c>
      <c r="C5896" s="57" t="str">
        <f t="shared" si="417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18"/>
        <v>0</v>
      </c>
      <c r="L5896" s="57">
        <f t="shared" si="419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16"/>
        <v>0</v>
      </c>
      <c r="C5897" s="57" t="str">
        <f t="shared" si="417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18"/>
        <v>0</v>
      </c>
      <c r="L5897" s="57">
        <f t="shared" si="419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16"/>
        <v>0</v>
      </c>
      <c r="C5898" s="57" t="str">
        <f t="shared" si="417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18"/>
        <v>0</v>
      </c>
      <c r="L5898" s="57">
        <f t="shared" si="419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16"/>
        <v>0</v>
      </c>
      <c r="C5899" s="57" t="str">
        <f t="shared" si="417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18"/>
        <v>0</v>
      </c>
      <c r="L5899" s="57">
        <f t="shared" si="419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16"/>
        <v>0</v>
      </c>
      <c r="C5900" s="57" t="str">
        <f t="shared" si="417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18"/>
        <v>0</v>
      </c>
      <c r="L5900" s="57">
        <f t="shared" si="419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16"/>
        <v>0</v>
      </c>
      <c r="C5901" s="57" t="str">
        <f t="shared" si="417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18"/>
        <v>0</v>
      </c>
      <c r="L5901" s="57">
        <f t="shared" si="419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16"/>
        <v>0</v>
      </c>
      <c r="C5902" s="57" t="str">
        <f t="shared" si="417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18"/>
        <v>0</v>
      </c>
      <c r="L5902" s="57">
        <f t="shared" si="419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16"/>
        <v>0</v>
      </c>
      <c r="C5903" s="57" t="str">
        <f t="shared" si="417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18"/>
        <v>0</v>
      </c>
      <c r="L5903" s="57">
        <f t="shared" si="419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16"/>
        <v>0</v>
      </c>
      <c r="C5904" s="57" t="str">
        <f t="shared" si="417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18"/>
        <v>0</v>
      </c>
      <c r="L5904" s="57">
        <f t="shared" si="419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16"/>
        <v>0</v>
      </c>
      <c r="C5905" s="57" t="str">
        <f t="shared" si="417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18"/>
        <v>0</v>
      </c>
      <c r="L5905" s="57">
        <f t="shared" si="419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16"/>
        <v>0</v>
      </c>
      <c r="C5906" s="57" t="str">
        <f t="shared" si="417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18"/>
        <v>0</v>
      </c>
      <c r="L5906" s="57">
        <f t="shared" si="419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16"/>
        <v>0</v>
      </c>
      <c r="C5907" s="57" t="str">
        <f t="shared" si="417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18"/>
        <v>0</v>
      </c>
      <c r="L5907" s="57">
        <f t="shared" si="419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16"/>
        <v>0</v>
      </c>
      <c r="C5908" s="57" t="str">
        <f t="shared" si="417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18"/>
        <v>0</v>
      </c>
      <c r="L5908" s="57">
        <f t="shared" si="419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16"/>
        <v>0</v>
      </c>
      <c r="C5909" s="57" t="str">
        <f t="shared" si="417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18"/>
        <v>0</v>
      </c>
      <c r="L5909" s="57">
        <f t="shared" si="419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16"/>
        <v>0</v>
      </c>
      <c r="C5910" s="57" t="str">
        <f t="shared" si="417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18"/>
        <v>0</v>
      </c>
      <c r="L5910" s="57">
        <f t="shared" si="419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16"/>
        <v>0</v>
      </c>
      <c r="C5911" s="57" t="str">
        <f t="shared" si="417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18"/>
        <v>0</v>
      </c>
      <c r="L5911" s="57">
        <f t="shared" si="419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16"/>
        <v>0</v>
      </c>
      <c r="C5912" s="57" t="str">
        <f t="shared" si="417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18"/>
        <v>0</v>
      </c>
      <c r="L5912" s="57">
        <f t="shared" si="419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16"/>
        <v>0</v>
      </c>
      <c r="C5913" s="57" t="str">
        <f t="shared" si="417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18"/>
        <v>0</v>
      </c>
      <c r="L5913" s="57">
        <f t="shared" si="419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16"/>
        <v>0</v>
      </c>
      <c r="C5914" s="57" t="str">
        <f t="shared" si="417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18"/>
        <v>0</v>
      </c>
      <c r="L5914" s="57">
        <f t="shared" si="419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16"/>
        <v>0</v>
      </c>
      <c r="C5915" s="57" t="str">
        <f t="shared" si="417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18"/>
        <v>0</v>
      </c>
      <c r="L5915" s="57">
        <f t="shared" si="419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16"/>
        <v>0</v>
      </c>
      <c r="C5916" s="57" t="str">
        <f t="shared" si="417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18"/>
        <v>0</v>
      </c>
      <c r="L5916" s="57">
        <f t="shared" si="419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16"/>
        <v>0</v>
      </c>
      <c r="C5917" s="57" t="str">
        <f t="shared" si="417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18"/>
        <v>0</v>
      </c>
      <c r="L5917" s="57">
        <f t="shared" si="419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16"/>
        <v>0</v>
      </c>
      <c r="C5918" s="57" t="str">
        <f t="shared" si="417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18"/>
        <v>0</v>
      </c>
      <c r="L5918" s="57">
        <f t="shared" si="419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16"/>
        <v>0</v>
      </c>
      <c r="C5919" s="57" t="str">
        <f t="shared" si="417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18"/>
        <v>0</v>
      </c>
      <c r="L5919" s="57">
        <f t="shared" si="419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16"/>
        <v>0</v>
      </c>
      <c r="C5920" s="57" t="str">
        <f t="shared" si="417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18"/>
        <v>0</v>
      </c>
      <c r="L5920" s="57">
        <f t="shared" si="419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ref="B5921:B5984" si="420">WEEKNUM(A5921)</f>
        <v>0</v>
      </c>
      <c r="C5921" s="57" t="str">
        <f t="shared" ref="C5921:C5984" si="421">TEXT(A5921,"Mmm")</f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18"/>
        <v>0</v>
      </c>
      <c r="L5921" s="57">
        <f t="shared" si="419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0"/>
        <v>0</v>
      </c>
      <c r="C5922" s="57" t="str">
        <f t="shared" si="421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18"/>
        <v>0</v>
      </c>
      <c r="L5922" s="57">
        <f t="shared" si="419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0"/>
        <v>0</v>
      </c>
      <c r="C5923" s="57" t="str">
        <f t="shared" si="421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18"/>
        <v>0</v>
      </c>
      <c r="L5923" s="57">
        <f t="shared" si="419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0"/>
        <v>0</v>
      </c>
      <c r="C5924" s="57" t="str">
        <f t="shared" si="421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18"/>
        <v>0</v>
      </c>
      <c r="L5924" s="57">
        <f t="shared" si="419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0"/>
        <v>0</v>
      </c>
      <c r="C5925" s="57" t="str">
        <f t="shared" si="421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18"/>
        <v>0</v>
      </c>
      <c r="L5925" s="57">
        <f t="shared" si="419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0"/>
        <v>0</v>
      </c>
      <c r="C5926" s="57" t="str">
        <f t="shared" si="421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18"/>
        <v>0</v>
      </c>
      <c r="L5926" s="57">
        <f t="shared" si="419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0"/>
        <v>0</v>
      </c>
      <c r="C5927" s="57" t="str">
        <f t="shared" si="421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18"/>
        <v>0</v>
      </c>
      <c r="L5927" s="57">
        <f t="shared" si="419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0"/>
        <v>0</v>
      </c>
      <c r="C5928" s="57" t="str">
        <f t="shared" si="421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18"/>
        <v>0</v>
      </c>
      <c r="L5928" s="57">
        <f t="shared" si="419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0"/>
        <v>0</v>
      </c>
      <c r="C5929" s="57" t="str">
        <f t="shared" si="421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18"/>
        <v>0</v>
      </c>
      <c r="L5929" s="57">
        <f t="shared" si="419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0"/>
        <v>0</v>
      </c>
      <c r="C5930" s="57" t="str">
        <f t="shared" si="421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18"/>
        <v>0</v>
      </c>
      <c r="L5930" s="57">
        <f t="shared" si="419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0"/>
        <v>0</v>
      </c>
      <c r="C5931" s="57" t="str">
        <f t="shared" si="421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18"/>
        <v>0</v>
      </c>
      <c r="L5931" s="57">
        <f t="shared" si="419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0"/>
        <v>0</v>
      </c>
      <c r="C5932" s="57" t="str">
        <f t="shared" si="421"/>
        <v>Jan</v>
      </c>
      <c r="D5932" s="4"/>
      <c r="E5932" s="57"/>
      <c r="F5932" s="57"/>
      <c r="G5932" s="57"/>
      <c r="H5932" s="57"/>
      <c r="I5932" s="57"/>
      <c r="J5932" s="57"/>
      <c r="K5932" s="57">
        <f t="shared" ref="K5932:K5995" si="422">I5932+J5932</f>
        <v>0</v>
      </c>
      <c r="L5932" s="57">
        <f t="shared" si="419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0"/>
        <v>0</v>
      </c>
      <c r="C5933" s="57" t="str">
        <f t="shared" si="421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22"/>
        <v>0</v>
      </c>
      <c r="L5933" s="57">
        <f t="shared" si="419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0"/>
        <v>0</v>
      </c>
      <c r="C5934" s="57" t="str">
        <f t="shared" si="421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22"/>
        <v>0</v>
      </c>
      <c r="L5934" s="57">
        <f t="shared" si="419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0"/>
        <v>0</v>
      </c>
      <c r="C5935" s="57" t="str">
        <f t="shared" si="421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22"/>
        <v>0</v>
      </c>
      <c r="L5935" s="57">
        <f t="shared" si="419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0"/>
        <v>0</v>
      </c>
      <c r="C5936" s="57" t="str">
        <f t="shared" si="421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22"/>
        <v>0</v>
      </c>
      <c r="L5936" s="57">
        <f t="shared" si="419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0"/>
        <v>0</v>
      </c>
      <c r="C5937" s="57" t="str">
        <f t="shared" si="421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22"/>
        <v>0</v>
      </c>
      <c r="L5937" s="57">
        <f t="shared" si="419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0"/>
        <v>0</v>
      </c>
      <c r="C5938" s="57" t="str">
        <f t="shared" si="421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22"/>
        <v>0</v>
      </c>
      <c r="L5938" s="57">
        <f t="shared" si="419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0"/>
        <v>0</v>
      </c>
      <c r="C5939" s="57" t="str">
        <f t="shared" si="421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22"/>
        <v>0</v>
      </c>
      <c r="L5939" s="57">
        <f t="shared" si="419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0"/>
        <v>0</v>
      </c>
      <c r="C5940" s="57" t="str">
        <f t="shared" si="421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22"/>
        <v>0</v>
      </c>
      <c r="L5940" s="57">
        <f t="shared" si="419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0"/>
        <v>0</v>
      </c>
      <c r="C5941" s="57" t="str">
        <f t="shared" si="421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22"/>
        <v>0</v>
      </c>
      <c r="L5941" s="57">
        <f t="shared" si="419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0"/>
        <v>0</v>
      </c>
      <c r="C5942" s="57" t="str">
        <f t="shared" si="421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22"/>
        <v>0</v>
      </c>
      <c r="L5942" s="57">
        <f t="shared" si="419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0"/>
        <v>0</v>
      </c>
      <c r="C5943" s="57" t="str">
        <f t="shared" si="421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22"/>
        <v>0</v>
      </c>
      <c r="L5943" s="57">
        <f t="shared" si="419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0"/>
        <v>0</v>
      </c>
      <c r="C5944" s="57" t="str">
        <f t="shared" si="421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22"/>
        <v>0</v>
      </c>
      <c r="L5944" s="57">
        <f t="shared" ref="L5944:L6007" si="423">H5944*K5944</f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0"/>
        <v>0</v>
      </c>
      <c r="C5945" s="57" t="str">
        <f t="shared" si="421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22"/>
        <v>0</v>
      </c>
      <c r="L5945" s="57">
        <f t="shared" si="423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0"/>
        <v>0</v>
      </c>
      <c r="C5946" s="57" t="str">
        <f t="shared" si="421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22"/>
        <v>0</v>
      </c>
      <c r="L5946" s="57">
        <f t="shared" si="423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0"/>
        <v>0</v>
      </c>
      <c r="C5947" s="57" t="str">
        <f t="shared" si="421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22"/>
        <v>0</v>
      </c>
      <c r="L5947" s="57">
        <f t="shared" si="423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0"/>
        <v>0</v>
      </c>
      <c r="C5948" s="57" t="str">
        <f t="shared" si="421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22"/>
        <v>0</v>
      </c>
      <c r="L5948" s="57">
        <f t="shared" si="423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0"/>
        <v>0</v>
      </c>
      <c r="C5949" s="57" t="str">
        <f t="shared" si="421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22"/>
        <v>0</v>
      </c>
      <c r="L5949" s="57">
        <f t="shared" si="423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0"/>
        <v>0</v>
      </c>
      <c r="C5950" s="57" t="str">
        <f t="shared" si="421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22"/>
        <v>0</v>
      </c>
      <c r="L5950" s="57">
        <f t="shared" si="423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0"/>
        <v>0</v>
      </c>
      <c r="C5951" s="57" t="str">
        <f t="shared" si="421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22"/>
        <v>0</v>
      </c>
      <c r="L5951" s="57">
        <f t="shared" si="423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0"/>
        <v>0</v>
      </c>
      <c r="C5952" s="57" t="str">
        <f t="shared" si="421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22"/>
        <v>0</v>
      </c>
      <c r="L5952" s="57">
        <f t="shared" si="423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0"/>
        <v>0</v>
      </c>
      <c r="C5953" s="57" t="str">
        <f t="shared" si="421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22"/>
        <v>0</v>
      </c>
      <c r="L5953" s="57">
        <f t="shared" si="423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0"/>
        <v>0</v>
      </c>
      <c r="C5954" s="57" t="str">
        <f t="shared" si="421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22"/>
        <v>0</v>
      </c>
      <c r="L5954" s="57">
        <f t="shared" si="423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0"/>
        <v>0</v>
      </c>
      <c r="C5955" s="57" t="str">
        <f t="shared" si="421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22"/>
        <v>0</v>
      </c>
      <c r="L5955" s="57">
        <f t="shared" si="423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0"/>
        <v>0</v>
      </c>
      <c r="C5956" s="57" t="str">
        <f t="shared" si="421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22"/>
        <v>0</v>
      </c>
      <c r="L5956" s="57">
        <f t="shared" si="423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0"/>
        <v>0</v>
      </c>
      <c r="C5957" s="57" t="str">
        <f t="shared" si="421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22"/>
        <v>0</v>
      </c>
      <c r="L5957" s="57">
        <f t="shared" si="423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0"/>
        <v>0</v>
      </c>
      <c r="C5958" s="57" t="str">
        <f t="shared" si="421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22"/>
        <v>0</v>
      </c>
      <c r="L5958" s="57">
        <f t="shared" si="423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0"/>
        <v>0</v>
      </c>
      <c r="C5959" s="57" t="str">
        <f t="shared" si="421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22"/>
        <v>0</v>
      </c>
      <c r="L5959" s="57">
        <f t="shared" si="423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0"/>
        <v>0</v>
      </c>
      <c r="C5960" s="57" t="str">
        <f t="shared" si="421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22"/>
        <v>0</v>
      </c>
      <c r="L5960" s="57">
        <f t="shared" si="423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0"/>
        <v>0</v>
      </c>
      <c r="C5961" s="57" t="str">
        <f t="shared" si="421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22"/>
        <v>0</v>
      </c>
      <c r="L5961" s="57">
        <f t="shared" si="423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0"/>
        <v>0</v>
      </c>
      <c r="C5962" s="57" t="str">
        <f t="shared" si="421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22"/>
        <v>0</v>
      </c>
      <c r="L5962" s="57">
        <f t="shared" si="423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0"/>
        <v>0</v>
      </c>
      <c r="C5963" s="57" t="str">
        <f t="shared" si="421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22"/>
        <v>0</v>
      </c>
      <c r="L5963" s="57">
        <f t="shared" si="423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0"/>
        <v>0</v>
      </c>
      <c r="C5964" s="57" t="str">
        <f t="shared" si="421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22"/>
        <v>0</v>
      </c>
      <c r="L5964" s="57">
        <f t="shared" si="423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0"/>
        <v>0</v>
      </c>
      <c r="C5965" s="57" t="str">
        <f t="shared" si="421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22"/>
        <v>0</v>
      </c>
      <c r="L5965" s="57">
        <f t="shared" si="423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0"/>
        <v>0</v>
      </c>
      <c r="C5966" s="57" t="str">
        <f t="shared" si="421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22"/>
        <v>0</v>
      </c>
      <c r="L5966" s="57">
        <f t="shared" si="423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0"/>
        <v>0</v>
      </c>
      <c r="C5967" s="57" t="str">
        <f t="shared" si="421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22"/>
        <v>0</v>
      </c>
      <c r="L5967" s="57">
        <f t="shared" si="423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0"/>
        <v>0</v>
      </c>
      <c r="C5968" s="57" t="str">
        <f t="shared" si="421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22"/>
        <v>0</v>
      </c>
      <c r="L5968" s="57">
        <f t="shared" si="423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0"/>
        <v>0</v>
      </c>
      <c r="C5969" s="57" t="str">
        <f t="shared" si="421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22"/>
        <v>0</v>
      </c>
      <c r="L5969" s="57">
        <f t="shared" si="423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0"/>
        <v>0</v>
      </c>
      <c r="C5970" s="57" t="str">
        <f t="shared" si="421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22"/>
        <v>0</v>
      </c>
      <c r="L5970" s="57">
        <f t="shared" si="423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0"/>
        <v>0</v>
      </c>
      <c r="C5971" s="57" t="str">
        <f t="shared" si="421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22"/>
        <v>0</v>
      </c>
      <c r="L5971" s="57">
        <f t="shared" si="423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0"/>
        <v>0</v>
      </c>
      <c r="C5972" s="57" t="str">
        <f t="shared" si="421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22"/>
        <v>0</v>
      </c>
      <c r="L5972" s="57">
        <f t="shared" si="423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0"/>
        <v>0</v>
      </c>
      <c r="C5973" s="57" t="str">
        <f t="shared" si="421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22"/>
        <v>0</v>
      </c>
      <c r="L5973" s="57">
        <f t="shared" si="423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0"/>
        <v>0</v>
      </c>
      <c r="C5974" s="57" t="str">
        <f t="shared" si="421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22"/>
        <v>0</v>
      </c>
      <c r="L5974" s="57">
        <f t="shared" si="423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0"/>
        <v>0</v>
      </c>
      <c r="C5975" s="57" t="str">
        <f t="shared" si="421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22"/>
        <v>0</v>
      </c>
      <c r="L5975" s="57">
        <f t="shared" si="423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0"/>
        <v>0</v>
      </c>
      <c r="C5976" s="57" t="str">
        <f t="shared" si="421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22"/>
        <v>0</v>
      </c>
      <c r="L5976" s="57">
        <f t="shared" si="423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0"/>
        <v>0</v>
      </c>
      <c r="C5977" s="57" t="str">
        <f t="shared" si="421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22"/>
        <v>0</v>
      </c>
      <c r="L5977" s="57">
        <f t="shared" si="423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0"/>
        <v>0</v>
      </c>
      <c r="C5978" s="57" t="str">
        <f t="shared" si="421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22"/>
        <v>0</v>
      </c>
      <c r="L5978" s="57">
        <f t="shared" si="423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0"/>
        <v>0</v>
      </c>
      <c r="C5979" s="57" t="str">
        <f t="shared" si="421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22"/>
        <v>0</v>
      </c>
      <c r="L5979" s="57">
        <f t="shared" si="423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20"/>
        <v>0</v>
      </c>
      <c r="C5980" s="57" t="str">
        <f t="shared" si="421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22"/>
        <v>0</v>
      </c>
      <c r="L5980" s="57">
        <f t="shared" si="423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20"/>
        <v>0</v>
      </c>
      <c r="C5981" s="57" t="str">
        <f t="shared" si="421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22"/>
        <v>0</v>
      </c>
      <c r="L5981" s="57">
        <f t="shared" si="423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20"/>
        <v>0</v>
      </c>
      <c r="C5982" s="57" t="str">
        <f t="shared" si="421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22"/>
        <v>0</v>
      </c>
      <c r="L5982" s="57">
        <f t="shared" si="423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20"/>
        <v>0</v>
      </c>
      <c r="C5983" s="57" t="str">
        <f t="shared" si="421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22"/>
        <v>0</v>
      </c>
      <c r="L5983" s="57">
        <f t="shared" si="423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20"/>
        <v>0</v>
      </c>
      <c r="C5984" s="57" t="str">
        <f t="shared" si="421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22"/>
        <v>0</v>
      </c>
      <c r="L5984" s="57">
        <f t="shared" si="423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ref="B5985:B6048" si="424">WEEKNUM(A5985)</f>
        <v>0</v>
      </c>
      <c r="C5985" s="57" t="str">
        <f t="shared" ref="C5985:C6048" si="425">TEXT(A5985,"Mmm")</f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22"/>
        <v>0</v>
      </c>
      <c r="L5985" s="57">
        <f t="shared" si="423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24"/>
        <v>0</v>
      </c>
      <c r="C5986" s="57" t="str">
        <f t="shared" si="425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22"/>
        <v>0</v>
      </c>
      <c r="L5986" s="57">
        <f t="shared" si="423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24"/>
        <v>0</v>
      </c>
      <c r="C5987" s="57" t="str">
        <f t="shared" si="425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22"/>
        <v>0</v>
      </c>
      <c r="L5987" s="57">
        <f t="shared" si="423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24"/>
        <v>0</v>
      </c>
      <c r="C5988" s="57" t="str">
        <f t="shared" si="425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22"/>
        <v>0</v>
      </c>
      <c r="L5988" s="57">
        <f t="shared" si="423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24"/>
        <v>0</v>
      </c>
      <c r="C5989" s="57" t="str">
        <f t="shared" si="425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22"/>
        <v>0</v>
      </c>
      <c r="L5989" s="57">
        <f t="shared" si="423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24"/>
        <v>0</v>
      </c>
      <c r="C5990" s="57" t="str">
        <f t="shared" si="425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22"/>
        <v>0</v>
      </c>
      <c r="L5990" s="57">
        <f t="shared" si="423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24"/>
        <v>0</v>
      </c>
      <c r="C5991" s="57" t="str">
        <f t="shared" si="425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22"/>
        <v>0</v>
      </c>
      <c r="L5991" s="57">
        <f t="shared" si="423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24"/>
        <v>0</v>
      </c>
      <c r="C5992" s="57" t="str">
        <f t="shared" si="425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22"/>
        <v>0</v>
      </c>
      <c r="L5992" s="57">
        <f t="shared" si="423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24"/>
        <v>0</v>
      </c>
      <c r="C5993" s="57" t="str">
        <f t="shared" si="425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22"/>
        <v>0</v>
      </c>
      <c r="L5993" s="57">
        <f t="shared" si="423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24"/>
        <v>0</v>
      </c>
      <c r="C5994" s="57" t="str">
        <f t="shared" si="425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22"/>
        <v>0</v>
      </c>
      <c r="L5994" s="57">
        <f t="shared" si="423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24"/>
        <v>0</v>
      </c>
      <c r="C5995" s="57" t="str">
        <f t="shared" si="425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22"/>
        <v>0</v>
      </c>
      <c r="L5995" s="57">
        <f t="shared" si="423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24"/>
        <v>0</v>
      </c>
      <c r="C5996" s="57" t="str">
        <f t="shared" si="425"/>
        <v>Jan</v>
      </c>
      <c r="D5996" s="4"/>
      <c r="E5996" s="57"/>
      <c r="F5996" s="57"/>
      <c r="G5996" s="57"/>
      <c r="H5996" s="57"/>
      <c r="I5996" s="57"/>
      <c r="J5996" s="57"/>
      <c r="K5996" s="57">
        <f t="shared" ref="K5996:K6059" si="426">I5996+J5996</f>
        <v>0</v>
      </c>
      <c r="L5996" s="57">
        <f t="shared" si="423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24"/>
        <v>0</v>
      </c>
      <c r="C5997" s="57" t="str">
        <f t="shared" si="425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26"/>
        <v>0</v>
      </c>
      <c r="L5997" s="57">
        <f t="shared" si="423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24"/>
        <v>0</v>
      </c>
      <c r="C5998" s="57" t="str">
        <f t="shared" si="425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26"/>
        <v>0</v>
      </c>
      <c r="L5998" s="57">
        <f t="shared" si="423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24"/>
        <v>0</v>
      </c>
      <c r="C5999" s="57" t="str">
        <f t="shared" si="425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26"/>
        <v>0</v>
      </c>
      <c r="L5999" s="57">
        <f t="shared" si="423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24"/>
        <v>0</v>
      </c>
      <c r="C6000" s="57" t="str">
        <f t="shared" si="425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26"/>
        <v>0</v>
      </c>
      <c r="L6000" s="57">
        <f t="shared" si="423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24"/>
        <v>0</v>
      </c>
      <c r="C6001" s="57" t="str">
        <f t="shared" si="425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26"/>
        <v>0</v>
      </c>
      <c r="L6001" s="57">
        <f t="shared" si="423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24"/>
        <v>0</v>
      </c>
      <c r="C6002" s="57" t="str">
        <f t="shared" si="425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26"/>
        <v>0</v>
      </c>
      <c r="L6002" s="57">
        <f t="shared" si="423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24"/>
        <v>0</v>
      </c>
      <c r="C6003" s="57" t="str">
        <f t="shared" si="425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26"/>
        <v>0</v>
      </c>
      <c r="L6003" s="57">
        <f t="shared" si="423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24"/>
        <v>0</v>
      </c>
      <c r="C6004" s="57" t="str">
        <f t="shared" si="425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26"/>
        <v>0</v>
      </c>
      <c r="L6004" s="57">
        <f t="shared" si="423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24"/>
        <v>0</v>
      </c>
      <c r="C6005" s="57" t="str">
        <f t="shared" si="425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26"/>
        <v>0</v>
      </c>
      <c r="L6005" s="57">
        <f t="shared" si="423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24"/>
        <v>0</v>
      </c>
      <c r="C6006" s="57" t="str">
        <f t="shared" si="425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26"/>
        <v>0</v>
      </c>
      <c r="L6006" s="57">
        <f t="shared" si="423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24"/>
        <v>0</v>
      </c>
      <c r="C6007" s="57" t="str">
        <f t="shared" si="425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26"/>
        <v>0</v>
      </c>
      <c r="L6007" s="57">
        <f t="shared" si="423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24"/>
        <v>0</v>
      </c>
      <c r="C6008" s="57" t="str">
        <f t="shared" si="425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26"/>
        <v>0</v>
      </c>
      <c r="L6008" s="57">
        <f t="shared" ref="L6008:L6071" si="427">H6008*K6008</f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24"/>
        <v>0</v>
      </c>
      <c r="C6009" s="57" t="str">
        <f t="shared" si="425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26"/>
        <v>0</v>
      </c>
      <c r="L6009" s="57">
        <f t="shared" si="427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24"/>
        <v>0</v>
      </c>
      <c r="C6010" s="57" t="str">
        <f t="shared" si="425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26"/>
        <v>0</v>
      </c>
      <c r="L6010" s="57">
        <f t="shared" si="427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24"/>
        <v>0</v>
      </c>
      <c r="C6011" s="57" t="str">
        <f t="shared" si="425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26"/>
        <v>0</v>
      </c>
      <c r="L6011" s="57">
        <f t="shared" si="427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24"/>
        <v>0</v>
      </c>
      <c r="C6012" s="57" t="str">
        <f t="shared" si="425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26"/>
        <v>0</v>
      </c>
      <c r="L6012" s="57">
        <f t="shared" si="427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24"/>
        <v>0</v>
      </c>
      <c r="C6013" s="57" t="str">
        <f t="shared" si="425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26"/>
        <v>0</v>
      </c>
      <c r="L6013" s="57">
        <f t="shared" si="427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24"/>
        <v>0</v>
      </c>
      <c r="C6014" s="57" t="str">
        <f t="shared" si="425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26"/>
        <v>0</v>
      </c>
      <c r="L6014" s="57">
        <f t="shared" si="427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24"/>
        <v>0</v>
      </c>
      <c r="C6015" s="57" t="str">
        <f t="shared" si="425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26"/>
        <v>0</v>
      </c>
      <c r="L6015" s="57">
        <f t="shared" si="427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24"/>
        <v>0</v>
      </c>
      <c r="C6016" s="57" t="str">
        <f t="shared" si="425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26"/>
        <v>0</v>
      </c>
      <c r="L6016" s="57">
        <f t="shared" si="427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24"/>
        <v>0</v>
      </c>
      <c r="C6017" s="57" t="str">
        <f t="shared" si="425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26"/>
        <v>0</v>
      </c>
      <c r="L6017" s="57">
        <f t="shared" si="427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24"/>
        <v>0</v>
      </c>
      <c r="C6018" s="57" t="str">
        <f t="shared" si="425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26"/>
        <v>0</v>
      </c>
      <c r="L6018" s="57">
        <f t="shared" si="427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24"/>
        <v>0</v>
      </c>
      <c r="C6019" s="57" t="str">
        <f t="shared" si="425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26"/>
        <v>0</v>
      </c>
      <c r="L6019" s="57">
        <f t="shared" si="427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24"/>
        <v>0</v>
      </c>
      <c r="C6020" s="57" t="str">
        <f t="shared" si="425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26"/>
        <v>0</v>
      </c>
      <c r="L6020" s="57">
        <f t="shared" si="427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24"/>
        <v>0</v>
      </c>
      <c r="C6021" s="57" t="str">
        <f t="shared" si="425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26"/>
        <v>0</v>
      </c>
      <c r="L6021" s="57">
        <f t="shared" si="427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24"/>
        <v>0</v>
      </c>
      <c r="C6022" s="57" t="str">
        <f t="shared" si="425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26"/>
        <v>0</v>
      </c>
      <c r="L6022" s="57">
        <f t="shared" si="427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24"/>
        <v>0</v>
      </c>
      <c r="C6023" s="57" t="str">
        <f t="shared" si="425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26"/>
        <v>0</v>
      </c>
      <c r="L6023" s="57">
        <f t="shared" si="427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24"/>
        <v>0</v>
      </c>
      <c r="C6024" s="57" t="str">
        <f t="shared" si="425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26"/>
        <v>0</v>
      </c>
      <c r="L6024" s="57">
        <f t="shared" si="427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24"/>
        <v>0</v>
      </c>
      <c r="C6025" s="57" t="str">
        <f t="shared" si="425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26"/>
        <v>0</v>
      </c>
      <c r="L6025" s="57">
        <f t="shared" si="427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24"/>
        <v>0</v>
      </c>
      <c r="C6026" s="57" t="str">
        <f t="shared" si="425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26"/>
        <v>0</v>
      </c>
      <c r="L6026" s="57">
        <f t="shared" si="427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24"/>
        <v>0</v>
      </c>
      <c r="C6027" s="57" t="str">
        <f t="shared" si="425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26"/>
        <v>0</v>
      </c>
      <c r="L6027" s="57">
        <f t="shared" si="427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24"/>
        <v>0</v>
      </c>
      <c r="C6028" s="57" t="str">
        <f t="shared" si="425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26"/>
        <v>0</v>
      </c>
      <c r="L6028" s="57">
        <f t="shared" si="427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24"/>
        <v>0</v>
      </c>
      <c r="C6029" s="57" t="str">
        <f t="shared" si="425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26"/>
        <v>0</v>
      </c>
      <c r="L6029" s="57">
        <f t="shared" si="427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24"/>
        <v>0</v>
      </c>
      <c r="C6030" s="57" t="str">
        <f t="shared" si="425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26"/>
        <v>0</v>
      </c>
      <c r="L6030" s="57">
        <f t="shared" si="427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24"/>
        <v>0</v>
      </c>
      <c r="C6031" s="57" t="str">
        <f t="shared" si="425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26"/>
        <v>0</v>
      </c>
      <c r="L6031" s="57">
        <f t="shared" si="427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24"/>
        <v>0</v>
      </c>
      <c r="C6032" s="57" t="str">
        <f t="shared" si="425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26"/>
        <v>0</v>
      </c>
      <c r="L6032" s="57">
        <f t="shared" si="427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24"/>
        <v>0</v>
      </c>
      <c r="C6033" s="57" t="str">
        <f t="shared" si="425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26"/>
        <v>0</v>
      </c>
      <c r="L6033" s="57">
        <f t="shared" si="427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24"/>
        <v>0</v>
      </c>
      <c r="C6034" s="57" t="str">
        <f t="shared" si="425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26"/>
        <v>0</v>
      </c>
      <c r="L6034" s="57">
        <f t="shared" si="427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24"/>
        <v>0</v>
      </c>
      <c r="C6035" s="57" t="str">
        <f t="shared" si="425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26"/>
        <v>0</v>
      </c>
      <c r="L6035" s="57">
        <f t="shared" si="427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24"/>
        <v>0</v>
      </c>
      <c r="C6036" s="57" t="str">
        <f t="shared" si="425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26"/>
        <v>0</v>
      </c>
      <c r="L6036" s="57">
        <f t="shared" si="427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24"/>
        <v>0</v>
      </c>
      <c r="C6037" s="57" t="str">
        <f t="shared" si="425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26"/>
        <v>0</v>
      </c>
      <c r="L6037" s="57">
        <f t="shared" si="427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24"/>
        <v>0</v>
      </c>
      <c r="C6038" s="57" t="str">
        <f t="shared" si="425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26"/>
        <v>0</v>
      </c>
      <c r="L6038" s="57">
        <f t="shared" si="427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24"/>
        <v>0</v>
      </c>
      <c r="C6039" s="57" t="str">
        <f t="shared" si="425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26"/>
        <v>0</v>
      </c>
      <c r="L6039" s="57">
        <f t="shared" si="427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24"/>
        <v>0</v>
      </c>
      <c r="C6040" s="57" t="str">
        <f t="shared" si="425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26"/>
        <v>0</v>
      </c>
      <c r="L6040" s="57">
        <f t="shared" si="427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24"/>
        <v>0</v>
      </c>
      <c r="C6041" s="57" t="str">
        <f t="shared" si="425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26"/>
        <v>0</v>
      </c>
      <c r="L6041" s="57">
        <f t="shared" si="427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24"/>
        <v>0</v>
      </c>
      <c r="C6042" s="57" t="str">
        <f t="shared" si="425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26"/>
        <v>0</v>
      </c>
      <c r="L6042" s="57">
        <f t="shared" si="427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24"/>
        <v>0</v>
      </c>
      <c r="C6043" s="57" t="str">
        <f t="shared" si="425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26"/>
        <v>0</v>
      </c>
      <c r="L6043" s="57">
        <f t="shared" si="427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24"/>
        <v>0</v>
      </c>
      <c r="C6044" s="57" t="str">
        <f t="shared" si="425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26"/>
        <v>0</v>
      </c>
      <c r="L6044" s="57">
        <f t="shared" si="427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24"/>
        <v>0</v>
      </c>
      <c r="C6045" s="57" t="str">
        <f t="shared" si="425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26"/>
        <v>0</v>
      </c>
      <c r="L6045" s="57">
        <f t="shared" si="427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24"/>
        <v>0</v>
      </c>
      <c r="C6046" s="57" t="str">
        <f t="shared" si="425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26"/>
        <v>0</v>
      </c>
      <c r="L6046" s="57">
        <f t="shared" si="427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24"/>
        <v>0</v>
      </c>
      <c r="C6047" s="57" t="str">
        <f t="shared" si="425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26"/>
        <v>0</v>
      </c>
      <c r="L6047" s="57">
        <f t="shared" si="427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24"/>
        <v>0</v>
      </c>
      <c r="C6048" s="57" t="str">
        <f t="shared" si="425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26"/>
        <v>0</v>
      </c>
      <c r="L6048" s="57">
        <f t="shared" si="427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ref="B6049:B6112" si="428">WEEKNUM(A6049)</f>
        <v>0</v>
      </c>
      <c r="C6049" s="57" t="str">
        <f t="shared" ref="C6049:C6112" si="429">TEXT(A6049,"Mmm")</f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26"/>
        <v>0</v>
      </c>
      <c r="L6049" s="57">
        <f t="shared" si="427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28"/>
        <v>0</v>
      </c>
      <c r="C6050" s="57" t="str">
        <f t="shared" si="429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26"/>
        <v>0</v>
      </c>
      <c r="L6050" s="57">
        <f t="shared" si="427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28"/>
        <v>0</v>
      </c>
      <c r="C6051" s="57" t="str">
        <f t="shared" si="429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26"/>
        <v>0</v>
      </c>
      <c r="L6051" s="57">
        <f t="shared" si="427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28"/>
        <v>0</v>
      </c>
      <c r="C6052" s="57" t="str">
        <f t="shared" si="429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26"/>
        <v>0</v>
      </c>
      <c r="L6052" s="57">
        <f t="shared" si="427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28"/>
        <v>0</v>
      </c>
      <c r="C6053" s="57" t="str">
        <f t="shared" si="429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26"/>
        <v>0</v>
      </c>
      <c r="L6053" s="57">
        <f t="shared" si="427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28"/>
        <v>0</v>
      </c>
      <c r="C6054" s="57" t="str">
        <f t="shared" si="429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26"/>
        <v>0</v>
      </c>
      <c r="L6054" s="57">
        <f t="shared" si="427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28"/>
        <v>0</v>
      </c>
      <c r="C6055" s="57" t="str">
        <f t="shared" si="429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26"/>
        <v>0</v>
      </c>
      <c r="L6055" s="57">
        <f t="shared" si="427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28"/>
        <v>0</v>
      </c>
      <c r="C6056" s="57" t="str">
        <f t="shared" si="429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26"/>
        <v>0</v>
      </c>
      <c r="L6056" s="57">
        <f t="shared" si="427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28"/>
        <v>0</v>
      </c>
      <c r="C6057" s="57" t="str">
        <f t="shared" si="429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26"/>
        <v>0</v>
      </c>
      <c r="L6057" s="57">
        <f t="shared" si="427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28"/>
        <v>0</v>
      </c>
      <c r="C6058" s="57" t="str">
        <f t="shared" si="429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26"/>
        <v>0</v>
      </c>
      <c r="L6058" s="57">
        <f t="shared" si="427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28"/>
        <v>0</v>
      </c>
      <c r="C6059" s="57" t="str">
        <f t="shared" si="429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26"/>
        <v>0</v>
      </c>
      <c r="L6059" s="57">
        <f t="shared" si="427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28"/>
        <v>0</v>
      </c>
      <c r="C6060" s="57" t="str">
        <f t="shared" si="429"/>
        <v>Jan</v>
      </c>
      <c r="D6060" s="4"/>
      <c r="E6060" s="57"/>
      <c r="F6060" s="57"/>
      <c r="G6060" s="57"/>
      <c r="H6060" s="57"/>
      <c r="I6060" s="57"/>
      <c r="J6060" s="57"/>
      <c r="K6060" s="57">
        <f t="shared" ref="K6060:K6123" si="430">I6060+J6060</f>
        <v>0</v>
      </c>
      <c r="L6060" s="57">
        <f t="shared" si="427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28"/>
        <v>0</v>
      </c>
      <c r="C6061" s="57" t="str">
        <f t="shared" si="429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0"/>
        <v>0</v>
      </c>
      <c r="L6061" s="57">
        <f t="shared" si="427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28"/>
        <v>0</v>
      </c>
      <c r="C6062" s="57" t="str">
        <f t="shared" si="429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0"/>
        <v>0</v>
      </c>
      <c r="L6062" s="57">
        <f t="shared" si="427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28"/>
        <v>0</v>
      </c>
      <c r="C6063" s="57" t="str">
        <f t="shared" si="429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0"/>
        <v>0</v>
      </c>
      <c r="L6063" s="57">
        <f t="shared" si="427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28"/>
        <v>0</v>
      </c>
      <c r="C6064" s="57" t="str">
        <f t="shared" si="429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0"/>
        <v>0</v>
      </c>
      <c r="L6064" s="57">
        <f t="shared" si="427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28"/>
        <v>0</v>
      </c>
      <c r="C6065" s="57" t="str">
        <f t="shared" si="429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0"/>
        <v>0</v>
      </c>
      <c r="L6065" s="57">
        <f t="shared" si="427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28"/>
        <v>0</v>
      </c>
      <c r="C6066" s="57" t="str">
        <f t="shared" si="429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0"/>
        <v>0</v>
      </c>
      <c r="L6066" s="57">
        <f t="shared" si="427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28"/>
        <v>0</v>
      </c>
      <c r="C6067" s="57" t="str">
        <f t="shared" si="429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0"/>
        <v>0</v>
      </c>
      <c r="L6067" s="57">
        <f t="shared" si="427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28"/>
        <v>0</v>
      </c>
      <c r="C6068" s="57" t="str">
        <f t="shared" si="429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0"/>
        <v>0</v>
      </c>
      <c r="L6068" s="57">
        <f t="shared" si="427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28"/>
        <v>0</v>
      </c>
      <c r="C6069" s="57" t="str">
        <f t="shared" si="429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0"/>
        <v>0</v>
      </c>
      <c r="L6069" s="57">
        <f t="shared" si="427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28"/>
        <v>0</v>
      </c>
      <c r="C6070" s="57" t="str">
        <f t="shared" si="429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0"/>
        <v>0</v>
      </c>
      <c r="L6070" s="57">
        <f t="shared" si="427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28"/>
        <v>0</v>
      </c>
      <c r="C6071" s="57" t="str">
        <f t="shared" si="429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0"/>
        <v>0</v>
      </c>
      <c r="L6071" s="57">
        <f t="shared" si="427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28"/>
        <v>0</v>
      </c>
      <c r="C6072" s="57" t="str">
        <f t="shared" si="429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0"/>
        <v>0</v>
      </c>
      <c r="L6072" s="57">
        <f t="shared" ref="L6072:L6135" si="431">H6072*K6072</f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28"/>
        <v>0</v>
      </c>
      <c r="C6073" s="57" t="str">
        <f t="shared" si="429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0"/>
        <v>0</v>
      </c>
      <c r="L6073" s="57">
        <f t="shared" si="431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28"/>
        <v>0</v>
      </c>
      <c r="C6074" s="57" t="str">
        <f t="shared" si="429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0"/>
        <v>0</v>
      </c>
      <c r="L6074" s="57">
        <f t="shared" si="431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28"/>
        <v>0</v>
      </c>
      <c r="C6075" s="57" t="str">
        <f t="shared" si="429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0"/>
        <v>0</v>
      </c>
      <c r="L6075" s="57">
        <f t="shared" si="431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28"/>
        <v>0</v>
      </c>
      <c r="C6076" s="57" t="str">
        <f t="shared" si="429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0"/>
        <v>0</v>
      </c>
      <c r="L6076" s="57">
        <f t="shared" si="431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28"/>
        <v>0</v>
      </c>
      <c r="C6077" s="57" t="str">
        <f t="shared" si="429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0"/>
        <v>0</v>
      </c>
      <c r="L6077" s="57">
        <f t="shared" si="431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28"/>
        <v>0</v>
      </c>
      <c r="C6078" s="57" t="str">
        <f t="shared" si="429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0"/>
        <v>0</v>
      </c>
      <c r="L6078" s="57">
        <f t="shared" si="431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28"/>
        <v>0</v>
      </c>
      <c r="C6079" s="57" t="str">
        <f t="shared" si="429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0"/>
        <v>0</v>
      </c>
      <c r="L6079" s="57">
        <f t="shared" si="431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28"/>
        <v>0</v>
      </c>
      <c r="C6080" s="57" t="str">
        <f t="shared" si="429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0"/>
        <v>0</v>
      </c>
      <c r="L6080" s="57">
        <f t="shared" si="431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28"/>
        <v>0</v>
      </c>
      <c r="C6081" s="57" t="str">
        <f t="shared" si="429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0"/>
        <v>0</v>
      </c>
      <c r="L6081" s="57">
        <f t="shared" si="431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28"/>
        <v>0</v>
      </c>
      <c r="C6082" s="57" t="str">
        <f t="shared" si="429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0"/>
        <v>0</v>
      </c>
      <c r="L6082" s="57">
        <f t="shared" si="431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28"/>
        <v>0</v>
      </c>
      <c r="C6083" s="57" t="str">
        <f t="shared" si="429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0"/>
        <v>0</v>
      </c>
      <c r="L6083" s="57">
        <f t="shared" si="431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28"/>
        <v>0</v>
      </c>
      <c r="C6084" s="57" t="str">
        <f t="shared" si="429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0"/>
        <v>0</v>
      </c>
      <c r="L6084" s="57">
        <f t="shared" si="431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28"/>
        <v>0</v>
      </c>
      <c r="C6085" s="57" t="str">
        <f t="shared" si="429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0"/>
        <v>0</v>
      </c>
      <c r="L6085" s="57">
        <f t="shared" si="431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28"/>
        <v>0</v>
      </c>
      <c r="C6086" s="57" t="str">
        <f t="shared" si="429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0"/>
        <v>0</v>
      </c>
      <c r="L6086" s="57">
        <f t="shared" si="431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28"/>
        <v>0</v>
      </c>
      <c r="C6087" s="57" t="str">
        <f t="shared" si="429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0"/>
        <v>0</v>
      </c>
      <c r="L6087" s="57">
        <f t="shared" si="431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28"/>
        <v>0</v>
      </c>
      <c r="C6088" s="57" t="str">
        <f t="shared" si="429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0"/>
        <v>0</v>
      </c>
      <c r="L6088" s="57">
        <f t="shared" si="431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28"/>
        <v>0</v>
      </c>
      <c r="C6089" s="57" t="str">
        <f t="shared" si="429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0"/>
        <v>0</v>
      </c>
      <c r="L6089" s="57">
        <f t="shared" si="431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28"/>
        <v>0</v>
      </c>
      <c r="C6090" s="57" t="str">
        <f t="shared" si="429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0"/>
        <v>0</v>
      </c>
      <c r="L6090" s="57">
        <f t="shared" si="431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28"/>
        <v>0</v>
      </c>
      <c r="C6091" s="57" t="str">
        <f t="shared" si="429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0"/>
        <v>0</v>
      </c>
      <c r="L6091" s="57">
        <f t="shared" si="431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28"/>
        <v>0</v>
      </c>
      <c r="C6092" s="57" t="str">
        <f t="shared" si="429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0"/>
        <v>0</v>
      </c>
      <c r="L6092" s="57">
        <f t="shared" si="431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28"/>
        <v>0</v>
      </c>
      <c r="C6093" s="57" t="str">
        <f t="shared" si="429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0"/>
        <v>0</v>
      </c>
      <c r="L6093" s="57">
        <f t="shared" si="431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28"/>
        <v>0</v>
      </c>
      <c r="C6094" s="57" t="str">
        <f t="shared" si="429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0"/>
        <v>0</v>
      </c>
      <c r="L6094" s="57">
        <f t="shared" si="431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28"/>
        <v>0</v>
      </c>
      <c r="C6095" s="57" t="str">
        <f t="shared" si="429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0"/>
        <v>0</v>
      </c>
      <c r="L6095" s="57">
        <f t="shared" si="431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28"/>
        <v>0</v>
      </c>
      <c r="C6096" s="57" t="str">
        <f t="shared" si="429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0"/>
        <v>0</v>
      </c>
      <c r="L6096" s="57">
        <f t="shared" si="431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28"/>
        <v>0</v>
      </c>
      <c r="C6097" s="57" t="str">
        <f t="shared" si="429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0"/>
        <v>0</v>
      </c>
      <c r="L6097" s="57">
        <f t="shared" si="431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28"/>
        <v>0</v>
      </c>
      <c r="C6098" s="57" t="str">
        <f t="shared" si="429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0"/>
        <v>0</v>
      </c>
      <c r="L6098" s="57">
        <f t="shared" si="431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28"/>
        <v>0</v>
      </c>
      <c r="C6099" s="57" t="str">
        <f t="shared" si="429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0"/>
        <v>0</v>
      </c>
      <c r="L6099" s="57">
        <f t="shared" si="431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28"/>
        <v>0</v>
      </c>
      <c r="C6100" s="57" t="str">
        <f t="shared" si="429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0"/>
        <v>0</v>
      </c>
      <c r="L6100" s="57">
        <f t="shared" si="431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28"/>
        <v>0</v>
      </c>
      <c r="C6101" s="57" t="str">
        <f t="shared" si="429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0"/>
        <v>0</v>
      </c>
      <c r="L6101" s="57">
        <f t="shared" si="431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28"/>
        <v>0</v>
      </c>
      <c r="C6102" s="57" t="str">
        <f t="shared" si="429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0"/>
        <v>0</v>
      </c>
      <c r="L6102" s="57">
        <f t="shared" si="431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28"/>
        <v>0</v>
      </c>
      <c r="C6103" s="57" t="str">
        <f t="shared" si="429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0"/>
        <v>0</v>
      </c>
      <c r="L6103" s="57">
        <f t="shared" si="431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28"/>
        <v>0</v>
      </c>
      <c r="C6104" s="57" t="str">
        <f t="shared" si="429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0"/>
        <v>0</v>
      </c>
      <c r="L6104" s="57">
        <f t="shared" si="431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28"/>
        <v>0</v>
      </c>
      <c r="C6105" s="57" t="str">
        <f t="shared" si="429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0"/>
        <v>0</v>
      </c>
      <c r="L6105" s="57">
        <f t="shared" si="431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28"/>
        <v>0</v>
      </c>
      <c r="C6106" s="57" t="str">
        <f t="shared" si="429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0"/>
        <v>0</v>
      </c>
      <c r="L6106" s="57">
        <f t="shared" si="431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28"/>
        <v>0</v>
      </c>
      <c r="C6107" s="57" t="str">
        <f t="shared" si="429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0"/>
        <v>0</v>
      </c>
      <c r="L6107" s="57">
        <f t="shared" si="431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28"/>
        <v>0</v>
      </c>
      <c r="C6108" s="57" t="str">
        <f t="shared" si="429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0"/>
        <v>0</v>
      </c>
      <c r="L6108" s="57">
        <f t="shared" si="431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28"/>
        <v>0</v>
      </c>
      <c r="C6109" s="57" t="str">
        <f t="shared" si="429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0"/>
        <v>0</v>
      </c>
      <c r="L6109" s="57">
        <f t="shared" si="431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28"/>
        <v>0</v>
      </c>
      <c r="C6110" s="57" t="str">
        <f t="shared" si="429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0"/>
        <v>0</v>
      </c>
      <c r="L6110" s="57">
        <f t="shared" si="431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28"/>
        <v>0</v>
      </c>
      <c r="C6111" s="57" t="str">
        <f t="shared" si="429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0"/>
        <v>0</v>
      </c>
      <c r="L6111" s="57">
        <f t="shared" si="431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28"/>
        <v>0</v>
      </c>
      <c r="C6112" s="57" t="str">
        <f t="shared" si="429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0"/>
        <v>0</v>
      </c>
      <c r="L6112" s="57">
        <f t="shared" si="431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ref="B6113:B6176" si="432">WEEKNUM(A6113)</f>
        <v>0</v>
      </c>
      <c r="C6113" s="57" t="str">
        <f t="shared" ref="C6113:C6176" si="433">TEXT(A6113,"Mmm")</f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0"/>
        <v>0</v>
      </c>
      <c r="L6113" s="57">
        <f t="shared" si="431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32"/>
        <v>0</v>
      </c>
      <c r="C6114" s="57" t="str">
        <f t="shared" si="433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0"/>
        <v>0</v>
      </c>
      <c r="L6114" s="57">
        <f t="shared" si="431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32"/>
        <v>0</v>
      </c>
      <c r="C6115" s="57" t="str">
        <f t="shared" si="433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0"/>
        <v>0</v>
      </c>
      <c r="L6115" s="57">
        <f t="shared" si="431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32"/>
        <v>0</v>
      </c>
      <c r="C6116" s="57" t="str">
        <f t="shared" si="433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0"/>
        <v>0</v>
      </c>
      <c r="L6116" s="57">
        <f t="shared" si="431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32"/>
        <v>0</v>
      </c>
      <c r="C6117" s="57" t="str">
        <f t="shared" si="433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0"/>
        <v>0</v>
      </c>
      <c r="L6117" s="57">
        <f t="shared" si="431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32"/>
        <v>0</v>
      </c>
      <c r="C6118" s="57" t="str">
        <f t="shared" si="433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0"/>
        <v>0</v>
      </c>
      <c r="L6118" s="57">
        <f t="shared" si="431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32"/>
        <v>0</v>
      </c>
      <c r="C6119" s="57" t="str">
        <f t="shared" si="433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30"/>
        <v>0</v>
      </c>
      <c r="L6119" s="57">
        <f t="shared" si="431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32"/>
        <v>0</v>
      </c>
      <c r="C6120" s="57" t="str">
        <f t="shared" si="433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30"/>
        <v>0</v>
      </c>
      <c r="L6120" s="57">
        <f t="shared" si="431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32"/>
        <v>0</v>
      </c>
      <c r="C6121" s="57" t="str">
        <f t="shared" si="433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30"/>
        <v>0</v>
      </c>
      <c r="L6121" s="57">
        <f t="shared" si="431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32"/>
        <v>0</v>
      </c>
      <c r="C6122" s="57" t="str">
        <f t="shared" si="433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30"/>
        <v>0</v>
      </c>
      <c r="L6122" s="57">
        <f t="shared" si="431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32"/>
        <v>0</v>
      </c>
      <c r="C6123" s="57" t="str">
        <f t="shared" si="433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30"/>
        <v>0</v>
      </c>
      <c r="L6123" s="57">
        <f t="shared" si="431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32"/>
        <v>0</v>
      </c>
      <c r="C6124" s="57" t="str">
        <f t="shared" si="433"/>
        <v>Jan</v>
      </c>
      <c r="D6124" s="4"/>
      <c r="E6124" s="57"/>
      <c r="F6124" s="57"/>
      <c r="G6124" s="57"/>
      <c r="H6124" s="57"/>
      <c r="I6124" s="57"/>
      <c r="J6124" s="57"/>
      <c r="K6124" s="57">
        <f t="shared" ref="K6124:K6187" si="434">I6124+J6124</f>
        <v>0</v>
      </c>
      <c r="L6124" s="57">
        <f t="shared" si="431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32"/>
        <v>0</v>
      </c>
      <c r="C6125" s="57" t="str">
        <f t="shared" si="433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34"/>
        <v>0</v>
      </c>
      <c r="L6125" s="57">
        <f t="shared" si="431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32"/>
        <v>0</v>
      </c>
      <c r="C6126" s="57" t="str">
        <f t="shared" si="433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34"/>
        <v>0</v>
      </c>
      <c r="L6126" s="57">
        <f t="shared" si="431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32"/>
        <v>0</v>
      </c>
      <c r="C6127" s="57" t="str">
        <f t="shared" si="433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34"/>
        <v>0</v>
      </c>
      <c r="L6127" s="57">
        <f t="shared" si="431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32"/>
        <v>0</v>
      </c>
      <c r="C6128" s="57" t="str">
        <f t="shared" si="433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34"/>
        <v>0</v>
      </c>
      <c r="L6128" s="57">
        <f t="shared" si="431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32"/>
        <v>0</v>
      </c>
      <c r="C6129" s="57" t="str">
        <f t="shared" si="433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34"/>
        <v>0</v>
      </c>
      <c r="L6129" s="57">
        <f t="shared" si="431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32"/>
        <v>0</v>
      </c>
      <c r="C6130" s="57" t="str">
        <f t="shared" si="433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34"/>
        <v>0</v>
      </c>
      <c r="L6130" s="57">
        <f t="shared" si="431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32"/>
        <v>0</v>
      </c>
      <c r="C6131" s="57" t="str">
        <f t="shared" si="433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34"/>
        <v>0</v>
      </c>
      <c r="L6131" s="57">
        <f t="shared" si="431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32"/>
        <v>0</v>
      </c>
      <c r="C6132" s="57" t="str">
        <f t="shared" si="433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34"/>
        <v>0</v>
      </c>
      <c r="L6132" s="57">
        <f t="shared" si="431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32"/>
        <v>0</v>
      </c>
      <c r="C6133" s="57" t="str">
        <f t="shared" si="433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34"/>
        <v>0</v>
      </c>
      <c r="L6133" s="57">
        <f t="shared" si="431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32"/>
        <v>0</v>
      </c>
      <c r="C6134" s="57" t="str">
        <f t="shared" si="433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34"/>
        <v>0</v>
      </c>
      <c r="L6134" s="57">
        <f t="shared" si="431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32"/>
        <v>0</v>
      </c>
      <c r="C6135" s="57" t="str">
        <f t="shared" si="433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34"/>
        <v>0</v>
      </c>
      <c r="L6135" s="57">
        <f t="shared" si="431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32"/>
        <v>0</v>
      </c>
      <c r="C6136" s="57" t="str">
        <f t="shared" si="433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34"/>
        <v>0</v>
      </c>
      <c r="L6136" s="57">
        <f t="shared" ref="L6136:L6199" si="435">H6136*K6136</f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32"/>
        <v>0</v>
      </c>
      <c r="C6137" s="57" t="str">
        <f t="shared" si="433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34"/>
        <v>0</v>
      </c>
      <c r="L6137" s="57">
        <f t="shared" si="435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32"/>
        <v>0</v>
      </c>
      <c r="C6138" s="57" t="str">
        <f t="shared" si="433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34"/>
        <v>0</v>
      </c>
      <c r="L6138" s="57">
        <f t="shared" si="435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32"/>
        <v>0</v>
      </c>
      <c r="C6139" s="57" t="str">
        <f t="shared" si="433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34"/>
        <v>0</v>
      </c>
      <c r="L6139" s="57">
        <f t="shared" si="435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32"/>
        <v>0</v>
      </c>
      <c r="C6140" s="57" t="str">
        <f t="shared" si="433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34"/>
        <v>0</v>
      </c>
      <c r="L6140" s="57">
        <f t="shared" si="435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32"/>
        <v>0</v>
      </c>
      <c r="C6141" s="57" t="str">
        <f t="shared" si="433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34"/>
        <v>0</v>
      </c>
      <c r="L6141" s="57">
        <f t="shared" si="435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32"/>
        <v>0</v>
      </c>
      <c r="C6142" s="57" t="str">
        <f t="shared" si="433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34"/>
        <v>0</v>
      </c>
      <c r="L6142" s="57">
        <f t="shared" si="435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32"/>
        <v>0</v>
      </c>
      <c r="C6143" s="57" t="str">
        <f t="shared" si="433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34"/>
        <v>0</v>
      </c>
      <c r="L6143" s="57">
        <f t="shared" si="435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32"/>
        <v>0</v>
      </c>
      <c r="C6144" s="57" t="str">
        <f t="shared" si="433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34"/>
        <v>0</v>
      </c>
      <c r="L6144" s="57">
        <f t="shared" si="435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32"/>
        <v>0</v>
      </c>
      <c r="C6145" s="57" t="str">
        <f t="shared" si="433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34"/>
        <v>0</v>
      </c>
      <c r="L6145" s="57">
        <f t="shared" si="435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32"/>
        <v>0</v>
      </c>
      <c r="C6146" s="57" t="str">
        <f t="shared" si="433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34"/>
        <v>0</v>
      </c>
      <c r="L6146" s="57">
        <f t="shared" si="435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32"/>
        <v>0</v>
      </c>
      <c r="C6147" s="57" t="str">
        <f t="shared" si="433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34"/>
        <v>0</v>
      </c>
      <c r="L6147" s="57">
        <f t="shared" si="435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32"/>
        <v>0</v>
      </c>
      <c r="C6148" s="57" t="str">
        <f t="shared" si="433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34"/>
        <v>0</v>
      </c>
      <c r="L6148" s="57">
        <f t="shared" si="435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32"/>
        <v>0</v>
      </c>
      <c r="C6149" s="57" t="str">
        <f t="shared" si="433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34"/>
        <v>0</v>
      </c>
      <c r="L6149" s="57">
        <f t="shared" si="435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32"/>
        <v>0</v>
      </c>
      <c r="C6150" s="57" t="str">
        <f t="shared" si="433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34"/>
        <v>0</v>
      </c>
      <c r="L6150" s="57">
        <f t="shared" si="435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32"/>
        <v>0</v>
      </c>
      <c r="C6151" s="57" t="str">
        <f t="shared" si="433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34"/>
        <v>0</v>
      </c>
      <c r="L6151" s="57">
        <f t="shared" si="435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32"/>
        <v>0</v>
      </c>
      <c r="C6152" s="57" t="str">
        <f t="shared" si="433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34"/>
        <v>0</v>
      </c>
      <c r="L6152" s="57">
        <f t="shared" si="435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32"/>
        <v>0</v>
      </c>
      <c r="C6153" s="57" t="str">
        <f t="shared" si="433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34"/>
        <v>0</v>
      </c>
      <c r="L6153" s="57">
        <f t="shared" si="435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32"/>
        <v>0</v>
      </c>
      <c r="C6154" s="57" t="str">
        <f t="shared" si="433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34"/>
        <v>0</v>
      </c>
      <c r="L6154" s="57">
        <f t="shared" si="435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32"/>
        <v>0</v>
      </c>
      <c r="C6155" s="57" t="str">
        <f t="shared" si="433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34"/>
        <v>0</v>
      </c>
      <c r="L6155" s="57">
        <f t="shared" si="435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32"/>
        <v>0</v>
      </c>
      <c r="C6156" s="57" t="str">
        <f t="shared" si="433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34"/>
        <v>0</v>
      </c>
      <c r="L6156" s="57">
        <f t="shared" si="435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32"/>
        <v>0</v>
      </c>
      <c r="C6157" s="57" t="str">
        <f t="shared" si="433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34"/>
        <v>0</v>
      </c>
      <c r="L6157" s="57">
        <f t="shared" si="435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32"/>
        <v>0</v>
      </c>
      <c r="C6158" s="57" t="str">
        <f t="shared" si="433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34"/>
        <v>0</v>
      </c>
      <c r="L6158" s="57">
        <f t="shared" si="435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32"/>
        <v>0</v>
      </c>
      <c r="C6159" s="57" t="str">
        <f t="shared" si="433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34"/>
        <v>0</v>
      </c>
      <c r="L6159" s="57">
        <f t="shared" si="435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32"/>
        <v>0</v>
      </c>
      <c r="C6160" s="57" t="str">
        <f t="shared" si="433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34"/>
        <v>0</v>
      </c>
      <c r="L6160" s="57">
        <f t="shared" si="435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32"/>
        <v>0</v>
      </c>
      <c r="C6161" s="57" t="str">
        <f t="shared" si="433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34"/>
        <v>0</v>
      </c>
      <c r="L6161" s="57">
        <f t="shared" si="435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32"/>
        <v>0</v>
      </c>
      <c r="C6162" s="57" t="str">
        <f t="shared" si="433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34"/>
        <v>0</v>
      </c>
      <c r="L6162" s="57">
        <f t="shared" si="435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32"/>
        <v>0</v>
      </c>
      <c r="C6163" s="57" t="str">
        <f t="shared" si="433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34"/>
        <v>0</v>
      </c>
      <c r="L6163" s="57">
        <f t="shared" si="435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32"/>
        <v>0</v>
      </c>
      <c r="C6164" s="57" t="str">
        <f t="shared" si="433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34"/>
        <v>0</v>
      </c>
      <c r="L6164" s="57">
        <f t="shared" si="435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32"/>
        <v>0</v>
      </c>
      <c r="C6165" s="57" t="str">
        <f t="shared" si="433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34"/>
        <v>0</v>
      </c>
      <c r="L6165" s="57">
        <f t="shared" si="435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32"/>
        <v>0</v>
      </c>
      <c r="C6166" s="57" t="str">
        <f t="shared" si="433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34"/>
        <v>0</v>
      </c>
      <c r="L6166" s="57">
        <f t="shared" si="435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32"/>
        <v>0</v>
      </c>
      <c r="C6167" s="57" t="str">
        <f t="shared" si="433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34"/>
        <v>0</v>
      </c>
      <c r="L6167" s="57">
        <f t="shared" si="435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32"/>
        <v>0</v>
      </c>
      <c r="C6168" s="57" t="str">
        <f t="shared" si="433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34"/>
        <v>0</v>
      </c>
      <c r="L6168" s="57">
        <f t="shared" si="435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32"/>
        <v>0</v>
      </c>
      <c r="C6169" s="57" t="str">
        <f t="shared" si="433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34"/>
        <v>0</v>
      </c>
      <c r="L6169" s="57">
        <f t="shared" si="435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32"/>
        <v>0</v>
      </c>
      <c r="C6170" s="57" t="str">
        <f t="shared" si="433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34"/>
        <v>0</v>
      </c>
      <c r="L6170" s="57">
        <f t="shared" si="435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32"/>
        <v>0</v>
      </c>
      <c r="C6171" s="57" t="str">
        <f t="shared" si="433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34"/>
        <v>0</v>
      </c>
      <c r="L6171" s="57">
        <f t="shared" si="435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32"/>
        <v>0</v>
      </c>
      <c r="C6172" s="57" t="str">
        <f t="shared" si="433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34"/>
        <v>0</v>
      </c>
      <c r="L6172" s="57">
        <f t="shared" si="435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32"/>
        <v>0</v>
      </c>
      <c r="C6173" s="57" t="str">
        <f t="shared" si="433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34"/>
        <v>0</v>
      </c>
      <c r="L6173" s="57">
        <f t="shared" si="435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32"/>
        <v>0</v>
      </c>
      <c r="C6174" s="57" t="str">
        <f t="shared" si="433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34"/>
        <v>0</v>
      </c>
      <c r="L6174" s="57">
        <f t="shared" si="435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32"/>
        <v>0</v>
      </c>
      <c r="C6175" s="57" t="str">
        <f t="shared" si="433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34"/>
        <v>0</v>
      </c>
      <c r="L6175" s="57">
        <f t="shared" si="435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32"/>
        <v>0</v>
      </c>
      <c r="C6176" s="57" t="str">
        <f t="shared" si="433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34"/>
        <v>0</v>
      </c>
      <c r="L6176" s="57">
        <f t="shared" si="435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ref="B6177:B6240" si="436">WEEKNUM(A6177)</f>
        <v>0</v>
      </c>
      <c r="C6177" s="57" t="str">
        <f t="shared" ref="C6177:C6240" si="437">TEXT(A6177,"Mmm")</f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34"/>
        <v>0</v>
      </c>
      <c r="L6177" s="57">
        <f t="shared" si="435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36"/>
        <v>0</v>
      </c>
      <c r="C6178" s="57" t="str">
        <f t="shared" si="437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34"/>
        <v>0</v>
      </c>
      <c r="L6178" s="57">
        <f t="shared" si="435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36"/>
        <v>0</v>
      </c>
      <c r="C6179" s="57" t="str">
        <f t="shared" si="437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34"/>
        <v>0</v>
      </c>
      <c r="L6179" s="57">
        <f t="shared" si="435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36"/>
        <v>0</v>
      </c>
      <c r="C6180" s="57" t="str">
        <f t="shared" si="437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34"/>
        <v>0</v>
      </c>
      <c r="L6180" s="57">
        <f t="shared" si="435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36"/>
        <v>0</v>
      </c>
      <c r="C6181" s="57" t="str">
        <f t="shared" si="437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34"/>
        <v>0</v>
      </c>
      <c r="L6181" s="57">
        <f t="shared" si="435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36"/>
        <v>0</v>
      </c>
      <c r="C6182" s="57" t="str">
        <f t="shared" si="437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34"/>
        <v>0</v>
      </c>
      <c r="L6182" s="57">
        <f t="shared" si="435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36"/>
        <v>0</v>
      </c>
      <c r="C6183" s="57" t="str">
        <f t="shared" si="437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34"/>
        <v>0</v>
      </c>
      <c r="L6183" s="57">
        <f t="shared" si="435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36"/>
        <v>0</v>
      </c>
      <c r="C6184" s="57" t="str">
        <f t="shared" si="437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34"/>
        <v>0</v>
      </c>
      <c r="L6184" s="57">
        <f t="shared" si="435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36"/>
        <v>0</v>
      </c>
      <c r="C6185" s="57" t="str">
        <f t="shared" si="437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34"/>
        <v>0</v>
      </c>
      <c r="L6185" s="57">
        <f t="shared" si="435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36"/>
        <v>0</v>
      </c>
      <c r="C6186" s="57" t="str">
        <f t="shared" si="437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34"/>
        <v>0</v>
      </c>
      <c r="L6186" s="57">
        <f t="shared" si="435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36"/>
        <v>0</v>
      </c>
      <c r="C6187" s="57" t="str">
        <f t="shared" si="437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34"/>
        <v>0</v>
      </c>
      <c r="L6187" s="57">
        <f t="shared" si="435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36"/>
        <v>0</v>
      </c>
      <c r="C6188" s="57" t="str">
        <f t="shared" si="437"/>
        <v>Jan</v>
      </c>
      <c r="D6188" s="4"/>
      <c r="E6188" s="57"/>
      <c r="F6188" s="57"/>
      <c r="G6188" s="57"/>
      <c r="H6188" s="57"/>
      <c r="I6188" s="57"/>
      <c r="J6188" s="57"/>
      <c r="K6188" s="57">
        <f t="shared" ref="K6188:K6251" si="438">I6188+J6188</f>
        <v>0</v>
      </c>
      <c r="L6188" s="57">
        <f t="shared" si="435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36"/>
        <v>0</v>
      </c>
      <c r="C6189" s="57" t="str">
        <f t="shared" si="437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38"/>
        <v>0</v>
      </c>
      <c r="L6189" s="57">
        <f t="shared" si="435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36"/>
        <v>0</v>
      </c>
      <c r="C6190" s="57" t="str">
        <f t="shared" si="437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38"/>
        <v>0</v>
      </c>
      <c r="L6190" s="57">
        <f t="shared" si="435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36"/>
        <v>0</v>
      </c>
      <c r="C6191" s="57" t="str">
        <f t="shared" si="437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38"/>
        <v>0</v>
      </c>
      <c r="L6191" s="57">
        <f t="shared" si="435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36"/>
        <v>0</v>
      </c>
      <c r="C6192" s="57" t="str">
        <f t="shared" si="437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38"/>
        <v>0</v>
      </c>
      <c r="L6192" s="57">
        <f t="shared" si="435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36"/>
        <v>0</v>
      </c>
      <c r="C6193" s="57" t="str">
        <f t="shared" si="437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38"/>
        <v>0</v>
      </c>
      <c r="L6193" s="57">
        <f t="shared" si="435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36"/>
        <v>0</v>
      </c>
      <c r="C6194" s="57" t="str">
        <f t="shared" si="437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38"/>
        <v>0</v>
      </c>
      <c r="L6194" s="57">
        <f t="shared" si="435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36"/>
        <v>0</v>
      </c>
      <c r="C6195" s="57" t="str">
        <f t="shared" si="437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38"/>
        <v>0</v>
      </c>
      <c r="L6195" s="57">
        <f t="shared" si="435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36"/>
        <v>0</v>
      </c>
      <c r="C6196" s="57" t="str">
        <f t="shared" si="437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38"/>
        <v>0</v>
      </c>
      <c r="L6196" s="57">
        <f t="shared" si="435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36"/>
        <v>0</v>
      </c>
      <c r="C6197" s="57" t="str">
        <f t="shared" si="437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38"/>
        <v>0</v>
      </c>
      <c r="L6197" s="57">
        <f t="shared" si="435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36"/>
        <v>0</v>
      </c>
      <c r="C6198" s="57" t="str">
        <f t="shared" si="437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38"/>
        <v>0</v>
      </c>
      <c r="L6198" s="57">
        <f t="shared" si="435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36"/>
        <v>0</v>
      </c>
      <c r="C6199" s="57" t="str">
        <f t="shared" si="437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38"/>
        <v>0</v>
      </c>
      <c r="L6199" s="57">
        <f t="shared" si="435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36"/>
        <v>0</v>
      </c>
      <c r="C6200" s="57" t="str">
        <f t="shared" si="437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38"/>
        <v>0</v>
      </c>
      <c r="L6200" s="57">
        <f t="shared" ref="L6200:L6263" si="439">H6200*K6200</f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36"/>
        <v>0</v>
      </c>
      <c r="C6201" s="57" t="str">
        <f t="shared" si="437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38"/>
        <v>0</v>
      </c>
      <c r="L6201" s="57">
        <f t="shared" si="439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36"/>
        <v>0</v>
      </c>
      <c r="C6202" s="57" t="str">
        <f t="shared" si="437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38"/>
        <v>0</v>
      </c>
      <c r="L6202" s="57">
        <f t="shared" si="439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36"/>
        <v>0</v>
      </c>
      <c r="C6203" s="57" t="str">
        <f t="shared" si="437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38"/>
        <v>0</v>
      </c>
      <c r="L6203" s="57">
        <f t="shared" si="439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36"/>
        <v>0</v>
      </c>
      <c r="C6204" s="57" t="str">
        <f t="shared" si="437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38"/>
        <v>0</v>
      </c>
      <c r="L6204" s="57">
        <f t="shared" si="439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36"/>
        <v>0</v>
      </c>
      <c r="C6205" s="57" t="str">
        <f t="shared" si="437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38"/>
        <v>0</v>
      </c>
      <c r="L6205" s="57">
        <f t="shared" si="439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36"/>
        <v>0</v>
      </c>
      <c r="C6206" s="57" t="str">
        <f t="shared" si="437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38"/>
        <v>0</v>
      </c>
      <c r="L6206" s="57">
        <f t="shared" si="439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36"/>
        <v>0</v>
      </c>
      <c r="C6207" s="57" t="str">
        <f t="shared" si="437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38"/>
        <v>0</v>
      </c>
      <c r="L6207" s="57">
        <f t="shared" si="439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36"/>
        <v>0</v>
      </c>
      <c r="C6208" s="57" t="str">
        <f t="shared" si="437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38"/>
        <v>0</v>
      </c>
      <c r="L6208" s="57">
        <f t="shared" si="439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36"/>
        <v>0</v>
      </c>
      <c r="C6209" s="57" t="str">
        <f t="shared" si="437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38"/>
        <v>0</v>
      </c>
      <c r="L6209" s="57">
        <f t="shared" si="439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36"/>
        <v>0</v>
      </c>
      <c r="C6210" s="57" t="str">
        <f t="shared" si="437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38"/>
        <v>0</v>
      </c>
      <c r="L6210" s="57">
        <f t="shared" si="439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36"/>
        <v>0</v>
      </c>
      <c r="C6211" s="57" t="str">
        <f t="shared" si="437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38"/>
        <v>0</v>
      </c>
      <c r="L6211" s="57">
        <f t="shared" si="439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36"/>
        <v>0</v>
      </c>
      <c r="C6212" s="57" t="str">
        <f t="shared" si="437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38"/>
        <v>0</v>
      </c>
      <c r="L6212" s="57">
        <f t="shared" si="439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36"/>
        <v>0</v>
      </c>
      <c r="C6213" s="57" t="str">
        <f t="shared" si="437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38"/>
        <v>0</v>
      </c>
      <c r="L6213" s="57">
        <f t="shared" si="439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36"/>
        <v>0</v>
      </c>
      <c r="C6214" s="57" t="str">
        <f t="shared" si="437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38"/>
        <v>0</v>
      </c>
      <c r="L6214" s="57">
        <f t="shared" si="439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36"/>
        <v>0</v>
      </c>
      <c r="C6215" s="57" t="str">
        <f t="shared" si="437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38"/>
        <v>0</v>
      </c>
      <c r="L6215" s="57">
        <f t="shared" si="439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36"/>
        <v>0</v>
      </c>
      <c r="C6216" s="57" t="str">
        <f t="shared" si="437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38"/>
        <v>0</v>
      </c>
      <c r="L6216" s="57">
        <f t="shared" si="439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36"/>
        <v>0</v>
      </c>
      <c r="C6217" s="57" t="str">
        <f t="shared" si="437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38"/>
        <v>0</v>
      </c>
      <c r="L6217" s="57">
        <f t="shared" si="439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36"/>
        <v>0</v>
      </c>
      <c r="C6218" s="57" t="str">
        <f t="shared" si="437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38"/>
        <v>0</v>
      </c>
      <c r="L6218" s="57">
        <f t="shared" si="439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36"/>
        <v>0</v>
      </c>
      <c r="C6219" s="57" t="str">
        <f t="shared" si="437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38"/>
        <v>0</v>
      </c>
      <c r="L6219" s="57">
        <f t="shared" si="439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36"/>
        <v>0</v>
      </c>
      <c r="C6220" s="57" t="str">
        <f t="shared" si="437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38"/>
        <v>0</v>
      </c>
      <c r="L6220" s="57">
        <f t="shared" si="439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36"/>
        <v>0</v>
      </c>
      <c r="C6221" s="57" t="str">
        <f t="shared" si="437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38"/>
        <v>0</v>
      </c>
      <c r="L6221" s="57">
        <f t="shared" si="439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36"/>
        <v>0</v>
      </c>
      <c r="C6222" s="57" t="str">
        <f t="shared" si="437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38"/>
        <v>0</v>
      </c>
      <c r="L6222" s="57">
        <f t="shared" si="439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36"/>
        <v>0</v>
      </c>
      <c r="C6223" s="57" t="str">
        <f t="shared" si="437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38"/>
        <v>0</v>
      </c>
      <c r="L6223" s="57">
        <f t="shared" si="439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36"/>
        <v>0</v>
      </c>
      <c r="C6224" s="57" t="str">
        <f t="shared" si="437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38"/>
        <v>0</v>
      </c>
      <c r="L6224" s="57">
        <f t="shared" si="439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36"/>
        <v>0</v>
      </c>
      <c r="C6225" s="57" t="str">
        <f t="shared" si="437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38"/>
        <v>0</v>
      </c>
      <c r="L6225" s="57">
        <f t="shared" si="439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36"/>
        <v>0</v>
      </c>
      <c r="C6226" s="57" t="str">
        <f t="shared" si="437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38"/>
        <v>0</v>
      </c>
      <c r="L6226" s="57">
        <f t="shared" si="439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36"/>
        <v>0</v>
      </c>
      <c r="C6227" s="57" t="str">
        <f t="shared" si="437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38"/>
        <v>0</v>
      </c>
      <c r="L6227" s="57">
        <f t="shared" si="439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36"/>
        <v>0</v>
      </c>
      <c r="C6228" s="57" t="str">
        <f t="shared" si="437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38"/>
        <v>0</v>
      </c>
      <c r="L6228" s="57">
        <f t="shared" si="439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36"/>
        <v>0</v>
      </c>
      <c r="C6229" s="57" t="str">
        <f t="shared" si="437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38"/>
        <v>0</v>
      </c>
      <c r="L6229" s="57">
        <f t="shared" si="439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36"/>
        <v>0</v>
      </c>
      <c r="C6230" s="57" t="str">
        <f t="shared" si="437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38"/>
        <v>0</v>
      </c>
      <c r="L6230" s="57">
        <f t="shared" si="439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36"/>
        <v>0</v>
      </c>
      <c r="C6231" s="57" t="str">
        <f t="shared" si="437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38"/>
        <v>0</v>
      </c>
      <c r="L6231" s="57">
        <f t="shared" si="439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36"/>
        <v>0</v>
      </c>
      <c r="C6232" s="57" t="str">
        <f t="shared" si="437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38"/>
        <v>0</v>
      </c>
      <c r="L6232" s="57">
        <f t="shared" si="439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36"/>
        <v>0</v>
      </c>
      <c r="C6233" s="57" t="str">
        <f t="shared" si="437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38"/>
        <v>0</v>
      </c>
      <c r="L6233" s="57">
        <f t="shared" si="439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36"/>
        <v>0</v>
      </c>
      <c r="C6234" s="57" t="str">
        <f t="shared" si="437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38"/>
        <v>0</v>
      </c>
      <c r="L6234" s="57">
        <f t="shared" si="439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36"/>
        <v>0</v>
      </c>
      <c r="C6235" s="57" t="str">
        <f t="shared" si="437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38"/>
        <v>0</v>
      </c>
      <c r="L6235" s="57">
        <f t="shared" si="439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36"/>
        <v>0</v>
      </c>
      <c r="C6236" s="57" t="str">
        <f t="shared" si="437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38"/>
        <v>0</v>
      </c>
      <c r="L6236" s="57">
        <f t="shared" si="439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36"/>
        <v>0</v>
      </c>
      <c r="C6237" s="57" t="str">
        <f t="shared" si="437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38"/>
        <v>0</v>
      </c>
      <c r="L6237" s="57">
        <f t="shared" si="439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36"/>
        <v>0</v>
      </c>
      <c r="C6238" s="57" t="str">
        <f t="shared" si="437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38"/>
        <v>0</v>
      </c>
      <c r="L6238" s="57">
        <f t="shared" si="439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36"/>
        <v>0</v>
      </c>
      <c r="C6239" s="57" t="str">
        <f t="shared" si="437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38"/>
        <v>0</v>
      </c>
      <c r="L6239" s="57">
        <f t="shared" si="439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36"/>
        <v>0</v>
      </c>
      <c r="C6240" s="57" t="str">
        <f t="shared" si="437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38"/>
        <v>0</v>
      </c>
      <c r="L6240" s="57">
        <f t="shared" si="439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ref="B6241:B6304" si="440">WEEKNUM(A6241)</f>
        <v>0</v>
      </c>
      <c r="C6241" s="57" t="str">
        <f t="shared" ref="C6241:C6304" si="441">TEXT(A6241,"Mmm")</f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38"/>
        <v>0</v>
      </c>
      <c r="L6241" s="57">
        <f t="shared" si="439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0"/>
        <v>0</v>
      </c>
      <c r="C6242" s="57" t="str">
        <f t="shared" si="441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38"/>
        <v>0</v>
      </c>
      <c r="L6242" s="57">
        <f t="shared" si="439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0"/>
        <v>0</v>
      </c>
      <c r="C6243" s="57" t="str">
        <f t="shared" si="441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38"/>
        <v>0</v>
      </c>
      <c r="L6243" s="57">
        <f t="shared" si="439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0"/>
        <v>0</v>
      </c>
      <c r="C6244" s="57" t="str">
        <f t="shared" si="441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38"/>
        <v>0</v>
      </c>
      <c r="L6244" s="57">
        <f t="shared" si="439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0"/>
        <v>0</v>
      </c>
      <c r="C6245" s="57" t="str">
        <f t="shared" si="441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38"/>
        <v>0</v>
      </c>
      <c r="L6245" s="57">
        <f t="shared" si="439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0"/>
        <v>0</v>
      </c>
      <c r="C6246" s="57" t="str">
        <f t="shared" si="441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38"/>
        <v>0</v>
      </c>
      <c r="L6246" s="57">
        <f t="shared" si="439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0"/>
        <v>0</v>
      </c>
      <c r="C6247" s="57" t="str">
        <f t="shared" si="441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38"/>
        <v>0</v>
      </c>
      <c r="L6247" s="57">
        <f t="shared" si="439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0"/>
        <v>0</v>
      </c>
      <c r="C6248" s="57" t="str">
        <f t="shared" si="441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38"/>
        <v>0</v>
      </c>
      <c r="L6248" s="57">
        <f t="shared" si="439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0"/>
        <v>0</v>
      </c>
      <c r="C6249" s="57" t="str">
        <f t="shared" si="441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38"/>
        <v>0</v>
      </c>
      <c r="L6249" s="57">
        <f t="shared" si="439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0"/>
        <v>0</v>
      </c>
      <c r="C6250" s="57" t="str">
        <f t="shared" si="441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38"/>
        <v>0</v>
      </c>
      <c r="L6250" s="57">
        <f t="shared" si="439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0"/>
        <v>0</v>
      </c>
      <c r="C6251" s="57" t="str">
        <f t="shared" si="441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38"/>
        <v>0</v>
      </c>
      <c r="L6251" s="57">
        <f t="shared" si="439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0"/>
        <v>0</v>
      </c>
      <c r="C6252" s="57" t="str">
        <f t="shared" si="441"/>
        <v>Jan</v>
      </c>
      <c r="D6252" s="4"/>
      <c r="E6252" s="57"/>
      <c r="F6252" s="57"/>
      <c r="G6252" s="57"/>
      <c r="H6252" s="57"/>
      <c r="I6252" s="57"/>
      <c r="J6252" s="57"/>
      <c r="K6252" s="57">
        <f t="shared" ref="K6252:K6315" si="442">I6252+J6252</f>
        <v>0</v>
      </c>
      <c r="L6252" s="57">
        <f t="shared" si="439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0"/>
        <v>0</v>
      </c>
      <c r="C6253" s="57" t="str">
        <f t="shared" si="441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42"/>
        <v>0</v>
      </c>
      <c r="L6253" s="57">
        <f t="shared" si="439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0"/>
        <v>0</v>
      </c>
      <c r="C6254" s="57" t="str">
        <f t="shared" si="441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42"/>
        <v>0</v>
      </c>
      <c r="L6254" s="57">
        <f t="shared" si="439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0"/>
        <v>0</v>
      </c>
      <c r="C6255" s="57" t="str">
        <f t="shared" si="441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42"/>
        <v>0</v>
      </c>
      <c r="L6255" s="57">
        <f t="shared" si="439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0"/>
        <v>0</v>
      </c>
      <c r="C6256" s="57" t="str">
        <f t="shared" si="441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42"/>
        <v>0</v>
      </c>
      <c r="L6256" s="57">
        <f t="shared" si="439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0"/>
        <v>0</v>
      </c>
      <c r="C6257" s="57" t="str">
        <f t="shared" si="441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42"/>
        <v>0</v>
      </c>
      <c r="L6257" s="57">
        <f t="shared" si="439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0"/>
        <v>0</v>
      </c>
      <c r="C6258" s="57" t="str">
        <f t="shared" si="441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42"/>
        <v>0</v>
      </c>
      <c r="L6258" s="57">
        <f t="shared" si="439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0"/>
        <v>0</v>
      </c>
      <c r="C6259" s="57" t="str">
        <f t="shared" si="441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42"/>
        <v>0</v>
      </c>
      <c r="L6259" s="57">
        <f t="shared" si="439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0"/>
        <v>0</v>
      </c>
      <c r="C6260" s="57" t="str">
        <f t="shared" si="441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42"/>
        <v>0</v>
      </c>
      <c r="L6260" s="57">
        <f t="shared" si="439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0"/>
        <v>0</v>
      </c>
      <c r="C6261" s="57" t="str">
        <f t="shared" si="441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42"/>
        <v>0</v>
      </c>
      <c r="L6261" s="57">
        <f t="shared" si="439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0"/>
        <v>0</v>
      </c>
      <c r="C6262" s="57" t="str">
        <f t="shared" si="441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42"/>
        <v>0</v>
      </c>
      <c r="L6262" s="57">
        <f t="shared" si="439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0"/>
        <v>0</v>
      </c>
      <c r="C6263" s="57" t="str">
        <f t="shared" si="441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42"/>
        <v>0</v>
      </c>
      <c r="L6263" s="57">
        <f t="shared" si="439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0"/>
        <v>0</v>
      </c>
      <c r="C6264" s="57" t="str">
        <f t="shared" si="441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42"/>
        <v>0</v>
      </c>
      <c r="L6264" s="57">
        <f t="shared" ref="L6264:L6327" si="443">H6264*K6264</f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0"/>
        <v>0</v>
      </c>
      <c r="C6265" s="57" t="str">
        <f t="shared" si="441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42"/>
        <v>0</v>
      </c>
      <c r="L6265" s="57">
        <f t="shared" si="443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0"/>
        <v>0</v>
      </c>
      <c r="C6266" s="57" t="str">
        <f t="shared" si="441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42"/>
        <v>0</v>
      </c>
      <c r="L6266" s="57">
        <f t="shared" si="443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0"/>
        <v>0</v>
      </c>
      <c r="C6267" s="57" t="str">
        <f t="shared" si="441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42"/>
        <v>0</v>
      </c>
      <c r="L6267" s="57">
        <f t="shared" si="443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0"/>
        <v>0</v>
      </c>
      <c r="C6268" s="57" t="str">
        <f t="shared" si="441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42"/>
        <v>0</v>
      </c>
      <c r="L6268" s="57">
        <f t="shared" si="443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0"/>
        <v>0</v>
      </c>
      <c r="C6269" s="57" t="str">
        <f t="shared" si="441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42"/>
        <v>0</v>
      </c>
      <c r="L6269" s="57">
        <f t="shared" si="443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0"/>
        <v>0</v>
      </c>
      <c r="C6270" s="57" t="str">
        <f t="shared" si="441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42"/>
        <v>0</v>
      </c>
      <c r="L6270" s="57">
        <f t="shared" si="443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0"/>
        <v>0</v>
      </c>
      <c r="C6271" s="57" t="str">
        <f t="shared" si="441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42"/>
        <v>0</v>
      </c>
      <c r="L6271" s="57">
        <f t="shared" si="443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0"/>
        <v>0</v>
      </c>
      <c r="C6272" s="57" t="str">
        <f t="shared" si="441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42"/>
        <v>0</v>
      </c>
      <c r="L6272" s="57">
        <f t="shared" si="443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0"/>
        <v>0</v>
      </c>
      <c r="C6273" s="57" t="str">
        <f t="shared" si="441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42"/>
        <v>0</v>
      </c>
      <c r="L6273" s="57">
        <f t="shared" si="443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0"/>
        <v>0</v>
      </c>
      <c r="C6274" s="57" t="str">
        <f t="shared" si="441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42"/>
        <v>0</v>
      </c>
      <c r="L6274" s="57">
        <f t="shared" si="443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0"/>
        <v>0</v>
      </c>
      <c r="C6275" s="57" t="str">
        <f t="shared" si="441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42"/>
        <v>0</v>
      </c>
      <c r="L6275" s="57">
        <f t="shared" si="443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0"/>
        <v>0</v>
      </c>
      <c r="C6276" s="57" t="str">
        <f t="shared" si="441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42"/>
        <v>0</v>
      </c>
      <c r="L6276" s="57">
        <f t="shared" si="443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0"/>
        <v>0</v>
      </c>
      <c r="C6277" s="57" t="str">
        <f t="shared" si="441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42"/>
        <v>0</v>
      </c>
      <c r="L6277" s="57">
        <f t="shared" si="443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0"/>
        <v>0</v>
      </c>
      <c r="C6278" s="57" t="str">
        <f t="shared" si="441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42"/>
        <v>0</v>
      </c>
      <c r="L6278" s="57">
        <f t="shared" si="443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0"/>
        <v>0</v>
      </c>
      <c r="C6279" s="57" t="str">
        <f t="shared" si="441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42"/>
        <v>0</v>
      </c>
      <c r="L6279" s="57">
        <f t="shared" si="443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0"/>
        <v>0</v>
      </c>
      <c r="C6280" s="57" t="str">
        <f t="shared" si="441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42"/>
        <v>0</v>
      </c>
      <c r="L6280" s="57">
        <f t="shared" si="443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0"/>
        <v>0</v>
      </c>
      <c r="C6281" s="57" t="str">
        <f t="shared" si="441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42"/>
        <v>0</v>
      </c>
      <c r="L6281" s="57">
        <f t="shared" si="443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0"/>
        <v>0</v>
      </c>
      <c r="C6282" s="57" t="str">
        <f t="shared" si="441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42"/>
        <v>0</v>
      </c>
      <c r="L6282" s="57">
        <f t="shared" si="443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0"/>
        <v>0</v>
      </c>
      <c r="C6283" s="57" t="str">
        <f t="shared" si="441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42"/>
        <v>0</v>
      </c>
      <c r="L6283" s="57">
        <f t="shared" si="443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0"/>
        <v>0</v>
      </c>
      <c r="C6284" s="57" t="str">
        <f t="shared" si="441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42"/>
        <v>0</v>
      </c>
      <c r="L6284" s="57">
        <f t="shared" si="443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0"/>
        <v>0</v>
      </c>
      <c r="C6285" s="57" t="str">
        <f t="shared" si="441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42"/>
        <v>0</v>
      </c>
      <c r="L6285" s="57">
        <f t="shared" si="443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0"/>
        <v>0</v>
      </c>
      <c r="C6286" s="57" t="str">
        <f t="shared" si="441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42"/>
        <v>0</v>
      </c>
      <c r="L6286" s="57">
        <f t="shared" si="443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0"/>
        <v>0</v>
      </c>
      <c r="C6287" s="57" t="str">
        <f t="shared" si="441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42"/>
        <v>0</v>
      </c>
      <c r="L6287" s="57">
        <f t="shared" si="443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0"/>
        <v>0</v>
      </c>
      <c r="C6288" s="57" t="str">
        <f t="shared" si="441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42"/>
        <v>0</v>
      </c>
      <c r="L6288" s="57">
        <f t="shared" si="443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0"/>
        <v>0</v>
      </c>
      <c r="C6289" s="57" t="str">
        <f t="shared" si="441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42"/>
        <v>0</v>
      </c>
      <c r="L6289" s="57">
        <f t="shared" si="443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0"/>
        <v>0</v>
      </c>
      <c r="C6290" s="57" t="str">
        <f t="shared" si="441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42"/>
        <v>0</v>
      </c>
      <c r="L6290" s="57">
        <f t="shared" si="443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0"/>
        <v>0</v>
      </c>
      <c r="C6291" s="57" t="str">
        <f t="shared" si="441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42"/>
        <v>0</v>
      </c>
      <c r="L6291" s="57">
        <f t="shared" si="443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0"/>
        <v>0</v>
      </c>
      <c r="C6292" s="57" t="str">
        <f t="shared" si="441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42"/>
        <v>0</v>
      </c>
      <c r="L6292" s="57">
        <f t="shared" si="443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0"/>
        <v>0</v>
      </c>
      <c r="C6293" s="57" t="str">
        <f t="shared" si="441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42"/>
        <v>0</v>
      </c>
      <c r="L6293" s="57">
        <f t="shared" si="443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0"/>
        <v>0</v>
      </c>
      <c r="C6294" s="57" t="str">
        <f t="shared" si="441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42"/>
        <v>0</v>
      </c>
      <c r="L6294" s="57">
        <f t="shared" si="443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0"/>
        <v>0</v>
      </c>
      <c r="C6295" s="57" t="str">
        <f t="shared" si="441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42"/>
        <v>0</v>
      </c>
      <c r="L6295" s="57">
        <f t="shared" si="443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0"/>
        <v>0</v>
      </c>
      <c r="C6296" s="57" t="str">
        <f t="shared" si="441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42"/>
        <v>0</v>
      </c>
      <c r="L6296" s="57">
        <f t="shared" si="443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0"/>
        <v>0</v>
      </c>
      <c r="C6297" s="57" t="str">
        <f t="shared" si="441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42"/>
        <v>0</v>
      </c>
      <c r="L6297" s="57">
        <f t="shared" si="443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0"/>
        <v>0</v>
      </c>
      <c r="C6298" s="57" t="str">
        <f t="shared" si="441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42"/>
        <v>0</v>
      </c>
      <c r="L6298" s="57">
        <f t="shared" si="443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0"/>
        <v>0</v>
      </c>
      <c r="C6299" s="57" t="str">
        <f t="shared" si="441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42"/>
        <v>0</v>
      </c>
      <c r="L6299" s="57">
        <f t="shared" si="443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40"/>
        <v>0</v>
      </c>
      <c r="C6300" s="57" t="str">
        <f t="shared" si="441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42"/>
        <v>0</v>
      </c>
      <c r="L6300" s="57">
        <f t="shared" si="443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40"/>
        <v>0</v>
      </c>
      <c r="C6301" s="57" t="str">
        <f t="shared" si="441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42"/>
        <v>0</v>
      </c>
      <c r="L6301" s="57">
        <f t="shared" si="443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40"/>
        <v>0</v>
      </c>
      <c r="C6302" s="57" t="str">
        <f t="shared" si="441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42"/>
        <v>0</v>
      </c>
      <c r="L6302" s="57">
        <f t="shared" si="443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40"/>
        <v>0</v>
      </c>
      <c r="C6303" s="57" t="str">
        <f t="shared" si="441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42"/>
        <v>0</v>
      </c>
      <c r="L6303" s="57">
        <f t="shared" si="443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40"/>
        <v>0</v>
      </c>
      <c r="C6304" s="57" t="str">
        <f t="shared" si="441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42"/>
        <v>0</v>
      </c>
      <c r="L6304" s="57">
        <f t="shared" si="443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ref="B6305:B6368" si="444">WEEKNUM(A6305)</f>
        <v>0</v>
      </c>
      <c r="C6305" s="57" t="str">
        <f t="shared" ref="C6305:C6368" si="445">TEXT(A6305,"Mmm")</f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42"/>
        <v>0</v>
      </c>
      <c r="L6305" s="57">
        <f t="shared" si="443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44"/>
        <v>0</v>
      </c>
      <c r="C6306" s="57" t="str">
        <f t="shared" si="445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42"/>
        <v>0</v>
      </c>
      <c r="L6306" s="57">
        <f t="shared" si="443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44"/>
        <v>0</v>
      </c>
      <c r="C6307" s="57" t="str">
        <f t="shared" si="445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42"/>
        <v>0</v>
      </c>
      <c r="L6307" s="57">
        <f t="shared" si="443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44"/>
        <v>0</v>
      </c>
      <c r="C6308" s="57" t="str">
        <f t="shared" si="445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42"/>
        <v>0</v>
      </c>
      <c r="L6308" s="57">
        <f t="shared" si="443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44"/>
        <v>0</v>
      </c>
      <c r="C6309" s="57" t="str">
        <f t="shared" si="445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42"/>
        <v>0</v>
      </c>
      <c r="L6309" s="57">
        <f t="shared" si="443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44"/>
        <v>0</v>
      </c>
      <c r="C6310" s="57" t="str">
        <f t="shared" si="445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42"/>
        <v>0</v>
      </c>
      <c r="L6310" s="57">
        <f t="shared" si="443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44"/>
        <v>0</v>
      </c>
      <c r="C6311" s="57" t="str">
        <f t="shared" si="445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42"/>
        <v>0</v>
      </c>
      <c r="L6311" s="57">
        <f t="shared" si="443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44"/>
        <v>0</v>
      </c>
      <c r="C6312" s="57" t="str">
        <f t="shared" si="445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42"/>
        <v>0</v>
      </c>
      <c r="L6312" s="57">
        <f t="shared" si="443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44"/>
        <v>0</v>
      </c>
      <c r="C6313" s="57" t="str">
        <f t="shared" si="445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42"/>
        <v>0</v>
      </c>
      <c r="L6313" s="57">
        <f t="shared" si="443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44"/>
        <v>0</v>
      </c>
      <c r="C6314" s="57" t="str">
        <f t="shared" si="445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42"/>
        <v>0</v>
      </c>
      <c r="L6314" s="57">
        <f t="shared" si="443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44"/>
        <v>0</v>
      </c>
      <c r="C6315" s="57" t="str">
        <f t="shared" si="445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42"/>
        <v>0</v>
      </c>
      <c r="L6315" s="57">
        <f t="shared" si="443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44"/>
        <v>0</v>
      </c>
      <c r="C6316" s="57" t="str">
        <f t="shared" si="445"/>
        <v>Jan</v>
      </c>
      <c r="D6316" s="4"/>
      <c r="E6316" s="57"/>
      <c r="F6316" s="57"/>
      <c r="G6316" s="57"/>
      <c r="H6316" s="57"/>
      <c r="I6316" s="57"/>
      <c r="J6316" s="57"/>
      <c r="K6316" s="57">
        <f t="shared" ref="K6316:K6379" si="446">I6316+J6316</f>
        <v>0</v>
      </c>
      <c r="L6316" s="57">
        <f t="shared" si="443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44"/>
        <v>0</v>
      </c>
      <c r="C6317" s="57" t="str">
        <f t="shared" si="445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46"/>
        <v>0</v>
      </c>
      <c r="L6317" s="57">
        <f t="shared" si="443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44"/>
        <v>0</v>
      </c>
      <c r="C6318" s="57" t="str">
        <f t="shared" si="445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46"/>
        <v>0</v>
      </c>
      <c r="L6318" s="57">
        <f t="shared" si="443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44"/>
        <v>0</v>
      </c>
      <c r="C6319" s="57" t="str">
        <f t="shared" si="445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46"/>
        <v>0</v>
      </c>
      <c r="L6319" s="57">
        <f t="shared" si="443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44"/>
        <v>0</v>
      </c>
      <c r="C6320" s="57" t="str">
        <f t="shared" si="445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46"/>
        <v>0</v>
      </c>
      <c r="L6320" s="57">
        <f t="shared" si="443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44"/>
        <v>0</v>
      </c>
      <c r="C6321" s="57" t="str">
        <f t="shared" si="445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46"/>
        <v>0</v>
      </c>
      <c r="L6321" s="57">
        <f t="shared" si="443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44"/>
        <v>0</v>
      </c>
      <c r="C6322" s="57" t="str">
        <f t="shared" si="445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46"/>
        <v>0</v>
      </c>
      <c r="L6322" s="57">
        <f t="shared" si="443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44"/>
        <v>0</v>
      </c>
      <c r="C6323" s="57" t="str">
        <f t="shared" si="445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46"/>
        <v>0</v>
      </c>
      <c r="L6323" s="57">
        <f t="shared" si="443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44"/>
        <v>0</v>
      </c>
      <c r="C6324" s="57" t="str">
        <f t="shared" si="445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46"/>
        <v>0</v>
      </c>
      <c r="L6324" s="57">
        <f t="shared" si="443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44"/>
        <v>0</v>
      </c>
      <c r="C6325" s="57" t="str">
        <f t="shared" si="445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46"/>
        <v>0</v>
      </c>
      <c r="L6325" s="57">
        <f t="shared" si="443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44"/>
        <v>0</v>
      </c>
      <c r="C6326" s="57" t="str">
        <f t="shared" si="445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46"/>
        <v>0</v>
      </c>
      <c r="L6326" s="57">
        <f t="shared" si="443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44"/>
        <v>0</v>
      </c>
      <c r="C6327" s="57" t="str">
        <f t="shared" si="445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46"/>
        <v>0</v>
      </c>
      <c r="L6327" s="57">
        <f t="shared" si="443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44"/>
        <v>0</v>
      </c>
      <c r="C6328" s="57" t="str">
        <f t="shared" si="445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46"/>
        <v>0</v>
      </c>
      <c r="L6328" s="57">
        <f t="shared" ref="L6328:L6391" si="447">H6328*K6328</f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44"/>
        <v>0</v>
      </c>
      <c r="C6329" s="57" t="str">
        <f t="shared" si="445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46"/>
        <v>0</v>
      </c>
      <c r="L6329" s="57">
        <f t="shared" si="447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44"/>
        <v>0</v>
      </c>
      <c r="C6330" s="57" t="str">
        <f t="shared" si="445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46"/>
        <v>0</v>
      </c>
      <c r="L6330" s="57">
        <f t="shared" si="447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44"/>
        <v>0</v>
      </c>
      <c r="C6331" s="57" t="str">
        <f t="shared" si="445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46"/>
        <v>0</v>
      </c>
      <c r="L6331" s="57">
        <f t="shared" si="447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44"/>
        <v>0</v>
      </c>
      <c r="C6332" s="57" t="str">
        <f t="shared" si="445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46"/>
        <v>0</v>
      </c>
      <c r="L6332" s="57">
        <f t="shared" si="447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44"/>
        <v>0</v>
      </c>
      <c r="C6333" s="57" t="str">
        <f t="shared" si="445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46"/>
        <v>0</v>
      </c>
      <c r="L6333" s="57">
        <f t="shared" si="447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44"/>
        <v>0</v>
      </c>
      <c r="C6334" s="57" t="str">
        <f t="shared" si="445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46"/>
        <v>0</v>
      </c>
      <c r="L6334" s="57">
        <f t="shared" si="447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44"/>
        <v>0</v>
      </c>
      <c r="C6335" s="57" t="str">
        <f t="shared" si="445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46"/>
        <v>0</v>
      </c>
      <c r="L6335" s="57">
        <f t="shared" si="447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44"/>
        <v>0</v>
      </c>
      <c r="C6336" s="57" t="str">
        <f t="shared" si="445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46"/>
        <v>0</v>
      </c>
      <c r="L6336" s="57">
        <f t="shared" si="447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44"/>
        <v>0</v>
      </c>
      <c r="C6337" s="57" t="str">
        <f t="shared" si="445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46"/>
        <v>0</v>
      </c>
      <c r="L6337" s="57">
        <f t="shared" si="447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44"/>
        <v>0</v>
      </c>
      <c r="C6338" s="57" t="str">
        <f t="shared" si="445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46"/>
        <v>0</v>
      </c>
      <c r="L6338" s="57">
        <f t="shared" si="447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44"/>
        <v>0</v>
      </c>
      <c r="C6339" s="57" t="str">
        <f t="shared" si="445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46"/>
        <v>0</v>
      </c>
      <c r="L6339" s="57">
        <f t="shared" si="447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44"/>
        <v>0</v>
      </c>
      <c r="C6340" s="57" t="str">
        <f t="shared" si="445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46"/>
        <v>0</v>
      </c>
      <c r="L6340" s="57">
        <f t="shared" si="447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44"/>
        <v>0</v>
      </c>
      <c r="C6341" s="57" t="str">
        <f t="shared" si="445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46"/>
        <v>0</v>
      </c>
      <c r="L6341" s="57">
        <f t="shared" si="447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44"/>
        <v>0</v>
      </c>
      <c r="C6342" s="57" t="str">
        <f t="shared" si="445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46"/>
        <v>0</v>
      </c>
      <c r="L6342" s="57">
        <f t="shared" si="447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44"/>
        <v>0</v>
      </c>
      <c r="C6343" s="57" t="str">
        <f t="shared" si="445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46"/>
        <v>0</v>
      </c>
      <c r="L6343" s="57">
        <f t="shared" si="447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44"/>
        <v>0</v>
      </c>
      <c r="C6344" s="57" t="str">
        <f t="shared" si="445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46"/>
        <v>0</v>
      </c>
      <c r="L6344" s="57">
        <f t="shared" si="447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44"/>
        <v>0</v>
      </c>
      <c r="C6345" s="57" t="str">
        <f t="shared" si="445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46"/>
        <v>0</v>
      </c>
      <c r="L6345" s="57">
        <f t="shared" si="447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44"/>
        <v>0</v>
      </c>
      <c r="C6346" s="57" t="str">
        <f t="shared" si="445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46"/>
        <v>0</v>
      </c>
      <c r="L6346" s="57">
        <f t="shared" si="447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44"/>
        <v>0</v>
      </c>
      <c r="C6347" s="57" t="str">
        <f t="shared" si="445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46"/>
        <v>0</v>
      </c>
      <c r="L6347" s="57">
        <f t="shared" si="447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44"/>
        <v>0</v>
      </c>
      <c r="C6348" s="57" t="str">
        <f t="shared" si="445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46"/>
        <v>0</v>
      </c>
      <c r="L6348" s="57">
        <f t="shared" si="447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44"/>
        <v>0</v>
      </c>
      <c r="C6349" s="57" t="str">
        <f t="shared" si="445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46"/>
        <v>0</v>
      </c>
      <c r="L6349" s="57">
        <f t="shared" si="447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44"/>
        <v>0</v>
      </c>
      <c r="C6350" s="57" t="str">
        <f t="shared" si="445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46"/>
        <v>0</v>
      </c>
      <c r="L6350" s="57">
        <f t="shared" si="447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44"/>
        <v>0</v>
      </c>
      <c r="C6351" s="57" t="str">
        <f t="shared" si="445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46"/>
        <v>0</v>
      </c>
      <c r="L6351" s="57">
        <f t="shared" si="447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44"/>
        <v>0</v>
      </c>
      <c r="C6352" s="57" t="str">
        <f t="shared" si="445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46"/>
        <v>0</v>
      </c>
      <c r="L6352" s="57">
        <f t="shared" si="447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44"/>
        <v>0</v>
      </c>
      <c r="C6353" s="57" t="str">
        <f t="shared" si="445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46"/>
        <v>0</v>
      </c>
      <c r="L6353" s="57">
        <f t="shared" si="447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44"/>
        <v>0</v>
      </c>
      <c r="C6354" s="57" t="str">
        <f t="shared" si="445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46"/>
        <v>0</v>
      </c>
      <c r="L6354" s="57">
        <f t="shared" si="447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44"/>
        <v>0</v>
      </c>
      <c r="C6355" s="57" t="str">
        <f t="shared" si="445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46"/>
        <v>0</v>
      </c>
      <c r="L6355" s="57">
        <f t="shared" si="447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44"/>
        <v>0</v>
      </c>
      <c r="C6356" s="57" t="str">
        <f t="shared" si="445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46"/>
        <v>0</v>
      </c>
      <c r="L6356" s="57">
        <f t="shared" si="447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44"/>
        <v>0</v>
      </c>
      <c r="C6357" s="57" t="str">
        <f t="shared" si="445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46"/>
        <v>0</v>
      </c>
      <c r="L6357" s="57">
        <f t="shared" si="447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44"/>
        <v>0</v>
      </c>
      <c r="C6358" s="57" t="str">
        <f t="shared" si="445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46"/>
        <v>0</v>
      </c>
      <c r="L6358" s="57">
        <f t="shared" si="447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44"/>
        <v>0</v>
      </c>
      <c r="C6359" s="57" t="str">
        <f t="shared" si="445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46"/>
        <v>0</v>
      </c>
      <c r="L6359" s="57">
        <f t="shared" si="447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44"/>
        <v>0</v>
      </c>
      <c r="C6360" s="57" t="str">
        <f t="shared" si="445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46"/>
        <v>0</v>
      </c>
      <c r="L6360" s="57">
        <f t="shared" si="447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44"/>
        <v>0</v>
      </c>
      <c r="C6361" s="57" t="str">
        <f t="shared" si="445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46"/>
        <v>0</v>
      </c>
      <c r="L6361" s="57">
        <f t="shared" si="447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44"/>
        <v>0</v>
      </c>
      <c r="C6362" s="57" t="str">
        <f t="shared" si="445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46"/>
        <v>0</v>
      </c>
      <c r="L6362" s="57">
        <f t="shared" si="447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44"/>
        <v>0</v>
      </c>
      <c r="C6363" s="57" t="str">
        <f t="shared" si="445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46"/>
        <v>0</v>
      </c>
      <c r="L6363" s="57">
        <f t="shared" si="447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44"/>
        <v>0</v>
      </c>
      <c r="C6364" s="57" t="str">
        <f t="shared" si="445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46"/>
        <v>0</v>
      </c>
      <c r="L6364" s="57">
        <f t="shared" si="447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44"/>
        <v>0</v>
      </c>
      <c r="C6365" s="57" t="str">
        <f t="shared" si="445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46"/>
        <v>0</v>
      </c>
      <c r="L6365" s="57">
        <f t="shared" si="447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44"/>
        <v>0</v>
      </c>
      <c r="C6366" s="57" t="str">
        <f t="shared" si="445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46"/>
        <v>0</v>
      </c>
      <c r="L6366" s="57">
        <f t="shared" si="447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44"/>
        <v>0</v>
      </c>
      <c r="C6367" s="57" t="str">
        <f t="shared" si="445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46"/>
        <v>0</v>
      </c>
      <c r="L6367" s="57">
        <f t="shared" si="447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44"/>
        <v>0</v>
      </c>
      <c r="C6368" s="57" t="str">
        <f t="shared" si="445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46"/>
        <v>0</v>
      </c>
      <c r="L6368" s="57">
        <f t="shared" si="447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ref="B6369:B6432" si="448">WEEKNUM(A6369)</f>
        <v>0</v>
      </c>
      <c r="C6369" s="57" t="str">
        <f t="shared" ref="C6369:C6432" si="449">TEXT(A6369,"Mmm")</f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46"/>
        <v>0</v>
      </c>
      <c r="L6369" s="57">
        <f t="shared" si="447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48"/>
        <v>0</v>
      </c>
      <c r="C6370" s="57" t="str">
        <f t="shared" si="449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46"/>
        <v>0</v>
      </c>
      <c r="L6370" s="57">
        <f t="shared" si="447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48"/>
        <v>0</v>
      </c>
      <c r="C6371" s="57" t="str">
        <f t="shared" si="449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46"/>
        <v>0</v>
      </c>
      <c r="L6371" s="57">
        <f t="shared" si="447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48"/>
        <v>0</v>
      </c>
      <c r="C6372" s="57" t="str">
        <f t="shared" si="449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46"/>
        <v>0</v>
      </c>
      <c r="L6372" s="57">
        <f t="shared" si="447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48"/>
        <v>0</v>
      </c>
      <c r="C6373" s="57" t="str">
        <f t="shared" si="449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46"/>
        <v>0</v>
      </c>
      <c r="L6373" s="57">
        <f t="shared" si="447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48"/>
        <v>0</v>
      </c>
      <c r="C6374" s="57" t="str">
        <f t="shared" si="449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46"/>
        <v>0</v>
      </c>
      <c r="L6374" s="57">
        <f t="shared" si="447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48"/>
        <v>0</v>
      </c>
      <c r="C6375" s="57" t="str">
        <f t="shared" si="449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46"/>
        <v>0</v>
      </c>
      <c r="L6375" s="57">
        <f t="shared" si="447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48"/>
        <v>0</v>
      </c>
      <c r="C6376" s="57" t="str">
        <f t="shared" si="449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46"/>
        <v>0</v>
      </c>
      <c r="L6376" s="57">
        <f t="shared" si="447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48"/>
        <v>0</v>
      </c>
      <c r="C6377" s="57" t="str">
        <f t="shared" si="449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46"/>
        <v>0</v>
      </c>
      <c r="L6377" s="57">
        <f t="shared" si="447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48"/>
        <v>0</v>
      </c>
      <c r="C6378" s="57" t="str">
        <f t="shared" si="449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46"/>
        <v>0</v>
      </c>
      <c r="L6378" s="57">
        <f t="shared" si="447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48"/>
        <v>0</v>
      </c>
      <c r="C6379" s="57" t="str">
        <f t="shared" si="449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46"/>
        <v>0</v>
      </c>
      <c r="L6379" s="57">
        <f t="shared" si="447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48"/>
        <v>0</v>
      </c>
      <c r="C6380" s="57" t="str">
        <f t="shared" si="449"/>
        <v>Jan</v>
      </c>
      <c r="D6380" s="4"/>
      <c r="E6380" s="57"/>
      <c r="F6380" s="57"/>
      <c r="G6380" s="57"/>
      <c r="H6380" s="57"/>
      <c r="I6380" s="57"/>
      <c r="J6380" s="57"/>
      <c r="K6380" s="57">
        <f t="shared" ref="K6380:K6443" si="450">I6380+J6380</f>
        <v>0</v>
      </c>
      <c r="L6380" s="57">
        <f t="shared" si="447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48"/>
        <v>0</v>
      </c>
      <c r="C6381" s="57" t="str">
        <f t="shared" si="449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0"/>
        <v>0</v>
      </c>
      <c r="L6381" s="57">
        <f t="shared" si="447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48"/>
        <v>0</v>
      </c>
      <c r="C6382" s="57" t="str">
        <f t="shared" si="449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0"/>
        <v>0</v>
      </c>
      <c r="L6382" s="57">
        <f t="shared" si="447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48"/>
        <v>0</v>
      </c>
      <c r="C6383" s="57" t="str">
        <f t="shared" si="449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0"/>
        <v>0</v>
      </c>
      <c r="L6383" s="57">
        <f t="shared" si="447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48"/>
        <v>0</v>
      </c>
      <c r="C6384" s="57" t="str">
        <f t="shared" si="449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0"/>
        <v>0</v>
      </c>
      <c r="L6384" s="57">
        <f t="shared" si="447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48"/>
        <v>0</v>
      </c>
      <c r="C6385" s="57" t="str">
        <f t="shared" si="449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0"/>
        <v>0</v>
      </c>
      <c r="L6385" s="57">
        <f t="shared" si="447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48"/>
        <v>0</v>
      </c>
      <c r="C6386" s="57" t="str">
        <f t="shared" si="449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0"/>
        <v>0</v>
      </c>
      <c r="L6386" s="57">
        <f t="shared" si="447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48"/>
        <v>0</v>
      </c>
      <c r="C6387" s="57" t="str">
        <f t="shared" si="449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0"/>
        <v>0</v>
      </c>
      <c r="L6387" s="57">
        <f t="shared" si="447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48"/>
        <v>0</v>
      </c>
      <c r="C6388" s="57" t="str">
        <f t="shared" si="449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0"/>
        <v>0</v>
      </c>
      <c r="L6388" s="57">
        <f t="shared" si="447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48"/>
        <v>0</v>
      </c>
      <c r="C6389" s="57" t="str">
        <f t="shared" si="449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0"/>
        <v>0</v>
      </c>
      <c r="L6389" s="57">
        <f t="shared" si="447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48"/>
        <v>0</v>
      </c>
      <c r="C6390" s="57" t="str">
        <f t="shared" si="449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0"/>
        <v>0</v>
      </c>
      <c r="L6390" s="57">
        <f t="shared" si="447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48"/>
        <v>0</v>
      </c>
      <c r="C6391" s="57" t="str">
        <f t="shared" si="449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0"/>
        <v>0</v>
      </c>
      <c r="L6391" s="57">
        <f t="shared" si="447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48"/>
        <v>0</v>
      </c>
      <c r="C6392" s="57" t="str">
        <f t="shared" si="449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0"/>
        <v>0</v>
      </c>
      <c r="L6392" s="57">
        <f t="shared" ref="L6392:L6455" si="451">H6392*K6392</f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48"/>
        <v>0</v>
      </c>
      <c r="C6393" s="57" t="str">
        <f t="shared" si="449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0"/>
        <v>0</v>
      </c>
      <c r="L6393" s="57">
        <f t="shared" si="451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48"/>
        <v>0</v>
      </c>
      <c r="C6394" s="57" t="str">
        <f t="shared" si="449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0"/>
        <v>0</v>
      </c>
      <c r="L6394" s="57">
        <f t="shared" si="451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48"/>
        <v>0</v>
      </c>
      <c r="C6395" s="57" t="str">
        <f t="shared" si="449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0"/>
        <v>0</v>
      </c>
      <c r="L6395" s="57">
        <f t="shared" si="451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48"/>
        <v>0</v>
      </c>
      <c r="C6396" s="57" t="str">
        <f t="shared" si="449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0"/>
        <v>0</v>
      </c>
      <c r="L6396" s="57">
        <f t="shared" si="451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48"/>
        <v>0</v>
      </c>
      <c r="C6397" s="57" t="str">
        <f t="shared" si="449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0"/>
        <v>0</v>
      </c>
      <c r="L6397" s="57">
        <f t="shared" si="451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48"/>
        <v>0</v>
      </c>
      <c r="C6398" s="57" t="str">
        <f t="shared" si="449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0"/>
        <v>0</v>
      </c>
      <c r="L6398" s="57">
        <f t="shared" si="451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48"/>
        <v>0</v>
      </c>
      <c r="C6399" s="57" t="str">
        <f t="shared" si="449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0"/>
        <v>0</v>
      </c>
      <c r="L6399" s="57">
        <f t="shared" si="451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48"/>
        <v>0</v>
      </c>
      <c r="C6400" s="57" t="str">
        <f t="shared" si="449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0"/>
        <v>0</v>
      </c>
      <c r="L6400" s="57">
        <f t="shared" si="451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48"/>
        <v>0</v>
      </c>
      <c r="C6401" s="57" t="str">
        <f t="shared" si="449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0"/>
        <v>0</v>
      </c>
      <c r="L6401" s="57">
        <f t="shared" si="451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48"/>
        <v>0</v>
      </c>
      <c r="C6402" s="57" t="str">
        <f t="shared" si="449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0"/>
        <v>0</v>
      </c>
      <c r="L6402" s="57">
        <f t="shared" si="451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48"/>
        <v>0</v>
      </c>
      <c r="C6403" s="57" t="str">
        <f t="shared" si="449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0"/>
        <v>0</v>
      </c>
      <c r="L6403" s="57">
        <f t="shared" si="451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48"/>
        <v>0</v>
      </c>
      <c r="C6404" s="57" t="str">
        <f t="shared" si="449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0"/>
        <v>0</v>
      </c>
      <c r="L6404" s="57">
        <f t="shared" si="451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48"/>
        <v>0</v>
      </c>
      <c r="C6405" s="57" t="str">
        <f t="shared" si="449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0"/>
        <v>0</v>
      </c>
      <c r="L6405" s="57">
        <f t="shared" si="451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48"/>
        <v>0</v>
      </c>
      <c r="C6406" s="57" t="str">
        <f t="shared" si="449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0"/>
        <v>0</v>
      </c>
      <c r="L6406" s="57">
        <f t="shared" si="451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48"/>
        <v>0</v>
      </c>
      <c r="C6407" s="57" t="str">
        <f t="shared" si="449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0"/>
        <v>0</v>
      </c>
      <c r="L6407" s="57">
        <f t="shared" si="451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48"/>
        <v>0</v>
      </c>
      <c r="C6408" s="57" t="str">
        <f t="shared" si="449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0"/>
        <v>0</v>
      </c>
      <c r="L6408" s="57">
        <f t="shared" si="451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48"/>
        <v>0</v>
      </c>
      <c r="C6409" s="57" t="str">
        <f t="shared" si="449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0"/>
        <v>0</v>
      </c>
      <c r="L6409" s="57">
        <f t="shared" si="451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48"/>
        <v>0</v>
      </c>
      <c r="C6410" s="57" t="str">
        <f t="shared" si="449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0"/>
        <v>0</v>
      </c>
      <c r="L6410" s="57">
        <f t="shared" si="451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48"/>
        <v>0</v>
      </c>
      <c r="C6411" s="57" t="str">
        <f t="shared" si="449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0"/>
        <v>0</v>
      </c>
      <c r="L6411" s="57">
        <f t="shared" si="451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48"/>
        <v>0</v>
      </c>
      <c r="C6412" s="57" t="str">
        <f t="shared" si="449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0"/>
        <v>0</v>
      </c>
      <c r="L6412" s="57">
        <f t="shared" si="451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48"/>
        <v>0</v>
      </c>
      <c r="C6413" s="57" t="str">
        <f t="shared" si="449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0"/>
        <v>0</v>
      </c>
      <c r="L6413" s="57">
        <f t="shared" si="451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48"/>
        <v>0</v>
      </c>
      <c r="C6414" s="57" t="str">
        <f t="shared" si="449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0"/>
        <v>0</v>
      </c>
      <c r="L6414" s="57">
        <f t="shared" si="451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48"/>
        <v>0</v>
      </c>
      <c r="C6415" s="57" t="str">
        <f t="shared" si="449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0"/>
        <v>0</v>
      </c>
      <c r="L6415" s="57">
        <f t="shared" si="451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48"/>
        <v>0</v>
      </c>
      <c r="C6416" s="57" t="str">
        <f t="shared" si="449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0"/>
        <v>0</v>
      </c>
      <c r="L6416" s="57">
        <f t="shared" si="451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48"/>
        <v>0</v>
      </c>
      <c r="C6417" s="57" t="str">
        <f t="shared" si="449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0"/>
        <v>0</v>
      </c>
      <c r="L6417" s="57">
        <f t="shared" si="451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48"/>
        <v>0</v>
      </c>
      <c r="C6418" s="57" t="str">
        <f t="shared" si="449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0"/>
        <v>0</v>
      </c>
      <c r="L6418" s="57">
        <f t="shared" si="451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48"/>
        <v>0</v>
      </c>
      <c r="C6419" s="57" t="str">
        <f t="shared" si="449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0"/>
        <v>0</v>
      </c>
      <c r="L6419" s="57">
        <f t="shared" si="451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48"/>
        <v>0</v>
      </c>
      <c r="C6420" s="57" t="str">
        <f t="shared" si="449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0"/>
        <v>0</v>
      </c>
      <c r="L6420" s="57">
        <f t="shared" si="451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48"/>
        <v>0</v>
      </c>
      <c r="C6421" s="57" t="str">
        <f t="shared" si="449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0"/>
        <v>0</v>
      </c>
      <c r="L6421" s="57">
        <f t="shared" si="451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48"/>
        <v>0</v>
      </c>
      <c r="C6422" s="57" t="str">
        <f t="shared" si="449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0"/>
        <v>0</v>
      </c>
      <c r="L6422" s="57">
        <f t="shared" si="451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48"/>
        <v>0</v>
      </c>
      <c r="C6423" s="57" t="str">
        <f t="shared" si="449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0"/>
        <v>0</v>
      </c>
      <c r="L6423" s="57">
        <f t="shared" si="451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48"/>
        <v>0</v>
      </c>
      <c r="C6424" s="57" t="str">
        <f t="shared" si="449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0"/>
        <v>0</v>
      </c>
      <c r="L6424" s="57">
        <f t="shared" si="451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48"/>
        <v>0</v>
      </c>
      <c r="C6425" s="57" t="str">
        <f t="shared" si="449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0"/>
        <v>0</v>
      </c>
      <c r="L6425" s="57">
        <f t="shared" si="451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48"/>
        <v>0</v>
      </c>
      <c r="C6426" s="57" t="str">
        <f t="shared" si="449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0"/>
        <v>0</v>
      </c>
      <c r="L6426" s="57">
        <f t="shared" si="451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48"/>
        <v>0</v>
      </c>
      <c r="C6427" s="57" t="str">
        <f t="shared" si="449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0"/>
        <v>0</v>
      </c>
      <c r="L6427" s="57">
        <f t="shared" si="451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48"/>
        <v>0</v>
      </c>
      <c r="C6428" s="57" t="str">
        <f t="shared" si="449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0"/>
        <v>0</v>
      </c>
      <c r="L6428" s="57">
        <f t="shared" si="451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48"/>
        <v>0</v>
      </c>
      <c r="C6429" s="57" t="str">
        <f t="shared" si="449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0"/>
        <v>0</v>
      </c>
      <c r="L6429" s="57">
        <f t="shared" si="451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48"/>
        <v>0</v>
      </c>
      <c r="C6430" s="57" t="str">
        <f t="shared" si="449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0"/>
        <v>0</v>
      </c>
      <c r="L6430" s="57">
        <f t="shared" si="451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48"/>
        <v>0</v>
      </c>
      <c r="C6431" s="57" t="str">
        <f t="shared" si="449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0"/>
        <v>0</v>
      </c>
      <c r="L6431" s="57">
        <f t="shared" si="451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48"/>
        <v>0</v>
      </c>
      <c r="C6432" s="57" t="str">
        <f t="shared" si="449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0"/>
        <v>0</v>
      </c>
      <c r="L6432" s="57">
        <f t="shared" si="451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ref="B6433:B6496" si="452">WEEKNUM(A6433)</f>
        <v>0</v>
      </c>
      <c r="C6433" s="57" t="str">
        <f t="shared" ref="C6433:C6496" si="453">TEXT(A6433,"Mmm")</f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0"/>
        <v>0</v>
      </c>
      <c r="L6433" s="57">
        <f t="shared" si="451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52"/>
        <v>0</v>
      </c>
      <c r="C6434" s="57" t="str">
        <f t="shared" si="453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0"/>
        <v>0</v>
      </c>
      <c r="L6434" s="57">
        <f t="shared" si="451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52"/>
        <v>0</v>
      </c>
      <c r="C6435" s="57" t="str">
        <f t="shared" si="453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0"/>
        <v>0</v>
      </c>
      <c r="L6435" s="57">
        <f t="shared" si="451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52"/>
        <v>0</v>
      </c>
      <c r="C6436" s="57" t="str">
        <f t="shared" si="453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0"/>
        <v>0</v>
      </c>
      <c r="L6436" s="57">
        <f t="shared" si="451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52"/>
        <v>0</v>
      </c>
      <c r="C6437" s="57" t="str">
        <f t="shared" si="453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0"/>
        <v>0</v>
      </c>
      <c r="L6437" s="57">
        <f t="shared" si="451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52"/>
        <v>0</v>
      </c>
      <c r="C6438" s="57" t="str">
        <f t="shared" si="453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0"/>
        <v>0</v>
      </c>
      <c r="L6438" s="57">
        <f t="shared" si="451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52"/>
        <v>0</v>
      </c>
      <c r="C6439" s="57" t="str">
        <f t="shared" si="453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50"/>
        <v>0</v>
      </c>
      <c r="L6439" s="57">
        <f t="shared" si="451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52"/>
        <v>0</v>
      </c>
      <c r="C6440" s="57" t="str">
        <f t="shared" si="453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50"/>
        <v>0</v>
      </c>
      <c r="L6440" s="57">
        <f t="shared" si="451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52"/>
        <v>0</v>
      </c>
      <c r="C6441" s="57" t="str">
        <f t="shared" si="453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50"/>
        <v>0</v>
      </c>
      <c r="L6441" s="57">
        <f t="shared" si="451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52"/>
        <v>0</v>
      </c>
      <c r="C6442" s="57" t="str">
        <f t="shared" si="453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50"/>
        <v>0</v>
      </c>
      <c r="L6442" s="57">
        <f t="shared" si="451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52"/>
        <v>0</v>
      </c>
      <c r="C6443" s="57" t="str">
        <f t="shared" si="453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50"/>
        <v>0</v>
      </c>
      <c r="L6443" s="57">
        <f t="shared" si="451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52"/>
        <v>0</v>
      </c>
      <c r="C6444" s="57" t="str">
        <f t="shared" si="453"/>
        <v>Jan</v>
      </c>
      <c r="D6444" s="4"/>
      <c r="E6444" s="57"/>
      <c r="F6444" s="57"/>
      <c r="G6444" s="57"/>
      <c r="H6444" s="57"/>
      <c r="I6444" s="57"/>
      <c r="J6444" s="57"/>
      <c r="K6444" s="57">
        <f t="shared" ref="K6444:K6507" si="454">I6444+J6444</f>
        <v>0</v>
      </c>
      <c r="L6444" s="57">
        <f t="shared" si="451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52"/>
        <v>0</v>
      </c>
      <c r="C6445" s="57" t="str">
        <f t="shared" si="453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54"/>
        <v>0</v>
      </c>
      <c r="L6445" s="57">
        <f t="shared" si="451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52"/>
        <v>0</v>
      </c>
      <c r="C6446" s="57" t="str">
        <f t="shared" si="453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54"/>
        <v>0</v>
      </c>
      <c r="L6446" s="57">
        <f t="shared" si="451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52"/>
        <v>0</v>
      </c>
      <c r="C6447" s="57" t="str">
        <f t="shared" si="453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54"/>
        <v>0</v>
      </c>
      <c r="L6447" s="57">
        <f t="shared" si="451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52"/>
        <v>0</v>
      </c>
      <c r="C6448" s="57" t="str">
        <f t="shared" si="453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54"/>
        <v>0</v>
      </c>
      <c r="L6448" s="57">
        <f t="shared" si="451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52"/>
        <v>0</v>
      </c>
      <c r="C6449" s="57" t="str">
        <f t="shared" si="453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54"/>
        <v>0</v>
      </c>
      <c r="L6449" s="57">
        <f t="shared" si="451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52"/>
        <v>0</v>
      </c>
      <c r="C6450" s="57" t="str">
        <f t="shared" si="453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54"/>
        <v>0</v>
      </c>
      <c r="L6450" s="57">
        <f t="shared" si="451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52"/>
        <v>0</v>
      </c>
      <c r="C6451" s="57" t="str">
        <f t="shared" si="453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54"/>
        <v>0</v>
      </c>
      <c r="L6451" s="57">
        <f t="shared" si="451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52"/>
        <v>0</v>
      </c>
      <c r="C6452" s="57" t="str">
        <f t="shared" si="453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54"/>
        <v>0</v>
      </c>
      <c r="L6452" s="57">
        <f t="shared" si="451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52"/>
        <v>0</v>
      </c>
      <c r="C6453" s="57" t="str">
        <f t="shared" si="453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54"/>
        <v>0</v>
      </c>
      <c r="L6453" s="57">
        <f t="shared" si="451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52"/>
        <v>0</v>
      </c>
      <c r="C6454" s="57" t="str">
        <f t="shared" si="453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54"/>
        <v>0</v>
      </c>
      <c r="L6454" s="57">
        <f t="shared" si="451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52"/>
        <v>0</v>
      </c>
      <c r="C6455" s="57" t="str">
        <f t="shared" si="453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54"/>
        <v>0</v>
      </c>
      <c r="L6455" s="57">
        <f t="shared" si="451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52"/>
        <v>0</v>
      </c>
      <c r="C6456" s="57" t="str">
        <f t="shared" si="453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54"/>
        <v>0</v>
      </c>
      <c r="L6456" s="57">
        <f t="shared" ref="L6456:L6519" si="455">H6456*K6456</f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52"/>
        <v>0</v>
      </c>
      <c r="C6457" s="57" t="str">
        <f t="shared" si="453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54"/>
        <v>0</v>
      </c>
      <c r="L6457" s="57">
        <f t="shared" si="455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52"/>
        <v>0</v>
      </c>
      <c r="C6458" s="57" t="str">
        <f t="shared" si="453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54"/>
        <v>0</v>
      </c>
      <c r="L6458" s="57">
        <f t="shared" si="455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52"/>
        <v>0</v>
      </c>
      <c r="C6459" s="57" t="str">
        <f t="shared" si="453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54"/>
        <v>0</v>
      </c>
      <c r="L6459" s="57">
        <f t="shared" si="455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52"/>
        <v>0</v>
      </c>
      <c r="C6460" s="57" t="str">
        <f t="shared" si="453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54"/>
        <v>0</v>
      </c>
      <c r="L6460" s="57">
        <f t="shared" si="455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52"/>
        <v>0</v>
      </c>
      <c r="C6461" s="57" t="str">
        <f t="shared" si="453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54"/>
        <v>0</v>
      </c>
      <c r="L6461" s="57">
        <f t="shared" si="455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52"/>
        <v>0</v>
      </c>
      <c r="C6462" s="57" t="str">
        <f t="shared" si="453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54"/>
        <v>0</v>
      </c>
      <c r="L6462" s="57">
        <f t="shared" si="455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52"/>
        <v>0</v>
      </c>
      <c r="C6463" s="57" t="str">
        <f t="shared" si="453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54"/>
        <v>0</v>
      </c>
      <c r="L6463" s="57">
        <f t="shared" si="455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52"/>
        <v>0</v>
      </c>
      <c r="C6464" s="57" t="str">
        <f t="shared" si="453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54"/>
        <v>0</v>
      </c>
      <c r="L6464" s="57">
        <f t="shared" si="455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52"/>
        <v>0</v>
      </c>
      <c r="C6465" s="57" t="str">
        <f t="shared" si="453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54"/>
        <v>0</v>
      </c>
      <c r="L6465" s="57">
        <f t="shared" si="455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52"/>
        <v>0</v>
      </c>
      <c r="C6466" s="57" t="str">
        <f t="shared" si="453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54"/>
        <v>0</v>
      </c>
      <c r="L6466" s="57">
        <f t="shared" si="455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52"/>
        <v>0</v>
      </c>
      <c r="C6467" s="57" t="str">
        <f t="shared" si="453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54"/>
        <v>0</v>
      </c>
      <c r="L6467" s="57">
        <f t="shared" si="455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52"/>
        <v>0</v>
      </c>
      <c r="C6468" s="57" t="str">
        <f t="shared" si="453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54"/>
        <v>0</v>
      </c>
      <c r="L6468" s="57">
        <f t="shared" si="455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52"/>
        <v>0</v>
      </c>
      <c r="C6469" s="57" t="str">
        <f t="shared" si="453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54"/>
        <v>0</v>
      </c>
      <c r="L6469" s="57">
        <f t="shared" si="455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52"/>
        <v>0</v>
      </c>
      <c r="C6470" s="57" t="str">
        <f t="shared" si="453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54"/>
        <v>0</v>
      </c>
      <c r="L6470" s="57">
        <f t="shared" si="455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52"/>
        <v>0</v>
      </c>
      <c r="C6471" s="57" t="str">
        <f t="shared" si="453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54"/>
        <v>0</v>
      </c>
      <c r="L6471" s="57">
        <f t="shared" si="455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52"/>
        <v>0</v>
      </c>
      <c r="C6472" s="57" t="str">
        <f t="shared" si="453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54"/>
        <v>0</v>
      </c>
      <c r="L6472" s="57">
        <f t="shared" si="455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52"/>
        <v>0</v>
      </c>
      <c r="C6473" s="57" t="str">
        <f t="shared" si="453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54"/>
        <v>0</v>
      </c>
      <c r="L6473" s="57">
        <f t="shared" si="455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52"/>
        <v>0</v>
      </c>
      <c r="C6474" s="57" t="str">
        <f t="shared" si="453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54"/>
        <v>0</v>
      </c>
      <c r="L6474" s="57">
        <f t="shared" si="455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52"/>
        <v>0</v>
      </c>
      <c r="C6475" s="57" t="str">
        <f t="shared" si="453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54"/>
        <v>0</v>
      </c>
      <c r="L6475" s="57">
        <f t="shared" si="455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52"/>
        <v>0</v>
      </c>
      <c r="C6476" s="57" t="str">
        <f t="shared" si="453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54"/>
        <v>0</v>
      </c>
      <c r="L6476" s="57">
        <f t="shared" si="455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52"/>
        <v>0</v>
      </c>
      <c r="C6477" s="57" t="str">
        <f t="shared" si="453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54"/>
        <v>0</v>
      </c>
      <c r="L6477" s="57">
        <f t="shared" si="455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52"/>
        <v>0</v>
      </c>
      <c r="C6478" s="57" t="str">
        <f t="shared" si="453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54"/>
        <v>0</v>
      </c>
      <c r="L6478" s="57">
        <f t="shared" si="455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52"/>
        <v>0</v>
      </c>
      <c r="C6479" s="57" t="str">
        <f t="shared" si="453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54"/>
        <v>0</v>
      </c>
      <c r="L6479" s="57">
        <f t="shared" si="455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52"/>
        <v>0</v>
      </c>
      <c r="C6480" s="57" t="str">
        <f t="shared" si="453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54"/>
        <v>0</v>
      </c>
      <c r="L6480" s="57">
        <f t="shared" si="455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52"/>
        <v>0</v>
      </c>
      <c r="C6481" s="57" t="str">
        <f t="shared" si="453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54"/>
        <v>0</v>
      </c>
      <c r="L6481" s="57">
        <f t="shared" si="455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52"/>
        <v>0</v>
      </c>
      <c r="C6482" s="57" t="str">
        <f t="shared" si="453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54"/>
        <v>0</v>
      </c>
      <c r="L6482" s="57">
        <f t="shared" si="455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52"/>
        <v>0</v>
      </c>
      <c r="C6483" s="57" t="str">
        <f t="shared" si="453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54"/>
        <v>0</v>
      </c>
      <c r="L6483" s="57">
        <f t="shared" si="455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52"/>
        <v>0</v>
      </c>
      <c r="C6484" s="57" t="str">
        <f t="shared" si="453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54"/>
        <v>0</v>
      </c>
      <c r="L6484" s="57">
        <f t="shared" si="455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52"/>
        <v>0</v>
      </c>
      <c r="C6485" s="57" t="str">
        <f t="shared" si="453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54"/>
        <v>0</v>
      </c>
      <c r="L6485" s="57">
        <f t="shared" si="455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52"/>
        <v>0</v>
      </c>
      <c r="C6486" s="57" t="str">
        <f t="shared" si="453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54"/>
        <v>0</v>
      </c>
      <c r="L6486" s="57">
        <f t="shared" si="455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52"/>
        <v>0</v>
      </c>
      <c r="C6487" s="57" t="str">
        <f t="shared" si="453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54"/>
        <v>0</v>
      </c>
      <c r="L6487" s="57">
        <f t="shared" si="455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52"/>
        <v>0</v>
      </c>
      <c r="C6488" s="57" t="str">
        <f t="shared" si="453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54"/>
        <v>0</v>
      </c>
      <c r="L6488" s="57">
        <f t="shared" si="455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52"/>
        <v>0</v>
      </c>
      <c r="C6489" s="57" t="str">
        <f t="shared" si="453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54"/>
        <v>0</v>
      </c>
      <c r="L6489" s="57">
        <f t="shared" si="455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52"/>
        <v>0</v>
      </c>
      <c r="C6490" s="57" t="str">
        <f t="shared" si="453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54"/>
        <v>0</v>
      </c>
      <c r="L6490" s="57">
        <f t="shared" si="455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52"/>
        <v>0</v>
      </c>
      <c r="C6491" s="57" t="str">
        <f t="shared" si="453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54"/>
        <v>0</v>
      </c>
      <c r="L6491" s="57">
        <f t="shared" si="455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52"/>
        <v>0</v>
      </c>
      <c r="C6492" s="57" t="str">
        <f t="shared" si="453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54"/>
        <v>0</v>
      </c>
      <c r="L6492" s="57">
        <f t="shared" si="455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52"/>
        <v>0</v>
      </c>
      <c r="C6493" s="57" t="str">
        <f t="shared" si="453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54"/>
        <v>0</v>
      </c>
      <c r="L6493" s="57">
        <f t="shared" si="455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52"/>
        <v>0</v>
      </c>
      <c r="C6494" s="57" t="str">
        <f t="shared" si="453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54"/>
        <v>0</v>
      </c>
      <c r="L6494" s="57">
        <f t="shared" si="455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52"/>
        <v>0</v>
      </c>
      <c r="C6495" s="57" t="str">
        <f t="shared" si="453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54"/>
        <v>0</v>
      </c>
      <c r="L6495" s="57">
        <f t="shared" si="455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52"/>
        <v>0</v>
      </c>
      <c r="C6496" s="57" t="str">
        <f t="shared" si="453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54"/>
        <v>0</v>
      </c>
      <c r="L6496" s="57">
        <f t="shared" si="455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ref="B6497:B6560" si="456">WEEKNUM(A6497)</f>
        <v>0</v>
      </c>
      <c r="C6497" s="57" t="str">
        <f t="shared" ref="C6497:C6560" si="457">TEXT(A6497,"Mmm")</f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54"/>
        <v>0</v>
      </c>
      <c r="L6497" s="57">
        <f t="shared" si="455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56"/>
        <v>0</v>
      </c>
      <c r="C6498" s="57" t="str">
        <f t="shared" si="457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54"/>
        <v>0</v>
      </c>
      <c r="L6498" s="57">
        <f t="shared" si="455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56"/>
        <v>0</v>
      </c>
      <c r="C6499" s="57" t="str">
        <f t="shared" si="457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54"/>
        <v>0</v>
      </c>
      <c r="L6499" s="57">
        <f t="shared" si="455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56"/>
        <v>0</v>
      </c>
      <c r="C6500" s="57" t="str">
        <f t="shared" si="457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54"/>
        <v>0</v>
      </c>
      <c r="L6500" s="57">
        <f t="shared" si="455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56"/>
        <v>0</v>
      </c>
      <c r="C6501" s="57" t="str">
        <f t="shared" si="457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54"/>
        <v>0</v>
      </c>
      <c r="L6501" s="57">
        <f t="shared" si="455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56"/>
        <v>0</v>
      </c>
      <c r="C6502" s="57" t="str">
        <f t="shared" si="457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54"/>
        <v>0</v>
      </c>
      <c r="L6502" s="57">
        <f t="shared" si="455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56"/>
        <v>0</v>
      </c>
      <c r="C6503" s="57" t="str">
        <f t="shared" si="457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54"/>
        <v>0</v>
      </c>
      <c r="L6503" s="57">
        <f t="shared" si="455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56"/>
        <v>0</v>
      </c>
      <c r="C6504" s="57" t="str">
        <f t="shared" si="457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54"/>
        <v>0</v>
      </c>
      <c r="L6504" s="57">
        <f t="shared" si="455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56"/>
        <v>0</v>
      </c>
      <c r="C6505" s="57" t="str">
        <f t="shared" si="457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54"/>
        <v>0</v>
      </c>
      <c r="L6505" s="57">
        <f t="shared" si="455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56"/>
        <v>0</v>
      </c>
      <c r="C6506" s="57" t="str">
        <f t="shared" si="457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54"/>
        <v>0</v>
      </c>
      <c r="L6506" s="57">
        <f t="shared" si="455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56"/>
        <v>0</v>
      </c>
      <c r="C6507" s="57" t="str">
        <f t="shared" si="457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54"/>
        <v>0</v>
      </c>
      <c r="L6507" s="57">
        <f t="shared" si="455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56"/>
        <v>0</v>
      </c>
      <c r="C6508" s="57" t="str">
        <f t="shared" si="457"/>
        <v>Jan</v>
      </c>
      <c r="D6508" s="4"/>
      <c r="E6508" s="57"/>
      <c r="F6508" s="57"/>
      <c r="G6508" s="57"/>
      <c r="H6508" s="57"/>
      <c r="I6508" s="57"/>
      <c r="J6508" s="57"/>
      <c r="K6508" s="57">
        <f t="shared" ref="K6508:K6571" si="458">I6508+J6508</f>
        <v>0</v>
      </c>
      <c r="L6508" s="57">
        <f t="shared" si="455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56"/>
        <v>0</v>
      </c>
      <c r="C6509" s="57" t="str">
        <f t="shared" si="457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58"/>
        <v>0</v>
      </c>
      <c r="L6509" s="57">
        <f t="shared" si="455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56"/>
        <v>0</v>
      </c>
      <c r="C6510" s="57" t="str">
        <f t="shared" si="457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58"/>
        <v>0</v>
      </c>
      <c r="L6510" s="57">
        <f t="shared" si="455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56"/>
        <v>0</v>
      </c>
      <c r="C6511" s="57" t="str">
        <f t="shared" si="457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58"/>
        <v>0</v>
      </c>
      <c r="L6511" s="57">
        <f t="shared" si="455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56"/>
        <v>0</v>
      </c>
      <c r="C6512" s="57" t="str">
        <f t="shared" si="457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58"/>
        <v>0</v>
      </c>
      <c r="L6512" s="57">
        <f t="shared" si="455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56"/>
        <v>0</v>
      </c>
      <c r="C6513" s="57" t="str">
        <f t="shared" si="457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58"/>
        <v>0</v>
      </c>
      <c r="L6513" s="57">
        <f t="shared" si="455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56"/>
        <v>0</v>
      </c>
      <c r="C6514" s="57" t="str">
        <f t="shared" si="457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58"/>
        <v>0</v>
      </c>
      <c r="L6514" s="57">
        <f t="shared" si="455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56"/>
        <v>0</v>
      </c>
      <c r="C6515" s="57" t="str">
        <f t="shared" si="457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58"/>
        <v>0</v>
      </c>
      <c r="L6515" s="57">
        <f t="shared" si="455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56"/>
        <v>0</v>
      </c>
      <c r="C6516" s="57" t="str">
        <f t="shared" si="457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58"/>
        <v>0</v>
      </c>
      <c r="L6516" s="57">
        <f t="shared" si="455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56"/>
        <v>0</v>
      </c>
      <c r="C6517" s="57" t="str">
        <f t="shared" si="457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58"/>
        <v>0</v>
      </c>
      <c r="L6517" s="57">
        <f t="shared" si="455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56"/>
        <v>0</v>
      </c>
      <c r="C6518" s="57" t="str">
        <f t="shared" si="457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58"/>
        <v>0</v>
      </c>
      <c r="L6518" s="57">
        <f t="shared" si="455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56"/>
        <v>0</v>
      </c>
      <c r="C6519" s="57" t="str">
        <f t="shared" si="457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58"/>
        <v>0</v>
      </c>
      <c r="L6519" s="57">
        <f t="shared" si="455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56"/>
        <v>0</v>
      </c>
      <c r="C6520" s="57" t="str">
        <f t="shared" si="457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58"/>
        <v>0</v>
      </c>
      <c r="L6520" s="57">
        <f t="shared" ref="L6520:L6583" si="459">H6520*K6520</f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56"/>
        <v>0</v>
      </c>
      <c r="C6521" s="57" t="str">
        <f t="shared" si="457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58"/>
        <v>0</v>
      </c>
      <c r="L6521" s="57">
        <f t="shared" si="459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56"/>
        <v>0</v>
      </c>
      <c r="C6522" s="57" t="str">
        <f t="shared" si="457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58"/>
        <v>0</v>
      </c>
      <c r="L6522" s="57">
        <f t="shared" si="459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56"/>
        <v>0</v>
      </c>
      <c r="C6523" s="57" t="str">
        <f t="shared" si="457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58"/>
        <v>0</v>
      </c>
      <c r="L6523" s="57">
        <f t="shared" si="459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56"/>
        <v>0</v>
      </c>
      <c r="C6524" s="57" t="str">
        <f t="shared" si="457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58"/>
        <v>0</v>
      </c>
      <c r="L6524" s="57">
        <f t="shared" si="459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56"/>
        <v>0</v>
      </c>
      <c r="C6525" s="57" t="str">
        <f t="shared" si="457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58"/>
        <v>0</v>
      </c>
      <c r="L6525" s="57">
        <f t="shared" si="459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56"/>
        <v>0</v>
      </c>
      <c r="C6526" s="57" t="str">
        <f t="shared" si="457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58"/>
        <v>0</v>
      </c>
      <c r="L6526" s="57">
        <f t="shared" si="459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56"/>
        <v>0</v>
      </c>
      <c r="C6527" s="57" t="str">
        <f t="shared" si="457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58"/>
        <v>0</v>
      </c>
      <c r="L6527" s="57">
        <f t="shared" si="459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56"/>
        <v>0</v>
      </c>
      <c r="C6528" s="57" t="str">
        <f t="shared" si="457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58"/>
        <v>0</v>
      </c>
      <c r="L6528" s="57">
        <f t="shared" si="459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56"/>
        <v>0</v>
      </c>
      <c r="C6529" s="57" t="str">
        <f t="shared" si="457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58"/>
        <v>0</v>
      </c>
      <c r="L6529" s="57">
        <f t="shared" si="459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56"/>
        <v>0</v>
      </c>
      <c r="C6530" s="57" t="str">
        <f t="shared" si="457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58"/>
        <v>0</v>
      </c>
      <c r="L6530" s="57">
        <f t="shared" si="459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56"/>
        <v>0</v>
      </c>
      <c r="C6531" s="57" t="str">
        <f t="shared" si="457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58"/>
        <v>0</v>
      </c>
      <c r="L6531" s="57">
        <f t="shared" si="459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56"/>
        <v>0</v>
      </c>
      <c r="C6532" s="57" t="str">
        <f t="shared" si="457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58"/>
        <v>0</v>
      </c>
      <c r="L6532" s="57">
        <f t="shared" si="459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56"/>
        <v>0</v>
      </c>
      <c r="C6533" s="57" t="str">
        <f t="shared" si="457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58"/>
        <v>0</v>
      </c>
      <c r="L6533" s="57">
        <f t="shared" si="459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56"/>
        <v>0</v>
      </c>
      <c r="C6534" s="57" t="str">
        <f t="shared" si="457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58"/>
        <v>0</v>
      </c>
      <c r="L6534" s="57">
        <f t="shared" si="459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56"/>
        <v>0</v>
      </c>
      <c r="C6535" s="57" t="str">
        <f t="shared" si="457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58"/>
        <v>0</v>
      </c>
      <c r="L6535" s="57">
        <f t="shared" si="459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56"/>
        <v>0</v>
      </c>
      <c r="C6536" s="57" t="str">
        <f t="shared" si="457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58"/>
        <v>0</v>
      </c>
      <c r="L6536" s="57">
        <f t="shared" si="459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56"/>
        <v>0</v>
      </c>
      <c r="C6537" s="57" t="str">
        <f t="shared" si="457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58"/>
        <v>0</v>
      </c>
      <c r="L6537" s="57">
        <f t="shared" si="459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56"/>
        <v>0</v>
      </c>
      <c r="C6538" s="57" t="str">
        <f t="shared" si="457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58"/>
        <v>0</v>
      </c>
      <c r="L6538" s="57">
        <f t="shared" si="459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56"/>
        <v>0</v>
      </c>
      <c r="C6539" s="57" t="str">
        <f t="shared" si="457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58"/>
        <v>0</v>
      </c>
      <c r="L6539" s="57">
        <f t="shared" si="459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56"/>
        <v>0</v>
      </c>
      <c r="C6540" s="57" t="str">
        <f t="shared" si="457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58"/>
        <v>0</v>
      </c>
      <c r="L6540" s="57">
        <f t="shared" si="459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56"/>
        <v>0</v>
      </c>
      <c r="C6541" s="57" t="str">
        <f t="shared" si="457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58"/>
        <v>0</v>
      </c>
      <c r="L6541" s="57">
        <f t="shared" si="459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56"/>
        <v>0</v>
      </c>
      <c r="C6542" s="57" t="str">
        <f t="shared" si="457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58"/>
        <v>0</v>
      </c>
      <c r="L6542" s="57">
        <f t="shared" si="459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56"/>
        <v>0</v>
      </c>
      <c r="C6543" s="57" t="str">
        <f t="shared" si="457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58"/>
        <v>0</v>
      </c>
      <c r="L6543" s="57">
        <f t="shared" si="459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56"/>
        <v>0</v>
      </c>
      <c r="C6544" s="57" t="str">
        <f t="shared" si="457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58"/>
        <v>0</v>
      </c>
      <c r="L6544" s="57">
        <f t="shared" si="459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56"/>
        <v>0</v>
      </c>
      <c r="C6545" s="57" t="str">
        <f t="shared" si="457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58"/>
        <v>0</v>
      </c>
      <c r="L6545" s="57">
        <f t="shared" si="459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56"/>
        <v>0</v>
      </c>
      <c r="C6546" s="57" t="str">
        <f t="shared" si="457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58"/>
        <v>0</v>
      </c>
      <c r="L6546" s="57">
        <f t="shared" si="459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56"/>
        <v>0</v>
      </c>
      <c r="C6547" s="57" t="str">
        <f t="shared" si="457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58"/>
        <v>0</v>
      </c>
      <c r="L6547" s="57">
        <f t="shared" si="459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56"/>
        <v>0</v>
      </c>
      <c r="C6548" s="57" t="str">
        <f t="shared" si="457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58"/>
        <v>0</v>
      </c>
      <c r="L6548" s="57">
        <f t="shared" si="459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56"/>
        <v>0</v>
      </c>
      <c r="C6549" s="57" t="str">
        <f t="shared" si="457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58"/>
        <v>0</v>
      </c>
      <c r="L6549" s="57">
        <f t="shared" si="459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56"/>
        <v>0</v>
      </c>
      <c r="C6550" s="57" t="str">
        <f t="shared" si="457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58"/>
        <v>0</v>
      </c>
      <c r="L6550" s="57">
        <f t="shared" si="459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56"/>
        <v>0</v>
      </c>
      <c r="C6551" s="57" t="str">
        <f t="shared" si="457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58"/>
        <v>0</v>
      </c>
      <c r="L6551" s="57">
        <f t="shared" si="459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56"/>
        <v>0</v>
      </c>
      <c r="C6552" s="57" t="str">
        <f t="shared" si="457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58"/>
        <v>0</v>
      </c>
      <c r="L6552" s="57">
        <f t="shared" si="459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56"/>
        <v>0</v>
      </c>
      <c r="C6553" s="57" t="str">
        <f t="shared" si="457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58"/>
        <v>0</v>
      </c>
      <c r="L6553" s="57">
        <f t="shared" si="459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56"/>
        <v>0</v>
      </c>
      <c r="C6554" s="57" t="str">
        <f t="shared" si="457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58"/>
        <v>0</v>
      </c>
      <c r="L6554" s="57">
        <f t="shared" si="459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56"/>
        <v>0</v>
      </c>
      <c r="C6555" s="57" t="str">
        <f t="shared" si="457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58"/>
        <v>0</v>
      </c>
      <c r="L6555" s="57">
        <f t="shared" si="459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56"/>
        <v>0</v>
      </c>
      <c r="C6556" s="57" t="str">
        <f t="shared" si="457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58"/>
        <v>0</v>
      </c>
      <c r="L6556" s="57">
        <f t="shared" si="459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56"/>
        <v>0</v>
      </c>
      <c r="C6557" s="57" t="str">
        <f t="shared" si="457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58"/>
        <v>0</v>
      </c>
      <c r="L6557" s="57">
        <f t="shared" si="459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56"/>
        <v>0</v>
      </c>
      <c r="C6558" s="57" t="str">
        <f t="shared" si="457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58"/>
        <v>0</v>
      </c>
      <c r="L6558" s="57">
        <f t="shared" si="459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56"/>
        <v>0</v>
      </c>
      <c r="C6559" s="57" t="str">
        <f t="shared" si="457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58"/>
        <v>0</v>
      </c>
      <c r="L6559" s="57">
        <f t="shared" si="459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56"/>
        <v>0</v>
      </c>
      <c r="C6560" s="57" t="str">
        <f t="shared" si="457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58"/>
        <v>0</v>
      </c>
      <c r="L6560" s="57">
        <f t="shared" si="459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ref="B6561:B6624" si="460">WEEKNUM(A6561)</f>
        <v>0</v>
      </c>
      <c r="C6561" s="57" t="str">
        <f t="shared" ref="C6561:C6624" si="461">TEXT(A6561,"Mmm")</f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58"/>
        <v>0</v>
      </c>
      <c r="L6561" s="57">
        <f t="shared" si="459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0"/>
        <v>0</v>
      </c>
      <c r="C6562" s="57" t="str">
        <f t="shared" si="461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58"/>
        <v>0</v>
      </c>
      <c r="L6562" s="57">
        <f t="shared" si="459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0"/>
        <v>0</v>
      </c>
      <c r="C6563" s="57" t="str">
        <f t="shared" si="461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58"/>
        <v>0</v>
      </c>
      <c r="L6563" s="57">
        <f t="shared" si="459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0"/>
        <v>0</v>
      </c>
      <c r="C6564" s="57" t="str">
        <f t="shared" si="461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58"/>
        <v>0</v>
      </c>
      <c r="L6564" s="57">
        <f t="shared" si="459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0"/>
        <v>0</v>
      </c>
      <c r="C6565" s="57" t="str">
        <f t="shared" si="461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58"/>
        <v>0</v>
      </c>
      <c r="L6565" s="57">
        <f t="shared" si="459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0"/>
        <v>0</v>
      </c>
      <c r="C6566" s="57" t="str">
        <f t="shared" si="461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58"/>
        <v>0</v>
      </c>
      <c r="L6566" s="57">
        <f t="shared" si="459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0"/>
        <v>0</v>
      </c>
      <c r="C6567" s="57" t="str">
        <f t="shared" si="461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58"/>
        <v>0</v>
      </c>
      <c r="L6567" s="57">
        <f t="shared" si="459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0"/>
        <v>0</v>
      </c>
      <c r="C6568" s="57" t="str">
        <f t="shared" si="461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58"/>
        <v>0</v>
      </c>
      <c r="L6568" s="57">
        <f t="shared" si="459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0"/>
        <v>0</v>
      </c>
      <c r="C6569" s="57" t="str">
        <f t="shared" si="461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58"/>
        <v>0</v>
      </c>
      <c r="L6569" s="57">
        <f t="shared" si="459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0"/>
        <v>0</v>
      </c>
      <c r="C6570" s="57" t="str">
        <f t="shared" si="461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58"/>
        <v>0</v>
      </c>
      <c r="L6570" s="57">
        <f t="shared" si="459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0"/>
        <v>0</v>
      </c>
      <c r="C6571" s="57" t="str">
        <f t="shared" si="461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58"/>
        <v>0</v>
      </c>
      <c r="L6571" s="57">
        <f t="shared" si="459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0"/>
        <v>0</v>
      </c>
      <c r="C6572" s="57" t="str">
        <f t="shared" si="461"/>
        <v>Jan</v>
      </c>
      <c r="D6572" s="4"/>
      <c r="E6572" s="57"/>
      <c r="F6572" s="57"/>
      <c r="G6572" s="57"/>
      <c r="H6572" s="57"/>
      <c r="I6572" s="57"/>
      <c r="J6572" s="57"/>
      <c r="K6572" s="57">
        <f t="shared" ref="K6572:K6635" si="462">I6572+J6572</f>
        <v>0</v>
      </c>
      <c r="L6572" s="57">
        <f t="shared" si="459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0"/>
        <v>0</v>
      </c>
      <c r="C6573" s="57" t="str">
        <f t="shared" si="461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62"/>
        <v>0</v>
      </c>
      <c r="L6573" s="57">
        <f t="shared" si="459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0"/>
        <v>0</v>
      </c>
      <c r="C6574" s="57" t="str">
        <f t="shared" si="461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62"/>
        <v>0</v>
      </c>
      <c r="L6574" s="57">
        <f t="shared" si="459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0"/>
        <v>0</v>
      </c>
      <c r="C6575" s="57" t="str">
        <f t="shared" si="461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62"/>
        <v>0</v>
      </c>
      <c r="L6575" s="57">
        <f t="shared" si="459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0"/>
        <v>0</v>
      </c>
      <c r="C6576" s="57" t="str">
        <f t="shared" si="461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62"/>
        <v>0</v>
      </c>
      <c r="L6576" s="57">
        <f t="shared" si="459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0"/>
        <v>0</v>
      </c>
      <c r="C6577" s="57" t="str">
        <f t="shared" si="461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62"/>
        <v>0</v>
      </c>
      <c r="L6577" s="57">
        <f t="shared" si="459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0"/>
        <v>0</v>
      </c>
      <c r="C6578" s="57" t="str">
        <f t="shared" si="461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62"/>
        <v>0</v>
      </c>
      <c r="L6578" s="57">
        <f t="shared" si="459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0"/>
        <v>0</v>
      </c>
      <c r="C6579" s="57" t="str">
        <f t="shared" si="461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62"/>
        <v>0</v>
      </c>
      <c r="L6579" s="57">
        <f t="shared" si="459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0"/>
        <v>0</v>
      </c>
      <c r="C6580" s="57" t="str">
        <f t="shared" si="461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62"/>
        <v>0</v>
      </c>
      <c r="L6580" s="57">
        <f t="shared" si="459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0"/>
        <v>0</v>
      </c>
      <c r="C6581" s="57" t="str">
        <f t="shared" si="461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62"/>
        <v>0</v>
      </c>
      <c r="L6581" s="57">
        <f t="shared" si="459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0"/>
        <v>0</v>
      </c>
      <c r="C6582" s="57" t="str">
        <f t="shared" si="461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62"/>
        <v>0</v>
      </c>
      <c r="L6582" s="57">
        <f t="shared" si="459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0"/>
        <v>0</v>
      </c>
      <c r="C6583" s="57" t="str">
        <f t="shared" si="461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62"/>
        <v>0</v>
      </c>
      <c r="L6583" s="57">
        <f t="shared" si="459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0"/>
        <v>0</v>
      </c>
      <c r="C6584" s="57" t="str">
        <f t="shared" si="461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62"/>
        <v>0</v>
      </c>
      <c r="L6584" s="57">
        <f t="shared" ref="L6584:L6647" si="463">H6584*K6584</f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0"/>
        <v>0</v>
      </c>
      <c r="C6585" s="57" t="str">
        <f t="shared" si="461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62"/>
        <v>0</v>
      </c>
      <c r="L6585" s="57">
        <f t="shared" si="463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0"/>
        <v>0</v>
      </c>
      <c r="C6586" s="57" t="str">
        <f t="shared" si="461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62"/>
        <v>0</v>
      </c>
      <c r="L6586" s="57">
        <f t="shared" si="463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0"/>
        <v>0</v>
      </c>
      <c r="C6587" s="57" t="str">
        <f t="shared" si="461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62"/>
        <v>0</v>
      </c>
      <c r="L6587" s="57">
        <f t="shared" si="463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0"/>
        <v>0</v>
      </c>
      <c r="C6588" s="57" t="str">
        <f t="shared" si="461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62"/>
        <v>0</v>
      </c>
      <c r="L6588" s="57">
        <f t="shared" si="463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0"/>
        <v>0</v>
      </c>
      <c r="C6589" s="57" t="str">
        <f t="shared" si="461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62"/>
        <v>0</v>
      </c>
      <c r="L6589" s="57">
        <f t="shared" si="463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0"/>
        <v>0</v>
      </c>
      <c r="C6590" s="57" t="str">
        <f t="shared" si="461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62"/>
        <v>0</v>
      </c>
      <c r="L6590" s="57">
        <f t="shared" si="463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0"/>
        <v>0</v>
      </c>
      <c r="C6591" s="57" t="str">
        <f t="shared" si="461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62"/>
        <v>0</v>
      </c>
      <c r="L6591" s="57">
        <f t="shared" si="463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0"/>
        <v>0</v>
      </c>
      <c r="C6592" s="57" t="str">
        <f t="shared" si="461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62"/>
        <v>0</v>
      </c>
      <c r="L6592" s="57">
        <f t="shared" si="463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0"/>
        <v>0</v>
      </c>
      <c r="C6593" s="57" t="str">
        <f t="shared" si="461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62"/>
        <v>0</v>
      </c>
      <c r="L6593" s="57">
        <f t="shared" si="463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0"/>
        <v>0</v>
      </c>
      <c r="C6594" s="57" t="str">
        <f t="shared" si="461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62"/>
        <v>0</v>
      </c>
      <c r="L6594" s="57">
        <f t="shared" si="463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0"/>
        <v>0</v>
      </c>
      <c r="C6595" s="57" t="str">
        <f t="shared" si="461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62"/>
        <v>0</v>
      </c>
      <c r="L6595" s="57">
        <f t="shared" si="463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0"/>
        <v>0</v>
      </c>
      <c r="C6596" s="57" t="str">
        <f t="shared" si="461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62"/>
        <v>0</v>
      </c>
      <c r="L6596" s="57">
        <f t="shared" si="463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0"/>
        <v>0</v>
      </c>
      <c r="C6597" s="57" t="str">
        <f t="shared" si="461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62"/>
        <v>0</v>
      </c>
      <c r="L6597" s="57">
        <f t="shared" si="463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0"/>
        <v>0</v>
      </c>
      <c r="C6598" s="57" t="str">
        <f t="shared" si="461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62"/>
        <v>0</v>
      </c>
      <c r="L6598" s="57">
        <f t="shared" si="463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0"/>
        <v>0</v>
      </c>
      <c r="C6599" s="57" t="str">
        <f t="shared" si="461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62"/>
        <v>0</v>
      </c>
      <c r="L6599" s="57">
        <f t="shared" si="463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0"/>
        <v>0</v>
      </c>
      <c r="C6600" s="57" t="str">
        <f t="shared" si="461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62"/>
        <v>0</v>
      </c>
      <c r="L6600" s="57">
        <f t="shared" si="463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0"/>
        <v>0</v>
      </c>
      <c r="C6601" s="57" t="str">
        <f t="shared" si="461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62"/>
        <v>0</v>
      </c>
      <c r="L6601" s="57">
        <f t="shared" si="463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0"/>
        <v>0</v>
      </c>
      <c r="C6602" s="57" t="str">
        <f t="shared" si="461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62"/>
        <v>0</v>
      </c>
      <c r="L6602" s="57">
        <f t="shared" si="463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0"/>
        <v>0</v>
      </c>
      <c r="C6603" s="57" t="str">
        <f t="shared" si="461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62"/>
        <v>0</v>
      </c>
      <c r="L6603" s="57">
        <f t="shared" si="463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0"/>
        <v>0</v>
      </c>
      <c r="C6604" s="57" t="str">
        <f t="shared" si="461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62"/>
        <v>0</v>
      </c>
      <c r="L6604" s="57">
        <f t="shared" si="463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0"/>
        <v>0</v>
      </c>
      <c r="C6605" s="57" t="str">
        <f t="shared" si="461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62"/>
        <v>0</v>
      </c>
      <c r="L6605" s="57">
        <f t="shared" si="463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0"/>
        <v>0</v>
      </c>
      <c r="C6606" s="57" t="str">
        <f t="shared" si="461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62"/>
        <v>0</v>
      </c>
      <c r="L6606" s="57">
        <f t="shared" si="463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0"/>
        <v>0</v>
      </c>
      <c r="C6607" s="57" t="str">
        <f t="shared" si="461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62"/>
        <v>0</v>
      </c>
      <c r="L6607" s="57">
        <f t="shared" si="463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0"/>
        <v>0</v>
      </c>
      <c r="C6608" s="57" t="str">
        <f t="shared" si="461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62"/>
        <v>0</v>
      </c>
      <c r="L6608" s="57">
        <f t="shared" si="463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0"/>
        <v>0</v>
      </c>
      <c r="C6609" s="57" t="str">
        <f t="shared" si="461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62"/>
        <v>0</v>
      </c>
      <c r="L6609" s="57">
        <f t="shared" si="463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0"/>
        <v>0</v>
      </c>
      <c r="C6610" s="57" t="str">
        <f t="shared" si="461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62"/>
        <v>0</v>
      </c>
      <c r="L6610" s="57">
        <f t="shared" si="463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0"/>
        <v>0</v>
      </c>
      <c r="C6611" s="57" t="str">
        <f t="shared" si="461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62"/>
        <v>0</v>
      </c>
      <c r="L6611" s="57">
        <f t="shared" si="463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0"/>
        <v>0</v>
      </c>
      <c r="C6612" s="57" t="str">
        <f t="shared" si="461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62"/>
        <v>0</v>
      </c>
      <c r="L6612" s="57">
        <f t="shared" si="463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0"/>
        <v>0</v>
      </c>
      <c r="C6613" s="57" t="str">
        <f t="shared" si="461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62"/>
        <v>0</v>
      </c>
      <c r="L6613" s="57">
        <f t="shared" si="463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0"/>
        <v>0</v>
      </c>
      <c r="C6614" s="57" t="str">
        <f t="shared" si="461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62"/>
        <v>0</v>
      </c>
      <c r="L6614" s="57">
        <f t="shared" si="463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0"/>
        <v>0</v>
      </c>
      <c r="C6615" s="57" t="str">
        <f t="shared" si="461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62"/>
        <v>0</v>
      </c>
      <c r="L6615" s="57">
        <f t="shared" si="463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0"/>
        <v>0</v>
      </c>
      <c r="C6616" s="57" t="str">
        <f t="shared" si="461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62"/>
        <v>0</v>
      </c>
      <c r="L6616" s="57">
        <f t="shared" si="463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0"/>
        <v>0</v>
      </c>
      <c r="C6617" s="57" t="str">
        <f t="shared" si="461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62"/>
        <v>0</v>
      </c>
      <c r="L6617" s="57">
        <f t="shared" si="463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0"/>
        <v>0</v>
      </c>
      <c r="C6618" s="57" t="str">
        <f t="shared" si="461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62"/>
        <v>0</v>
      </c>
      <c r="L6618" s="57">
        <f t="shared" si="463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0"/>
        <v>0</v>
      </c>
      <c r="C6619" s="57" t="str">
        <f t="shared" si="461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62"/>
        <v>0</v>
      </c>
      <c r="L6619" s="57">
        <f t="shared" si="463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60"/>
        <v>0</v>
      </c>
      <c r="C6620" s="57" t="str">
        <f t="shared" si="461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62"/>
        <v>0</v>
      </c>
      <c r="L6620" s="57">
        <f t="shared" si="463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60"/>
        <v>0</v>
      </c>
      <c r="C6621" s="57" t="str">
        <f t="shared" si="461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62"/>
        <v>0</v>
      </c>
      <c r="L6621" s="57">
        <f t="shared" si="463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60"/>
        <v>0</v>
      </c>
      <c r="C6622" s="57" t="str">
        <f t="shared" si="461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62"/>
        <v>0</v>
      </c>
      <c r="L6622" s="57">
        <f t="shared" si="463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60"/>
        <v>0</v>
      </c>
      <c r="C6623" s="57" t="str">
        <f t="shared" si="461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62"/>
        <v>0</v>
      </c>
      <c r="L6623" s="57">
        <f t="shared" si="463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60"/>
        <v>0</v>
      </c>
      <c r="C6624" s="57" t="str">
        <f t="shared" si="461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62"/>
        <v>0</v>
      </c>
      <c r="L6624" s="57">
        <f t="shared" si="463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ref="B6625:B6688" si="464">WEEKNUM(A6625)</f>
        <v>0</v>
      </c>
      <c r="C6625" s="57" t="str">
        <f t="shared" ref="C6625:C6688" si="465">TEXT(A6625,"Mmm")</f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62"/>
        <v>0</v>
      </c>
      <c r="L6625" s="57">
        <f t="shared" si="463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64"/>
        <v>0</v>
      </c>
      <c r="C6626" s="57" t="str">
        <f t="shared" si="465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62"/>
        <v>0</v>
      </c>
      <c r="L6626" s="57">
        <f t="shared" si="463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64"/>
        <v>0</v>
      </c>
      <c r="C6627" s="57" t="str">
        <f t="shared" si="465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62"/>
        <v>0</v>
      </c>
      <c r="L6627" s="57">
        <f t="shared" si="463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64"/>
        <v>0</v>
      </c>
      <c r="C6628" s="57" t="str">
        <f t="shared" si="465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62"/>
        <v>0</v>
      </c>
      <c r="L6628" s="57">
        <f t="shared" si="463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64"/>
        <v>0</v>
      </c>
      <c r="C6629" s="57" t="str">
        <f t="shared" si="465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62"/>
        <v>0</v>
      </c>
      <c r="L6629" s="57">
        <f t="shared" si="463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64"/>
        <v>0</v>
      </c>
      <c r="C6630" s="57" t="str">
        <f t="shared" si="465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62"/>
        <v>0</v>
      </c>
      <c r="L6630" s="57">
        <f t="shared" si="463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64"/>
        <v>0</v>
      </c>
      <c r="C6631" s="57" t="str">
        <f t="shared" si="465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62"/>
        <v>0</v>
      </c>
      <c r="L6631" s="57">
        <f t="shared" si="463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64"/>
        <v>0</v>
      </c>
      <c r="C6632" s="57" t="str">
        <f t="shared" si="465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62"/>
        <v>0</v>
      </c>
      <c r="L6632" s="57">
        <f t="shared" si="463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64"/>
        <v>0</v>
      </c>
      <c r="C6633" s="57" t="str">
        <f t="shared" si="465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62"/>
        <v>0</v>
      </c>
      <c r="L6633" s="57">
        <f t="shared" si="463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64"/>
        <v>0</v>
      </c>
      <c r="C6634" s="57" t="str">
        <f t="shared" si="465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62"/>
        <v>0</v>
      </c>
      <c r="L6634" s="57">
        <f t="shared" si="463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64"/>
        <v>0</v>
      </c>
      <c r="C6635" s="57" t="str">
        <f t="shared" si="465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62"/>
        <v>0</v>
      </c>
      <c r="L6635" s="57">
        <f t="shared" si="463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64"/>
        <v>0</v>
      </c>
      <c r="C6636" s="57" t="str">
        <f t="shared" si="465"/>
        <v>Jan</v>
      </c>
      <c r="D6636" s="4"/>
      <c r="E6636" s="57"/>
      <c r="F6636" s="57"/>
      <c r="G6636" s="57"/>
      <c r="H6636" s="57"/>
      <c r="I6636" s="57"/>
      <c r="J6636" s="57"/>
      <c r="K6636" s="57">
        <f t="shared" ref="K6636:K6699" si="466">I6636+J6636</f>
        <v>0</v>
      </c>
      <c r="L6636" s="57">
        <f t="shared" si="463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64"/>
        <v>0</v>
      </c>
      <c r="C6637" s="57" t="str">
        <f t="shared" si="465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66"/>
        <v>0</v>
      </c>
      <c r="L6637" s="57">
        <f t="shared" si="463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64"/>
        <v>0</v>
      </c>
      <c r="C6638" s="57" t="str">
        <f t="shared" si="465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66"/>
        <v>0</v>
      </c>
      <c r="L6638" s="57">
        <f t="shared" si="463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64"/>
        <v>0</v>
      </c>
      <c r="C6639" s="57" t="str">
        <f t="shared" si="465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66"/>
        <v>0</v>
      </c>
      <c r="L6639" s="57">
        <f t="shared" si="463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64"/>
        <v>0</v>
      </c>
      <c r="C6640" s="57" t="str">
        <f t="shared" si="465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66"/>
        <v>0</v>
      </c>
      <c r="L6640" s="57">
        <f t="shared" si="463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64"/>
        <v>0</v>
      </c>
      <c r="C6641" s="57" t="str">
        <f t="shared" si="465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66"/>
        <v>0</v>
      </c>
      <c r="L6641" s="57">
        <f t="shared" si="463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64"/>
        <v>0</v>
      </c>
      <c r="C6642" s="57" t="str">
        <f t="shared" si="465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66"/>
        <v>0</v>
      </c>
      <c r="L6642" s="57">
        <f t="shared" si="463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64"/>
        <v>0</v>
      </c>
      <c r="C6643" s="57" t="str">
        <f t="shared" si="465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66"/>
        <v>0</v>
      </c>
      <c r="L6643" s="57">
        <f t="shared" si="463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64"/>
        <v>0</v>
      </c>
      <c r="C6644" s="57" t="str">
        <f t="shared" si="465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66"/>
        <v>0</v>
      </c>
      <c r="L6644" s="57">
        <f t="shared" si="463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64"/>
        <v>0</v>
      </c>
      <c r="C6645" s="57" t="str">
        <f t="shared" si="465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66"/>
        <v>0</v>
      </c>
      <c r="L6645" s="57">
        <f t="shared" si="463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64"/>
        <v>0</v>
      </c>
      <c r="C6646" s="57" t="str">
        <f t="shared" si="465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66"/>
        <v>0</v>
      </c>
      <c r="L6646" s="57">
        <f t="shared" si="463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64"/>
        <v>0</v>
      </c>
      <c r="C6647" s="57" t="str">
        <f t="shared" si="465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66"/>
        <v>0</v>
      </c>
      <c r="L6647" s="57">
        <f t="shared" si="463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64"/>
        <v>0</v>
      </c>
      <c r="C6648" s="57" t="str">
        <f t="shared" si="465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66"/>
        <v>0</v>
      </c>
      <c r="L6648" s="57">
        <f t="shared" ref="L6648:L6711" si="467">H6648*K6648</f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64"/>
        <v>0</v>
      </c>
      <c r="C6649" s="57" t="str">
        <f t="shared" si="465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66"/>
        <v>0</v>
      </c>
      <c r="L6649" s="57">
        <f t="shared" si="467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64"/>
        <v>0</v>
      </c>
      <c r="C6650" s="57" t="str">
        <f t="shared" si="465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66"/>
        <v>0</v>
      </c>
      <c r="L6650" s="57">
        <f t="shared" si="467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64"/>
        <v>0</v>
      </c>
      <c r="C6651" s="57" t="str">
        <f t="shared" si="465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66"/>
        <v>0</v>
      </c>
      <c r="L6651" s="57">
        <f t="shared" si="467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64"/>
        <v>0</v>
      </c>
      <c r="C6652" s="57" t="str">
        <f t="shared" si="465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66"/>
        <v>0</v>
      </c>
      <c r="L6652" s="57">
        <f t="shared" si="467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64"/>
        <v>0</v>
      </c>
      <c r="C6653" s="57" t="str">
        <f t="shared" si="465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66"/>
        <v>0</v>
      </c>
      <c r="L6653" s="57">
        <f t="shared" si="467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64"/>
        <v>0</v>
      </c>
      <c r="C6654" s="57" t="str">
        <f t="shared" si="465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66"/>
        <v>0</v>
      </c>
      <c r="L6654" s="57">
        <f t="shared" si="467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64"/>
        <v>0</v>
      </c>
      <c r="C6655" s="57" t="str">
        <f t="shared" si="465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66"/>
        <v>0</v>
      </c>
      <c r="L6655" s="57">
        <f t="shared" si="467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64"/>
        <v>0</v>
      </c>
      <c r="C6656" s="57" t="str">
        <f t="shared" si="465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66"/>
        <v>0</v>
      </c>
      <c r="L6656" s="57">
        <f t="shared" si="467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64"/>
        <v>0</v>
      </c>
      <c r="C6657" s="57" t="str">
        <f t="shared" si="465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66"/>
        <v>0</v>
      </c>
      <c r="L6657" s="57">
        <f t="shared" si="467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64"/>
        <v>0</v>
      </c>
      <c r="C6658" s="57" t="str">
        <f t="shared" si="465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66"/>
        <v>0</v>
      </c>
      <c r="L6658" s="57">
        <f t="shared" si="467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64"/>
        <v>0</v>
      </c>
      <c r="C6659" s="57" t="str">
        <f t="shared" si="465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66"/>
        <v>0</v>
      </c>
      <c r="L6659" s="57">
        <f t="shared" si="467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64"/>
        <v>0</v>
      </c>
      <c r="C6660" s="57" t="str">
        <f t="shared" si="465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66"/>
        <v>0</v>
      </c>
      <c r="L6660" s="57">
        <f t="shared" si="467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64"/>
        <v>0</v>
      </c>
      <c r="C6661" s="57" t="str">
        <f t="shared" si="465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66"/>
        <v>0</v>
      </c>
      <c r="L6661" s="57">
        <f t="shared" si="467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64"/>
        <v>0</v>
      </c>
      <c r="C6662" s="57" t="str">
        <f t="shared" si="465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66"/>
        <v>0</v>
      </c>
      <c r="L6662" s="57">
        <f t="shared" si="467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64"/>
        <v>0</v>
      </c>
      <c r="C6663" s="57" t="str">
        <f t="shared" si="465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66"/>
        <v>0</v>
      </c>
      <c r="L6663" s="57">
        <f t="shared" si="467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64"/>
        <v>0</v>
      </c>
      <c r="C6664" s="57" t="str">
        <f t="shared" si="465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66"/>
        <v>0</v>
      </c>
      <c r="L6664" s="57">
        <f t="shared" si="467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64"/>
        <v>0</v>
      </c>
      <c r="C6665" s="57" t="str">
        <f t="shared" si="465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66"/>
        <v>0</v>
      </c>
      <c r="L6665" s="57">
        <f t="shared" si="467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64"/>
        <v>0</v>
      </c>
      <c r="C6666" s="57" t="str">
        <f t="shared" si="465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66"/>
        <v>0</v>
      </c>
      <c r="L6666" s="57">
        <f t="shared" si="467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64"/>
        <v>0</v>
      </c>
      <c r="C6667" s="57" t="str">
        <f t="shared" si="465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66"/>
        <v>0</v>
      </c>
      <c r="L6667" s="57">
        <f t="shared" si="467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64"/>
        <v>0</v>
      </c>
      <c r="C6668" s="57" t="str">
        <f t="shared" si="465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66"/>
        <v>0</v>
      </c>
      <c r="L6668" s="57">
        <f t="shared" si="467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64"/>
        <v>0</v>
      </c>
      <c r="C6669" s="57" t="str">
        <f t="shared" si="465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66"/>
        <v>0</v>
      </c>
      <c r="L6669" s="57">
        <f t="shared" si="467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64"/>
        <v>0</v>
      </c>
      <c r="C6670" s="57" t="str">
        <f t="shared" si="465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66"/>
        <v>0</v>
      </c>
      <c r="L6670" s="57">
        <f t="shared" si="467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64"/>
        <v>0</v>
      </c>
      <c r="C6671" s="57" t="str">
        <f t="shared" si="465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66"/>
        <v>0</v>
      </c>
      <c r="L6671" s="57">
        <f t="shared" si="467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64"/>
        <v>0</v>
      </c>
      <c r="C6672" s="57" t="str">
        <f t="shared" si="465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66"/>
        <v>0</v>
      </c>
      <c r="L6672" s="57">
        <f t="shared" si="467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64"/>
        <v>0</v>
      </c>
      <c r="C6673" s="57" t="str">
        <f t="shared" si="465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66"/>
        <v>0</v>
      </c>
      <c r="L6673" s="57">
        <f t="shared" si="467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64"/>
        <v>0</v>
      </c>
      <c r="C6674" s="57" t="str">
        <f t="shared" si="465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66"/>
        <v>0</v>
      </c>
      <c r="L6674" s="57">
        <f t="shared" si="467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64"/>
        <v>0</v>
      </c>
      <c r="C6675" s="57" t="str">
        <f t="shared" si="465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66"/>
        <v>0</v>
      </c>
      <c r="L6675" s="57">
        <f t="shared" si="467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64"/>
        <v>0</v>
      </c>
      <c r="C6676" s="57" t="str">
        <f t="shared" si="465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66"/>
        <v>0</v>
      </c>
      <c r="L6676" s="57">
        <f t="shared" si="467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64"/>
        <v>0</v>
      </c>
      <c r="C6677" s="57" t="str">
        <f t="shared" si="465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66"/>
        <v>0</v>
      </c>
      <c r="L6677" s="57">
        <f t="shared" si="467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64"/>
        <v>0</v>
      </c>
      <c r="C6678" s="57" t="str">
        <f t="shared" si="465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66"/>
        <v>0</v>
      </c>
      <c r="L6678" s="57">
        <f t="shared" si="467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64"/>
        <v>0</v>
      </c>
      <c r="C6679" s="57" t="str">
        <f t="shared" si="465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66"/>
        <v>0</v>
      </c>
      <c r="L6679" s="57">
        <f t="shared" si="467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64"/>
        <v>0</v>
      </c>
      <c r="C6680" s="57" t="str">
        <f t="shared" si="465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66"/>
        <v>0</v>
      </c>
      <c r="L6680" s="57">
        <f t="shared" si="467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64"/>
        <v>0</v>
      </c>
      <c r="C6681" s="57" t="str">
        <f t="shared" si="465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66"/>
        <v>0</v>
      </c>
      <c r="L6681" s="57">
        <f t="shared" si="467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64"/>
        <v>0</v>
      </c>
      <c r="C6682" s="57" t="str">
        <f t="shared" si="465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66"/>
        <v>0</v>
      </c>
      <c r="L6682" s="57">
        <f t="shared" si="467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64"/>
        <v>0</v>
      </c>
      <c r="C6683" s="57" t="str">
        <f t="shared" si="465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66"/>
        <v>0</v>
      </c>
      <c r="L6683" s="57">
        <f t="shared" si="467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64"/>
        <v>0</v>
      </c>
      <c r="C6684" s="57" t="str">
        <f t="shared" si="465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66"/>
        <v>0</v>
      </c>
      <c r="L6684" s="57">
        <f t="shared" si="467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64"/>
        <v>0</v>
      </c>
      <c r="C6685" s="57" t="str">
        <f t="shared" si="465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66"/>
        <v>0</v>
      </c>
      <c r="L6685" s="57">
        <f t="shared" si="467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64"/>
        <v>0</v>
      </c>
      <c r="C6686" s="57" t="str">
        <f t="shared" si="465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66"/>
        <v>0</v>
      </c>
      <c r="L6686" s="57">
        <f t="shared" si="467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64"/>
        <v>0</v>
      </c>
      <c r="C6687" s="57" t="str">
        <f t="shared" si="465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66"/>
        <v>0</v>
      </c>
      <c r="L6687" s="57">
        <f t="shared" si="467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64"/>
        <v>0</v>
      </c>
      <c r="C6688" s="57" t="str">
        <f t="shared" si="465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66"/>
        <v>0</v>
      </c>
      <c r="L6688" s="57">
        <f t="shared" si="467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ref="B6689:B6752" si="468">WEEKNUM(A6689)</f>
        <v>0</v>
      </c>
      <c r="C6689" s="57" t="str">
        <f t="shared" ref="C6689:C6752" si="469">TEXT(A6689,"Mmm")</f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66"/>
        <v>0</v>
      </c>
      <c r="L6689" s="57">
        <f t="shared" si="467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68"/>
        <v>0</v>
      </c>
      <c r="C6690" s="57" t="str">
        <f t="shared" si="469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66"/>
        <v>0</v>
      </c>
      <c r="L6690" s="57">
        <f t="shared" si="467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68"/>
        <v>0</v>
      </c>
      <c r="C6691" s="57" t="str">
        <f t="shared" si="469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66"/>
        <v>0</v>
      </c>
      <c r="L6691" s="57">
        <f t="shared" si="467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68"/>
        <v>0</v>
      </c>
      <c r="C6692" s="57" t="str">
        <f t="shared" si="469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66"/>
        <v>0</v>
      </c>
      <c r="L6692" s="57">
        <f t="shared" si="467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68"/>
        <v>0</v>
      </c>
      <c r="C6693" s="57" t="str">
        <f t="shared" si="469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66"/>
        <v>0</v>
      </c>
      <c r="L6693" s="57">
        <f t="shared" si="467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68"/>
        <v>0</v>
      </c>
      <c r="C6694" s="57" t="str">
        <f t="shared" si="469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66"/>
        <v>0</v>
      </c>
      <c r="L6694" s="57">
        <f t="shared" si="467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68"/>
        <v>0</v>
      </c>
      <c r="C6695" s="57" t="str">
        <f t="shared" si="469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66"/>
        <v>0</v>
      </c>
      <c r="L6695" s="57">
        <f t="shared" si="467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68"/>
        <v>0</v>
      </c>
      <c r="C6696" s="57" t="str">
        <f t="shared" si="469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66"/>
        <v>0</v>
      </c>
      <c r="L6696" s="57">
        <f t="shared" si="467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68"/>
        <v>0</v>
      </c>
      <c r="C6697" s="57" t="str">
        <f t="shared" si="469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66"/>
        <v>0</v>
      </c>
      <c r="L6697" s="57">
        <f t="shared" si="467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68"/>
        <v>0</v>
      </c>
      <c r="C6698" s="57" t="str">
        <f t="shared" si="469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66"/>
        <v>0</v>
      </c>
      <c r="L6698" s="57">
        <f t="shared" si="467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68"/>
        <v>0</v>
      </c>
      <c r="C6699" s="57" t="str">
        <f t="shared" si="469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66"/>
        <v>0</v>
      </c>
      <c r="L6699" s="57">
        <f t="shared" si="467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68"/>
        <v>0</v>
      </c>
      <c r="C6700" s="57" t="str">
        <f t="shared" si="469"/>
        <v>Jan</v>
      </c>
      <c r="D6700" s="4"/>
      <c r="E6700" s="57"/>
      <c r="F6700" s="57"/>
      <c r="G6700" s="57"/>
      <c r="H6700" s="57"/>
      <c r="I6700" s="57"/>
      <c r="J6700" s="57"/>
      <c r="K6700" s="57">
        <f t="shared" ref="K6700:K6763" si="470">I6700+J6700</f>
        <v>0</v>
      </c>
      <c r="L6700" s="57">
        <f t="shared" si="467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68"/>
        <v>0</v>
      </c>
      <c r="C6701" s="57" t="str">
        <f t="shared" si="469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0"/>
        <v>0</v>
      </c>
      <c r="L6701" s="57">
        <f t="shared" si="467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68"/>
        <v>0</v>
      </c>
      <c r="C6702" s="57" t="str">
        <f t="shared" si="469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0"/>
        <v>0</v>
      </c>
      <c r="L6702" s="57">
        <f t="shared" si="467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68"/>
        <v>0</v>
      </c>
      <c r="C6703" s="57" t="str">
        <f t="shared" si="469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0"/>
        <v>0</v>
      </c>
      <c r="L6703" s="57">
        <f t="shared" si="467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68"/>
        <v>0</v>
      </c>
      <c r="C6704" s="57" t="str">
        <f t="shared" si="469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0"/>
        <v>0</v>
      </c>
      <c r="L6704" s="57">
        <f t="shared" si="467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68"/>
        <v>0</v>
      </c>
      <c r="C6705" s="57" t="str">
        <f t="shared" si="469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0"/>
        <v>0</v>
      </c>
      <c r="L6705" s="57">
        <f t="shared" si="467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68"/>
        <v>0</v>
      </c>
      <c r="C6706" s="57" t="str">
        <f t="shared" si="469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0"/>
        <v>0</v>
      </c>
      <c r="L6706" s="57">
        <f t="shared" si="467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68"/>
        <v>0</v>
      </c>
      <c r="C6707" s="57" t="str">
        <f t="shared" si="469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0"/>
        <v>0</v>
      </c>
      <c r="L6707" s="57">
        <f t="shared" si="467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68"/>
        <v>0</v>
      </c>
      <c r="C6708" s="57" t="str">
        <f t="shared" si="469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0"/>
        <v>0</v>
      </c>
      <c r="L6708" s="57">
        <f t="shared" si="467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68"/>
        <v>0</v>
      </c>
      <c r="C6709" s="57" t="str">
        <f t="shared" si="469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0"/>
        <v>0</v>
      </c>
      <c r="L6709" s="57">
        <f t="shared" si="467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68"/>
        <v>0</v>
      </c>
      <c r="C6710" s="57" t="str">
        <f t="shared" si="469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0"/>
        <v>0</v>
      </c>
      <c r="L6710" s="57">
        <f t="shared" si="467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68"/>
        <v>0</v>
      </c>
      <c r="C6711" s="57" t="str">
        <f t="shared" si="469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0"/>
        <v>0</v>
      </c>
      <c r="L6711" s="57">
        <f t="shared" si="467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68"/>
        <v>0</v>
      </c>
      <c r="C6712" s="57" t="str">
        <f t="shared" si="469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0"/>
        <v>0</v>
      </c>
      <c r="L6712" s="57">
        <f t="shared" ref="L6712:L6775" si="471">H6712*K6712</f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68"/>
        <v>0</v>
      </c>
      <c r="C6713" s="57" t="str">
        <f t="shared" si="469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0"/>
        <v>0</v>
      </c>
      <c r="L6713" s="57">
        <f t="shared" si="471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68"/>
        <v>0</v>
      </c>
      <c r="C6714" s="57" t="str">
        <f t="shared" si="469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0"/>
        <v>0</v>
      </c>
      <c r="L6714" s="57">
        <f t="shared" si="471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68"/>
        <v>0</v>
      </c>
      <c r="C6715" s="57" t="str">
        <f t="shared" si="469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0"/>
        <v>0</v>
      </c>
      <c r="L6715" s="57">
        <f t="shared" si="471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68"/>
        <v>0</v>
      </c>
      <c r="C6716" s="57" t="str">
        <f t="shared" si="469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0"/>
        <v>0</v>
      </c>
      <c r="L6716" s="57">
        <f t="shared" si="471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68"/>
        <v>0</v>
      </c>
      <c r="C6717" s="57" t="str">
        <f t="shared" si="469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0"/>
        <v>0</v>
      </c>
      <c r="L6717" s="57">
        <f t="shared" si="471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68"/>
        <v>0</v>
      </c>
      <c r="C6718" s="57" t="str">
        <f t="shared" si="469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0"/>
        <v>0</v>
      </c>
      <c r="L6718" s="57">
        <f t="shared" si="471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68"/>
        <v>0</v>
      </c>
      <c r="C6719" s="57" t="str">
        <f t="shared" si="469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0"/>
        <v>0</v>
      </c>
      <c r="L6719" s="57">
        <f t="shared" si="471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68"/>
        <v>0</v>
      </c>
      <c r="C6720" s="57" t="str">
        <f t="shared" si="469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0"/>
        <v>0</v>
      </c>
      <c r="L6720" s="57">
        <f t="shared" si="471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68"/>
        <v>0</v>
      </c>
      <c r="C6721" s="57" t="str">
        <f t="shared" si="469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0"/>
        <v>0</v>
      </c>
      <c r="L6721" s="57">
        <f t="shared" si="471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68"/>
        <v>0</v>
      </c>
      <c r="C6722" s="57" t="str">
        <f t="shared" si="469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0"/>
        <v>0</v>
      </c>
      <c r="L6722" s="57">
        <f t="shared" si="471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68"/>
        <v>0</v>
      </c>
      <c r="C6723" s="57" t="str">
        <f t="shared" si="469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0"/>
        <v>0</v>
      </c>
      <c r="L6723" s="57">
        <f t="shared" si="471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68"/>
        <v>0</v>
      </c>
      <c r="C6724" s="57" t="str">
        <f t="shared" si="469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0"/>
        <v>0</v>
      </c>
      <c r="L6724" s="57">
        <f t="shared" si="471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68"/>
        <v>0</v>
      </c>
      <c r="C6725" s="57" t="str">
        <f t="shared" si="469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0"/>
        <v>0</v>
      </c>
      <c r="L6725" s="57">
        <f t="shared" si="471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68"/>
        <v>0</v>
      </c>
      <c r="C6726" s="57" t="str">
        <f t="shared" si="469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0"/>
        <v>0</v>
      </c>
      <c r="L6726" s="57">
        <f t="shared" si="471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68"/>
        <v>0</v>
      </c>
      <c r="C6727" s="57" t="str">
        <f t="shared" si="469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0"/>
        <v>0</v>
      </c>
      <c r="L6727" s="57">
        <f t="shared" si="471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68"/>
        <v>0</v>
      </c>
      <c r="C6728" s="57" t="str">
        <f t="shared" si="469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0"/>
        <v>0</v>
      </c>
      <c r="L6728" s="57">
        <f t="shared" si="471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68"/>
        <v>0</v>
      </c>
      <c r="C6729" s="57" t="str">
        <f t="shared" si="469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0"/>
        <v>0</v>
      </c>
      <c r="L6729" s="57">
        <f t="shared" si="471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68"/>
        <v>0</v>
      </c>
      <c r="C6730" s="57" t="str">
        <f t="shared" si="469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0"/>
        <v>0</v>
      </c>
      <c r="L6730" s="57">
        <f t="shared" si="471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68"/>
        <v>0</v>
      </c>
      <c r="C6731" s="57" t="str">
        <f t="shared" si="469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0"/>
        <v>0</v>
      </c>
      <c r="L6731" s="57">
        <f t="shared" si="471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68"/>
        <v>0</v>
      </c>
      <c r="C6732" s="57" t="str">
        <f t="shared" si="469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0"/>
        <v>0</v>
      </c>
      <c r="L6732" s="57">
        <f t="shared" si="471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68"/>
        <v>0</v>
      </c>
      <c r="C6733" s="57" t="str">
        <f t="shared" si="469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0"/>
        <v>0</v>
      </c>
      <c r="L6733" s="57">
        <f t="shared" si="471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68"/>
        <v>0</v>
      </c>
      <c r="C6734" s="57" t="str">
        <f t="shared" si="469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0"/>
        <v>0</v>
      </c>
      <c r="L6734" s="57">
        <f t="shared" si="471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68"/>
        <v>0</v>
      </c>
      <c r="C6735" s="57" t="str">
        <f t="shared" si="469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0"/>
        <v>0</v>
      </c>
      <c r="L6735" s="57">
        <f t="shared" si="471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68"/>
        <v>0</v>
      </c>
      <c r="C6736" s="57" t="str">
        <f t="shared" si="469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0"/>
        <v>0</v>
      </c>
      <c r="L6736" s="57">
        <f t="shared" si="471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68"/>
        <v>0</v>
      </c>
      <c r="C6737" s="57" t="str">
        <f t="shared" si="469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0"/>
        <v>0</v>
      </c>
      <c r="L6737" s="57">
        <f t="shared" si="471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68"/>
        <v>0</v>
      </c>
      <c r="C6738" s="57" t="str">
        <f t="shared" si="469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0"/>
        <v>0</v>
      </c>
      <c r="L6738" s="57">
        <f t="shared" si="471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68"/>
        <v>0</v>
      </c>
      <c r="C6739" s="57" t="str">
        <f t="shared" si="469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0"/>
        <v>0</v>
      </c>
      <c r="L6739" s="57">
        <f t="shared" si="471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68"/>
        <v>0</v>
      </c>
      <c r="C6740" s="57" t="str">
        <f t="shared" si="469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0"/>
        <v>0</v>
      </c>
      <c r="L6740" s="57">
        <f t="shared" si="471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68"/>
        <v>0</v>
      </c>
      <c r="C6741" s="57" t="str">
        <f t="shared" si="469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0"/>
        <v>0</v>
      </c>
      <c r="L6741" s="57">
        <f t="shared" si="471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68"/>
        <v>0</v>
      </c>
      <c r="C6742" s="57" t="str">
        <f t="shared" si="469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0"/>
        <v>0</v>
      </c>
      <c r="L6742" s="57">
        <f t="shared" si="471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68"/>
        <v>0</v>
      </c>
      <c r="C6743" s="57" t="str">
        <f t="shared" si="469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0"/>
        <v>0</v>
      </c>
      <c r="L6743" s="57">
        <f t="shared" si="471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68"/>
        <v>0</v>
      </c>
      <c r="C6744" s="57" t="str">
        <f t="shared" si="469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0"/>
        <v>0</v>
      </c>
      <c r="L6744" s="57">
        <f t="shared" si="471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68"/>
        <v>0</v>
      </c>
      <c r="C6745" s="57" t="str">
        <f t="shared" si="469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0"/>
        <v>0</v>
      </c>
      <c r="L6745" s="57">
        <f t="shared" si="471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68"/>
        <v>0</v>
      </c>
      <c r="C6746" s="57" t="str">
        <f t="shared" si="469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0"/>
        <v>0</v>
      </c>
      <c r="L6746" s="57">
        <f t="shared" si="471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68"/>
        <v>0</v>
      </c>
      <c r="C6747" s="57" t="str">
        <f t="shared" si="469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0"/>
        <v>0</v>
      </c>
      <c r="L6747" s="57">
        <f t="shared" si="471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68"/>
        <v>0</v>
      </c>
      <c r="C6748" s="57" t="str">
        <f t="shared" si="469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0"/>
        <v>0</v>
      </c>
      <c r="L6748" s="57">
        <f t="shared" si="471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68"/>
        <v>0</v>
      </c>
      <c r="C6749" s="57" t="str">
        <f t="shared" si="469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0"/>
        <v>0</v>
      </c>
      <c r="L6749" s="57">
        <f t="shared" si="471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68"/>
        <v>0</v>
      </c>
      <c r="C6750" s="57" t="str">
        <f t="shared" si="469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0"/>
        <v>0</v>
      </c>
      <c r="L6750" s="57">
        <f t="shared" si="471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68"/>
        <v>0</v>
      </c>
      <c r="C6751" s="57" t="str">
        <f t="shared" si="469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0"/>
        <v>0</v>
      </c>
      <c r="L6751" s="57">
        <f t="shared" si="471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68"/>
        <v>0</v>
      </c>
      <c r="C6752" s="57" t="str">
        <f t="shared" si="469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0"/>
        <v>0</v>
      </c>
      <c r="L6752" s="57">
        <f t="shared" si="471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ref="B6753:B6816" si="472">WEEKNUM(A6753)</f>
        <v>0</v>
      </c>
      <c r="C6753" s="57" t="str">
        <f t="shared" ref="C6753:C6816" si="473">TEXT(A6753,"Mmm")</f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0"/>
        <v>0</v>
      </c>
      <c r="L6753" s="57">
        <f t="shared" si="471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72"/>
        <v>0</v>
      </c>
      <c r="C6754" s="57" t="str">
        <f t="shared" si="473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0"/>
        <v>0</v>
      </c>
      <c r="L6754" s="57">
        <f t="shared" si="471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72"/>
        <v>0</v>
      </c>
      <c r="C6755" s="57" t="str">
        <f t="shared" si="473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0"/>
        <v>0</v>
      </c>
      <c r="L6755" s="57">
        <f t="shared" si="471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72"/>
        <v>0</v>
      </c>
      <c r="C6756" s="57" t="str">
        <f t="shared" si="473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0"/>
        <v>0</v>
      </c>
      <c r="L6756" s="57">
        <f t="shared" si="471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72"/>
        <v>0</v>
      </c>
      <c r="C6757" s="57" t="str">
        <f t="shared" si="473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0"/>
        <v>0</v>
      </c>
      <c r="L6757" s="57">
        <f t="shared" si="471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72"/>
        <v>0</v>
      </c>
      <c r="C6758" s="57" t="str">
        <f t="shared" si="473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0"/>
        <v>0</v>
      </c>
      <c r="L6758" s="57">
        <f t="shared" si="471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72"/>
        <v>0</v>
      </c>
      <c r="C6759" s="57" t="str">
        <f t="shared" si="473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70"/>
        <v>0</v>
      </c>
      <c r="L6759" s="57">
        <f t="shared" si="471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72"/>
        <v>0</v>
      </c>
      <c r="C6760" s="57" t="str">
        <f t="shared" si="473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70"/>
        <v>0</v>
      </c>
      <c r="L6760" s="57">
        <f t="shared" si="471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72"/>
        <v>0</v>
      </c>
      <c r="C6761" s="57" t="str">
        <f t="shared" si="473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70"/>
        <v>0</v>
      </c>
      <c r="L6761" s="57">
        <f t="shared" si="471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72"/>
        <v>0</v>
      </c>
      <c r="C6762" s="57" t="str">
        <f t="shared" si="473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70"/>
        <v>0</v>
      </c>
      <c r="L6762" s="57">
        <f t="shared" si="471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72"/>
        <v>0</v>
      </c>
      <c r="C6763" s="57" t="str">
        <f t="shared" si="473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70"/>
        <v>0</v>
      </c>
      <c r="L6763" s="57">
        <f t="shared" si="471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72"/>
        <v>0</v>
      </c>
      <c r="C6764" s="57" t="str">
        <f t="shared" si="473"/>
        <v>Jan</v>
      </c>
      <c r="D6764" s="4"/>
      <c r="E6764" s="57"/>
      <c r="F6764" s="57"/>
      <c r="G6764" s="57"/>
      <c r="H6764" s="57"/>
      <c r="I6764" s="57"/>
      <c r="J6764" s="57"/>
      <c r="K6764" s="57">
        <f t="shared" ref="K6764:K6827" si="474">I6764+J6764</f>
        <v>0</v>
      </c>
      <c r="L6764" s="57">
        <f t="shared" si="471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72"/>
        <v>0</v>
      </c>
      <c r="C6765" s="57" t="str">
        <f t="shared" si="473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74"/>
        <v>0</v>
      </c>
      <c r="L6765" s="57">
        <f t="shared" si="471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72"/>
        <v>0</v>
      </c>
      <c r="C6766" s="57" t="str">
        <f t="shared" si="473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74"/>
        <v>0</v>
      </c>
      <c r="L6766" s="57">
        <f t="shared" si="471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72"/>
        <v>0</v>
      </c>
      <c r="C6767" s="57" t="str">
        <f t="shared" si="473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74"/>
        <v>0</v>
      </c>
      <c r="L6767" s="57">
        <f t="shared" si="471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72"/>
        <v>0</v>
      </c>
      <c r="C6768" s="57" t="str">
        <f t="shared" si="473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74"/>
        <v>0</v>
      </c>
      <c r="L6768" s="57">
        <f t="shared" si="471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72"/>
        <v>0</v>
      </c>
      <c r="C6769" s="57" t="str">
        <f t="shared" si="473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74"/>
        <v>0</v>
      </c>
      <c r="L6769" s="57">
        <f t="shared" si="471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72"/>
        <v>0</v>
      </c>
      <c r="C6770" s="57" t="str">
        <f t="shared" si="473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74"/>
        <v>0</v>
      </c>
      <c r="L6770" s="57">
        <f t="shared" si="471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72"/>
        <v>0</v>
      </c>
      <c r="C6771" s="57" t="str">
        <f t="shared" si="473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74"/>
        <v>0</v>
      </c>
      <c r="L6771" s="57">
        <f t="shared" si="471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72"/>
        <v>0</v>
      </c>
      <c r="C6772" s="57" t="str">
        <f t="shared" si="473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74"/>
        <v>0</v>
      </c>
      <c r="L6772" s="57">
        <f t="shared" si="471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72"/>
        <v>0</v>
      </c>
      <c r="C6773" s="57" t="str">
        <f t="shared" si="473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74"/>
        <v>0</v>
      </c>
      <c r="L6773" s="57">
        <f t="shared" si="471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72"/>
        <v>0</v>
      </c>
      <c r="C6774" s="57" t="str">
        <f t="shared" si="473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74"/>
        <v>0</v>
      </c>
      <c r="L6774" s="57">
        <f t="shared" si="471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72"/>
        <v>0</v>
      </c>
      <c r="C6775" s="57" t="str">
        <f t="shared" si="473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74"/>
        <v>0</v>
      </c>
      <c r="L6775" s="57">
        <f t="shared" si="471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72"/>
        <v>0</v>
      </c>
      <c r="C6776" s="57" t="str">
        <f t="shared" si="473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74"/>
        <v>0</v>
      </c>
      <c r="L6776" s="57">
        <f t="shared" ref="L6776:L6839" si="475">H6776*K6776</f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72"/>
        <v>0</v>
      </c>
      <c r="C6777" s="57" t="str">
        <f t="shared" si="473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74"/>
        <v>0</v>
      </c>
      <c r="L6777" s="57">
        <f t="shared" si="475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72"/>
        <v>0</v>
      </c>
      <c r="C6778" s="57" t="str">
        <f t="shared" si="473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74"/>
        <v>0</v>
      </c>
      <c r="L6778" s="57">
        <f t="shared" si="475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72"/>
        <v>0</v>
      </c>
      <c r="C6779" s="57" t="str">
        <f t="shared" si="473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74"/>
        <v>0</v>
      </c>
      <c r="L6779" s="57">
        <f t="shared" si="475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72"/>
        <v>0</v>
      </c>
      <c r="C6780" s="57" t="str">
        <f t="shared" si="473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74"/>
        <v>0</v>
      </c>
      <c r="L6780" s="57">
        <f t="shared" si="475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72"/>
        <v>0</v>
      </c>
      <c r="C6781" s="57" t="str">
        <f t="shared" si="473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74"/>
        <v>0</v>
      </c>
      <c r="L6781" s="57">
        <f t="shared" si="475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72"/>
        <v>0</v>
      </c>
      <c r="C6782" s="57" t="str">
        <f t="shared" si="473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74"/>
        <v>0</v>
      </c>
      <c r="L6782" s="57">
        <f t="shared" si="475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72"/>
        <v>0</v>
      </c>
      <c r="C6783" s="57" t="str">
        <f t="shared" si="473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74"/>
        <v>0</v>
      </c>
      <c r="L6783" s="57">
        <f t="shared" si="475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72"/>
        <v>0</v>
      </c>
      <c r="C6784" s="57" t="str">
        <f t="shared" si="473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74"/>
        <v>0</v>
      </c>
      <c r="L6784" s="57">
        <f t="shared" si="475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72"/>
        <v>0</v>
      </c>
      <c r="C6785" s="57" t="str">
        <f t="shared" si="473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74"/>
        <v>0</v>
      </c>
      <c r="L6785" s="57">
        <f t="shared" si="475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72"/>
        <v>0</v>
      </c>
      <c r="C6786" s="57" t="str">
        <f t="shared" si="473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74"/>
        <v>0</v>
      </c>
      <c r="L6786" s="57">
        <f t="shared" si="475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72"/>
        <v>0</v>
      </c>
      <c r="C6787" s="57" t="str">
        <f t="shared" si="473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74"/>
        <v>0</v>
      </c>
      <c r="L6787" s="57">
        <f t="shared" si="475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72"/>
        <v>0</v>
      </c>
      <c r="C6788" s="57" t="str">
        <f t="shared" si="473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74"/>
        <v>0</v>
      </c>
      <c r="L6788" s="57">
        <f t="shared" si="475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72"/>
        <v>0</v>
      </c>
      <c r="C6789" s="57" t="str">
        <f t="shared" si="473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74"/>
        <v>0</v>
      </c>
      <c r="L6789" s="57">
        <f t="shared" si="475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72"/>
        <v>0</v>
      </c>
      <c r="C6790" s="57" t="str">
        <f t="shared" si="473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74"/>
        <v>0</v>
      </c>
      <c r="L6790" s="57">
        <f t="shared" si="475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72"/>
        <v>0</v>
      </c>
      <c r="C6791" s="57" t="str">
        <f t="shared" si="473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74"/>
        <v>0</v>
      </c>
      <c r="L6791" s="57">
        <f t="shared" si="475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72"/>
        <v>0</v>
      </c>
      <c r="C6792" s="57" t="str">
        <f t="shared" si="473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74"/>
        <v>0</v>
      </c>
      <c r="L6792" s="57">
        <f t="shared" si="475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72"/>
        <v>0</v>
      </c>
      <c r="C6793" s="57" t="str">
        <f t="shared" si="473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74"/>
        <v>0</v>
      </c>
      <c r="L6793" s="57">
        <f t="shared" si="475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72"/>
        <v>0</v>
      </c>
      <c r="C6794" s="57" t="str">
        <f t="shared" si="473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74"/>
        <v>0</v>
      </c>
      <c r="L6794" s="57">
        <f t="shared" si="475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72"/>
        <v>0</v>
      </c>
      <c r="C6795" s="57" t="str">
        <f t="shared" si="473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74"/>
        <v>0</v>
      </c>
      <c r="L6795" s="57">
        <f t="shared" si="475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72"/>
        <v>0</v>
      </c>
      <c r="C6796" s="57" t="str">
        <f t="shared" si="473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74"/>
        <v>0</v>
      </c>
      <c r="L6796" s="57">
        <f t="shared" si="475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72"/>
        <v>0</v>
      </c>
      <c r="C6797" s="57" t="str">
        <f t="shared" si="473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74"/>
        <v>0</v>
      </c>
      <c r="L6797" s="57">
        <f t="shared" si="475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72"/>
        <v>0</v>
      </c>
      <c r="C6798" s="57" t="str">
        <f t="shared" si="473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74"/>
        <v>0</v>
      </c>
      <c r="L6798" s="57">
        <f t="shared" si="475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72"/>
        <v>0</v>
      </c>
      <c r="C6799" s="57" t="str">
        <f t="shared" si="473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74"/>
        <v>0</v>
      </c>
      <c r="L6799" s="57">
        <f t="shared" si="475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72"/>
        <v>0</v>
      </c>
      <c r="C6800" s="57" t="str">
        <f t="shared" si="473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74"/>
        <v>0</v>
      </c>
      <c r="L6800" s="57">
        <f t="shared" si="475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72"/>
        <v>0</v>
      </c>
      <c r="C6801" s="57" t="str">
        <f t="shared" si="473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74"/>
        <v>0</v>
      </c>
      <c r="L6801" s="57">
        <f t="shared" si="475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72"/>
        <v>0</v>
      </c>
      <c r="C6802" s="57" t="str">
        <f t="shared" si="473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74"/>
        <v>0</v>
      </c>
      <c r="L6802" s="57">
        <f t="shared" si="475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72"/>
        <v>0</v>
      </c>
      <c r="C6803" s="57" t="str">
        <f t="shared" si="473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74"/>
        <v>0</v>
      </c>
      <c r="L6803" s="57">
        <f t="shared" si="475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72"/>
        <v>0</v>
      </c>
      <c r="C6804" s="57" t="str">
        <f t="shared" si="473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74"/>
        <v>0</v>
      </c>
      <c r="L6804" s="57">
        <f t="shared" si="475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72"/>
        <v>0</v>
      </c>
      <c r="C6805" s="57" t="str">
        <f t="shared" si="473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74"/>
        <v>0</v>
      </c>
      <c r="L6805" s="57">
        <f t="shared" si="475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72"/>
        <v>0</v>
      </c>
      <c r="C6806" s="57" t="str">
        <f t="shared" si="473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74"/>
        <v>0</v>
      </c>
      <c r="L6806" s="57">
        <f t="shared" si="475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72"/>
        <v>0</v>
      </c>
      <c r="C6807" s="57" t="str">
        <f t="shared" si="473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74"/>
        <v>0</v>
      </c>
      <c r="L6807" s="57">
        <f t="shared" si="475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72"/>
        <v>0</v>
      </c>
      <c r="C6808" s="57" t="str">
        <f t="shared" si="473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74"/>
        <v>0</v>
      </c>
      <c r="L6808" s="57">
        <f t="shared" si="475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72"/>
        <v>0</v>
      </c>
      <c r="C6809" s="57" t="str">
        <f t="shared" si="473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74"/>
        <v>0</v>
      </c>
      <c r="L6809" s="57">
        <f t="shared" si="475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72"/>
        <v>0</v>
      </c>
      <c r="C6810" s="57" t="str">
        <f t="shared" si="473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74"/>
        <v>0</v>
      </c>
      <c r="L6810" s="57">
        <f t="shared" si="475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72"/>
        <v>0</v>
      </c>
      <c r="C6811" s="57" t="str">
        <f t="shared" si="473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74"/>
        <v>0</v>
      </c>
      <c r="L6811" s="57">
        <f t="shared" si="475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72"/>
        <v>0</v>
      </c>
      <c r="C6812" s="57" t="str">
        <f t="shared" si="473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74"/>
        <v>0</v>
      </c>
      <c r="L6812" s="57">
        <f t="shared" si="475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72"/>
        <v>0</v>
      </c>
      <c r="C6813" s="57" t="str">
        <f t="shared" si="473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74"/>
        <v>0</v>
      </c>
      <c r="L6813" s="57">
        <f t="shared" si="475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72"/>
        <v>0</v>
      </c>
      <c r="C6814" s="57" t="str">
        <f t="shared" si="473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74"/>
        <v>0</v>
      </c>
      <c r="L6814" s="57">
        <f t="shared" si="475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72"/>
        <v>0</v>
      </c>
      <c r="C6815" s="57" t="str">
        <f t="shared" si="473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74"/>
        <v>0</v>
      </c>
      <c r="L6815" s="57">
        <f t="shared" si="475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72"/>
        <v>0</v>
      </c>
      <c r="C6816" s="57" t="str">
        <f t="shared" si="473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74"/>
        <v>0</v>
      </c>
      <c r="L6816" s="57">
        <f t="shared" si="475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ref="B6817:B6880" si="476">WEEKNUM(A6817)</f>
        <v>0</v>
      </c>
      <c r="C6817" s="57" t="str">
        <f t="shared" ref="C6817:C6880" si="477">TEXT(A6817,"Mmm")</f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74"/>
        <v>0</v>
      </c>
      <c r="L6817" s="57">
        <f t="shared" si="475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76"/>
        <v>0</v>
      </c>
      <c r="C6818" s="57" t="str">
        <f t="shared" si="477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74"/>
        <v>0</v>
      </c>
      <c r="L6818" s="57">
        <f t="shared" si="475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76"/>
        <v>0</v>
      </c>
      <c r="C6819" s="57" t="str">
        <f t="shared" si="477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74"/>
        <v>0</v>
      </c>
      <c r="L6819" s="57">
        <f t="shared" si="475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76"/>
        <v>0</v>
      </c>
      <c r="C6820" s="57" t="str">
        <f t="shared" si="477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74"/>
        <v>0</v>
      </c>
      <c r="L6820" s="57">
        <f t="shared" si="475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76"/>
        <v>0</v>
      </c>
      <c r="C6821" s="57" t="str">
        <f t="shared" si="477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74"/>
        <v>0</v>
      </c>
      <c r="L6821" s="57">
        <f t="shared" si="475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76"/>
        <v>0</v>
      </c>
      <c r="C6822" s="57" t="str">
        <f t="shared" si="477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74"/>
        <v>0</v>
      </c>
      <c r="L6822" s="57">
        <f t="shared" si="475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76"/>
        <v>0</v>
      </c>
      <c r="C6823" s="57" t="str">
        <f t="shared" si="477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74"/>
        <v>0</v>
      </c>
      <c r="L6823" s="57">
        <f t="shared" si="475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76"/>
        <v>0</v>
      </c>
      <c r="C6824" s="57" t="str">
        <f t="shared" si="477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74"/>
        <v>0</v>
      </c>
      <c r="L6824" s="57">
        <f t="shared" si="475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76"/>
        <v>0</v>
      </c>
      <c r="C6825" s="57" t="str">
        <f t="shared" si="477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74"/>
        <v>0</v>
      </c>
      <c r="L6825" s="57">
        <f t="shared" si="475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76"/>
        <v>0</v>
      </c>
      <c r="C6826" s="57" t="str">
        <f t="shared" si="477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74"/>
        <v>0</v>
      </c>
      <c r="L6826" s="57">
        <f t="shared" si="475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76"/>
        <v>0</v>
      </c>
      <c r="C6827" s="57" t="str">
        <f t="shared" si="477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74"/>
        <v>0</v>
      </c>
      <c r="L6827" s="57">
        <f t="shared" si="475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76"/>
        <v>0</v>
      </c>
      <c r="C6828" s="57" t="str">
        <f t="shared" si="477"/>
        <v>Jan</v>
      </c>
      <c r="D6828" s="4"/>
      <c r="E6828" s="57"/>
      <c r="F6828" s="57"/>
      <c r="G6828" s="57"/>
      <c r="H6828" s="57"/>
      <c r="I6828" s="57"/>
      <c r="J6828" s="57"/>
      <c r="K6828" s="57">
        <f t="shared" ref="K6828:K6891" si="478">I6828+J6828</f>
        <v>0</v>
      </c>
      <c r="L6828" s="57">
        <f t="shared" si="475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76"/>
        <v>0</v>
      </c>
      <c r="C6829" s="57" t="str">
        <f t="shared" si="477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78"/>
        <v>0</v>
      </c>
      <c r="L6829" s="57">
        <f t="shared" si="475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76"/>
        <v>0</v>
      </c>
      <c r="C6830" s="57" t="str">
        <f t="shared" si="477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78"/>
        <v>0</v>
      </c>
      <c r="L6830" s="57">
        <f t="shared" si="475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76"/>
        <v>0</v>
      </c>
      <c r="C6831" s="57" t="str">
        <f t="shared" si="477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78"/>
        <v>0</v>
      </c>
      <c r="L6831" s="57">
        <f t="shared" si="475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76"/>
        <v>0</v>
      </c>
      <c r="C6832" s="57" t="str">
        <f t="shared" si="477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78"/>
        <v>0</v>
      </c>
      <c r="L6832" s="57">
        <f t="shared" si="475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76"/>
        <v>0</v>
      </c>
      <c r="C6833" s="57" t="str">
        <f t="shared" si="477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78"/>
        <v>0</v>
      </c>
      <c r="L6833" s="57">
        <f t="shared" si="475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76"/>
        <v>0</v>
      </c>
      <c r="C6834" s="57" t="str">
        <f t="shared" si="477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78"/>
        <v>0</v>
      </c>
      <c r="L6834" s="57">
        <f t="shared" si="475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76"/>
        <v>0</v>
      </c>
      <c r="C6835" s="57" t="str">
        <f t="shared" si="477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78"/>
        <v>0</v>
      </c>
      <c r="L6835" s="57">
        <f t="shared" si="475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76"/>
        <v>0</v>
      </c>
      <c r="C6836" s="57" t="str">
        <f t="shared" si="477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78"/>
        <v>0</v>
      </c>
      <c r="L6836" s="57">
        <f t="shared" si="475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76"/>
        <v>0</v>
      </c>
      <c r="C6837" s="57" t="str">
        <f t="shared" si="477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78"/>
        <v>0</v>
      </c>
      <c r="L6837" s="57">
        <f t="shared" si="475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76"/>
        <v>0</v>
      </c>
      <c r="C6838" s="57" t="str">
        <f t="shared" si="477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78"/>
        <v>0</v>
      </c>
      <c r="L6838" s="57">
        <f t="shared" si="475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76"/>
        <v>0</v>
      </c>
      <c r="C6839" s="57" t="str">
        <f t="shared" si="477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78"/>
        <v>0</v>
      </c>
      <c r="L6839" s="57">
        <f t="shared" si="475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76"/>
        <v>0</v>
      </c>
      <c r="C6840" s="57" t="str">
        <f t="shared" si="477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78"/>
        <v>0</v>
      </c>
      <c r="L6840" s="57">
        <f t="shared" ref="L6840:L6903" si="479">H6840*K6840</f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76"/>
        <v>0</v>
      </c>
      <c r="C6841" s="57" t="str">
        <f t="shared" si="477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78"/>
        <v>0</v>
      </c>
      <c r="L6841" s="57">
        <f t="shared" si="479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76"/>
        <v>0</v>
      </c>
      <c r="C6842" s="57" t="str">
        <f t="shared" si="477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78"/>
        <v>0</v>
      </c>
      <c r="L6842" s="57">
        <f t="shared" si="479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76"/>
        <v>0</v>
      </c>
      <c r="C6843" s="57" t="str">
        <f t="shared" si="477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78"/>
        <v>0</v>
      </c>
      <c r="L6843" s="57">
        <f t="shared" si="479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76"/>
        <v>0</v>
      </c>
      <c r="C6844" s="57" t="str">
        <f t="shared" si="477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78"/>
        <v>0</v>
      </c>
      <c r="L6844" s="57">
        <f t="shared" si="479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76"/>
        <v>0</v>
      </c>
      <c r="C6845" s="57" t="str">
        <f t="shared" si="477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78"/>
        <v>0</v>
      </c>
      <c r="L6845" s="57">
        <f t="shared" si="479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76"/>
        <v>0</v>
      </c>
      <c r="C6846" s="57" t="str">
        <f t="shared" si="477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78"/>
        <v>0</v>
      </c>
      <c r="L6846" s="57">
        <f t="shared" si="479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76"/>
        <v>0</v>
      </c>
      <c r="C6847" s="57" t="str">
        <f t="shared" si="477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78"/>
        <v>0</v>
      </c>
      <c r="L6847" s="57">
        <f t="shared" si="479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76"/>
        <v>0</v>
      </c>
      <c r="C6848" s="57" t="str">
        <f t="shared" si="477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78"/>
        <v>0</v>
      </c>
      <c r="L6848" s="57">
        <f t="shared" si="479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76"/>
        <v>0</v>
      </c>
      <c r="C6849" s="57" t="str">
        <f t="shared" si="477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78"/>
        <v>0</v>
      </c>
      <c r="L6849" s="57">
        <f t="shared" si="479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76"/>
        <v>0</v>
      </c>
      <c r="C6850" s="57" t="str">
        <f t="shared" si="477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78"/>
        <v>0</v>
      </c>
      <c r="L6850" s="57">
        <f t="shared" si="479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76"/>
        <v>0</v>
      </c>
      <c r="C6851" s="57" t="str">
        <f t="shared" si="477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78"/>
        <v>0</v>
      </c>
      <c r="L6851" s="57">
        <f t="shared" si="479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76"/>
        <v>0</v>
      </c>
      <c r="C6852" s="57" t="str">
        <f t="shared" si="477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78"/>
        <v>0</v>
      </c>
      <c r="L6852" s="57">
        <f t="shared" si="479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76"/>
        <v>0</v>
      </c>
      <c r="C6853" s="57" t="str">
        <f t="shared" si="477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78"/>
        <v>0</v>
      </c>
      <c r="L6853" s="57">
        <f t="shared" si="479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76"/>
        <v>0</v>
      </c>
      <c r="C6854" s="57" t="str">
        <f t="shared" si="477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78"/>
        <v>0</v>
      </c>
      <c r="L6854" s="57">
        <f t="shared" si="479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76"/>
        <v>0</v>
      </c>
      <c r="C6855" s="57" t="str">
        <f t="shared" si="477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78"/>
        <v>0</v>
      </c>
      <c r="L6855" s="57">
        <f t="shared" si="479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76"/>
        <v>0</v>
      </c>
      <c r="C6856" s="57" t="str">
        <f t="shared" si="477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78"/>
        <v>0</v>
      </c>
      <c r="L6856" s="57">
        <f t="shared" si="479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76"/>
        <v>0</v>
      </c>
      <c r="C6857" s="57" t="str">
        <f t="shared" si="477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78"/>
        <v>0</v>
      </c>
      <c r="L6857" s="57">
        <f t="shared" si="479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76"/>
        <v>0</v>
      </c>
      <c r="C6858" s="57" t="str">
        <f t="shared" si="477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78"/>
        <v>0</v>
      </c>
      <c r="L6858" s="57">
        <f t="shared" si="479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76"/>
        <v>0</v>
      </c>
      <c r="C6859" s="57" t="str">
        <f t="shared" si="477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78"/>
        <v>0</v>
      </c>
      <c r="L6859" s="57">
        <f t="shared" si="479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76"/>
        <v>0</v>
      </c>
      <c r="C6860" s="57" t="str">
        <f t="shared" si="477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78"/>
        <v>0</v>
      </c>
      <c r="L6860" s="57">
        <f t="shared" si="479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76"/>
        <v>0</v>
      </c>
      <c r="C6861" s="57" t="str">
        <f t="shared" si="477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78"/>
        <v>0</v>
      </c>
      <c r="L6861" s="57">
        <f t="shared" si="479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76"/>
        <v>0</v>
      </c>
      <c r="C6862" s="57" t="str">
        <f t="shared" si="477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78"/>
        <v>0</v>
      </c>
      <c r="L6862" s="57">
        <f t="shared" si="479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76"/>
        <v>0</v>
      </c>
      <c r="C6863" s="57" t="str">
        <f t="shared" si="477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78"/>
        <v>0</v>
      </c>
      <c r="L6863" s="57">
        <f t="shared" si="479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76"/>
        <v>0</v>
      </c>
      <c r="C6864" s="57" t="str">
        <f t="shared" si="477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78"/>
        <v>0</v>
      </c>
      <c r="L6864" s="57">
        <f t="shared" si="479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76"/>
        <v>0</v>
      </c>
      <c r="C6865" s="57" t="str">
        <f t="shared" si="477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78"/>
        <v>0</v>
      </c>
      <c r="L6865" s="57">
        <f t="shared" si="479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76"/>
        <v>0</v>
      </c>
      <c r="C6866" s="57" t="str">
        <f t="shared" si="477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78"/>
        <v>0</v>
      </c>
      <c r="L6866" s="57">
        <f t="shared" si="479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76"/>
        <v>0</v>
      </c>
      <c r="C6867" s="57" t="str">
        <f t="shared" si="477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78"/>
        <v>0</v>
      </c>
      <c r="L6867" s="57">
        <f t="shared" si="479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76"/>
        <v>0</v>
      </c>
      <c r="C6868" s="57" t="str">
        <f t="shared" si="477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78"/>
        <v>0</v>
      </c>
      <c r="L6868" s="57">
        <f t="shared" si="479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76"/>
        <v>0</v>
      </c>
      <c r="C6869" s="57" t="str">
        <f t="shared" si="477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78"/>
        <v>0</v>
      </c>
      <c r="L6869" s="57">
        <f t="shared" si="479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76"/>
        <v>0</v>
      </c>
      <c r="C6870" s="57" t="str">
        <f t="shared" si="477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78"/>
        <v>0</v>
      </c>
      <c r="L6870" s="57">
        <f t="shared" si="479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76"/>
        <v>0</v>
      </c>
      <c r="C6871" s="57" t="str">
        <f t="shared" si="477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78"/>
        <v>0</v>
      </c>
      <c r="L6871" s="57">
        <f t="shared" si="479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76"/>
        <v>0</v>
      </c>
      <c r="C6872" s="57" t="str">
        <f t="shared" si="477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78"/>
        <v>0</v>
      </c>
      <c r="L6872" s="57">
        <f t="shared" si="479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76"/>
        <v>0</v>
      </c>
      <c r="C6873" s="57" t="str">
        <f t="shared" si="477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78"/>
        <v>0</v>
      </c>
      <c r="L6873" s="57">
        <f t="shared" si="479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76"/>
        <v>0</v>
      </c>
      <c r="C6874" s="57" t="str">
        <f t="shared" si="477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78"/>
        <v>0</v>
      </c>
      <c r="L6874" s="57">
        <f t="shared" si="479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76"/>
        <v>0</v>
      </c>
      <c r="C6875" s="57" t="str">
        <f t="shared" si="477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78"/>
        <v>0</v>
      </c>
      <c r="L6875" s="57">
        <f t="shared" si="479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76"/>
        <v>0</v>
      </c>
      <c r="C6876" s="57" t="str">
        <f t="shared" si="477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78"/>
        <v>0</v>
      </c>
      <c r="L6876" s="57">
        <f t="shared" si="479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76"/>
        <v>0</v>
      </c>
      <c r="C6877" s="57" t="str">
        <f t="shared" si="477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78"/>
        <v>0</v>
      </c>
      <c r="L6877" s="57">
        <f t="shared" si="479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76"/>
        <v>0</v>
      </c>
      <c r="C6878" s="57" t="str">
        <f t="shared" si="477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78"/>
        <v>0</v>
      </c>
      <c r="L6878" s="57">
        <f t="shared" si="479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76"/>
        <v>0</v>
      </c>
      <c r="C6879" s="57" t="str">
        <f t="shared" si="477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78"/>
        <v>0</v>
      </c>
      <c r="L6879" s="57">
        <f t="shared" si="479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76"/>
        <v>0</v>
      </c>
      <c r="C6880" s="57" t="str">
        <f t="shared" si="477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78"/>
        <v>0</v>
      </c>
      <c r="L6880" s="57">
        <f t="shared" si="479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ref="B6881:B6944" si="480">WEEKNUM(A6881)</f>
        <v>0</v>
      </c>
      <c r="C6881" s="57" t="str">
        <f t="shared" ref="C6881:C6944" si="481">TEXT(A6881,"Mmm")</f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78"/>
        <v>0</v>
      </c>
      <c r="L6881" s="57">
        <f t="shared" si="479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80"/>
        <v>0</v>
      </c>
      <c r="C6882" s="57" t="str">
        <f t="shared" si="481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78"/>
        <v>0</v>
      </c>
      <c r="L6882" s="57">
        <f t="shared" si="479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80"/>
        <v>0</v>
      </c>
      <c r="C6883" s="57" t="str">
        <f t="shared" si="481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78"/>
        <v>0</v>
      </c>
      <c r="L6883" s="57">
        <f t="shared" si="479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80"/>
        <v>0</v>
      </c>
      <c r="C6884" s="57" t="str">
        <f t="shared" si="481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78"/>
        <v>0</v>
      </c>
      <c r="L6884" s="57">
        <f t="shared" si="479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80"/>
        <v>0</v>
      </c>
      <c r="C6885" s="57" t="str">
        <f t="shared" si="481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78"/>
        <v>0</v>
      </c>
      <c r="L6885" s="57">
        <f t="shared" si="479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80"/>
        <v>0</v>
      </c>
      <c r="C6886" s="57" t="str">
        <f t="shared" si="481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78"/>
        <v>0</v>
      </c>
      <c r="L6886" s="57">
        <f t="shared" si="479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80"/>
        <v>0</v>
      </c>
      <c r="C6887" s="57" t="str">
        <f t="shared" si="481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78"/>
        <v>0</v>
      </c>
      <c r="L6887" s="57">
        <f t="shared" si="479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80"/>
        <v>0</v>
      </c>
      <c r="C6888" s="57" t="str">
        <f t="shared" si="481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78"/>
        <v>0</v>
      </c>
      <c r="L6888" s="57">
        <f t="shared" si="479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80"/>
        <v>0</v>
      </c>
      <c r="C6889" s="57" t="str">
        <f t="shared" si="481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78"/>
        <v>0</v>
      </c>
      <c r="L6889" s="57">
        <f t="shared" si="479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80"/>
        <v>0</v>
      </c>
      <c r="C6890" s="57" t="str">
        <f t="shared" si="481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78"/>
        <v>0</v>
      </c>
      <c r="L6890" s="57">
        <f t="shared" si="479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80"/>
        <v>0</v>
      </c>
      <c r="C6891" s="57" t="str">
        <f t="shared" si="481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78"/>
        <v>0</v>
      </c>
      <c r="L6891" s="57">
        <f t="shared" si="479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80"/>
        <v>0</v>
      </c>
      <c r="C6892" s="57" t="str">
        <f t="shared" si="481"/>
        <v>Jan</v>
      </c>
      <c r="D6892" s="4"/>
      <c r="E6892" s="57"/>
      <c r="F6892" s="57"/>
      <c r="G6892" s="57"/>
      <c r="H6892" s="57"/>
      <c r="I6892" s="57"/>
      <c r="J6892" s="57"/>
      <c r="K6892" s="57">
        <f t="shared" ref="K6892:K6955" si="482">I6892+J6892</f>
        <v>0</v>
      </c>
      <c r="L6892" s="57">
        <f t="shared" si="479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80"/>
        <v>0</v>
      </c>
      <c r="C6893" s="57" t="str">
        <f t="shared" si="481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82"/>
        <v>0</v>
      </c>
      <c r="L6893" s="57">
        <f t="shared" si="479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80"/>
        <v>0</v>
      </c>
      <c r="C6894" s="57" t="str">
        <f t="shared" si="481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82"/>
        <v>0</v>
      </c>
      <c r="L6894" s="57">
        <f t="shared" si="479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80"/>
        <v>0</v>
      </c>
      <c r="C6895" s="57" t="str">
        <f t="shared" si="481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82"/>
        <v>0</v>
      </c>
      <c r="L6895" s="57">
        <f t="shared" si="479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80"/>
        <v>0</v>
      </c>
      <c r="C6896" s="57" t="str">
        <f t="shared" si="481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82"/>
        <v>0</v>
      </c>
      <c r="L6896" s="57">
        <f t="shared" si="479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80"/>
        <v>0</v>
      </c>
      <c r="C6897" s="57" t="str">
        <f t="shared" si="481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82"/>
        <v>0</v>
      </c>
      <c r="L6897" s="57">
        <f t="shared" si="479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80"/>
        <v>0</v>
      </c>
      <c r="C6898" s="57" t="str">
        <f t="shared" si="481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82"/>
        <v>0</v>
      </c>
      <c r="L6898" s="57">
        <f t="shared" si="479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80"/>
        <v>0</v>
      </c>
      <c r="C6899" s="57" t="str">
        <f t="shared" si="481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82"/>
        <v>0</v>
      </c>
      <c r="L6899" s="57">
        <f t="shared" si="479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80"/>
        <v>0</v>
      </c>
      <c r="C6900" s="57" t="str">
        <f t="shared" si="481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82"/>
        <v>0</v>
      </c>
      <c r="L6900" s="57">
        <f t="shared" si="479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80"/>
        <v>0</v>
      </c>
      <c r="C6901" s="57" t="str">
        <f t="shared" si="481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82"/>
        <v>0</v>
      </c>
      <c r="L6901" s="57">
        <f t="shared" si="479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80"/>
        <v>0</v>
      </c>
      <c r="C6902" s="57" t="str">
        <f t="shared" si="481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82"/>
        <v>0</v>
      </c>
      <c r="L6902" s="57">
        <f t="shared" si="479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80"/>
        <v>0</v>
      </c>
      <c r="C6903" s="57" t="str">
        <f t="shared" si="481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82"/>
        <v>0</v>
      </c>
      <c r="L6903" s="57">
        <f t="shared" si="479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80"/>
        <v>0</v>
      </c>
      <c r="C6904" s="57" t="str">
        <f t="shared" si="481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82"/>
        <v>0</v>
      </c>
      <c r="L6904" s="57">
        <f t="shared" ref="L6904:L6967" si="483">H6904*K6904</f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80"/>
        <v>0</v>
      </c>
      <c r="C6905" s="57" t="str">
        <f t="shared" si="481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82"/>
        <v>0</v>
      </c>
      <c r="L6905" s="57">
        <f t="shared" si="483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80"/>
        <v>0</v>
      </c>
      <c r="C6906" s="57" t="str">
        <f t="shared" si="481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82"/>
        <v>0</v>
      </c>
      <c r="L6906" s="57">
        <f t="shared" si="483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80"/>
        <v>0</v>
      </c>
      <c r="C6907" s="57" t="str">
        <f t="shared" si="481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82"/>
        <v>0</v>
      </c>
      <c r="L6907" s="57">
        <f t="shared" si="483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80"/>
        <v>0</v>
      </c>
      <c r="C6908" s="57" t="str">
        <f t="shared" si="481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82"/>
        <v>0</v>
      </c>
      <c r="L6908" s="57">
        <f t="shared" si="483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80"/>
        <v>0</v>
      </c>
      <c r="C6909" s="57" t="str">
        <f t="shared" si="481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82"/>
        <v>0</v>
      </c>
      <c r="L6909" s="57">
        <f t="shared" si="483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80"/>
        <v>0</v>
      </c>
      <c r="C6910" s="57" t="str">
        <f t="shared" si="481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82"/>
        <v>0</v>
      </c>
      <c r="L6910" s="57">
        <f t="shared" si="483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80"/>
        <v>0</v>
      </c>
      <c r="C6911" s="57" t="str">
        <f t="shared" si="481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82"/>
        <v>0</v>
      </c>
      <c r="L6911" s="57">
        <f t="shared" si="483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80"/>
        <v>0</v>
      </c>
      <c r="C6912" s="57" t="str">
        <f t="shared" si="481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82"/>
        <v>0</v>
      </c>
      <c r="L6912" s="57">
        <f t="shared" si="483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80"/>
        <v>0</v>
      </c>
      <c r="C6913" s="57" t="str">
        <f t="shared" si="481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82"/>
        <v>0</v>
      </c>
      <c r="L6913" s="57">
        <f t="shared" si="483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80"/>
        <v>0</v>
      </c>
      <c r="C6914" s="57" t="str">
        <f t="shared" si="481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82"/>
        <v>0</v>
      </c>
      <c r="L6914" s="57">
        <f t="shared" si="483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80"/>
        <v>0</v>
      </c>
      <c r="C6915" s="57" t="str">
        <f t="shared" si="481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82"/>
        <v>0</v>
      </c>
      <c r="L6915" s="57">
        <f t="shared" si="483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80"/>
        <v>0</v>
      </c>
      <c r="C6916" s="57" t="str">
        <f t="shared" si="481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82"/>
        <v>0</v>
      </c>
      <c r="L6916" s="57">
        <f t="shared" si="483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80"/>
        <v>0</v>
      </c>
      <c r="C6917" s="57" t="str">
        <f t="shared" si="481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82"/>
        <v>0</v>
      </c>
      <c r="L6917" s="57">
        <f t="shared" si="483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80"/>
        <v>0</v>
      </c>
      <c r="C6918" s="57" t="str">
        <f t="shared" si="481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82"/>
        <v>0</v>
      </c>
      <c r="L6918" s="57">
        <f t="shared" si="483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80"/>
        <v>0</v>
      </c>
      <c r="C6919" s="57" t="str">
        <f t="shared" si="481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82"/>
        <v>0</v>
      </c>
      <c r="L6919" s="57">
        <f t="shared" si="483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80"/>
        <v>0</v>
      </c>
      <c r="C6920" s="57" t="str">
        <f t="shared" si="481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82"/>
        <v>0</v>
      </c>
      <c r="L6920" s="57">
        <f t="shared" si="483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80"/>
        <v>0</v>
      </c>
      <c r="C6921" s="57" t="str">
        <f t="shared" si="481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82"/>
        <v>0</v>
      </c>
      <c r="L6921" s="57">
        <f t="shared" si="483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80"/>
        <v>0</v>
      </c>
      <c r="C6922" s="57" t="str">
        <f t="shared" si="481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82"/>
        <v>0</v>
      </c>
      <c r="L6922" s="57">
        <f t="shared" si="483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80"/>
        <v>0</v>
      </c>
      <c r="C6923" s="57" t="str">
        <f t="shared" si="481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82"/>
        <v>0</v>
      </c>
      <c r="L6923" s="57">
        <f t="shared" si="483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80"/>
        <v>0</v>
      </c>
      <c r="C6924" s="57" t="str">
        <f t="shared" si="481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82"/>
        <v>0</v>
      </c>
      <c r="L6924" s="57">
        <f t="shared" si="483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80"/>
        <v>0</v>
      </c>
      <c r="C6925" s="57" t="str">
        <f t="shared" si="481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82"/>
        <v>0</v>
      </c>
      <c r="L6925" s="57">
        <f t="shared" si="483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80"/>
        <v>0</v>
      </c>
      <c r="C6926" s="57" t="str">
        <f t="shared" si="481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82"/>
        <v>0</v>
      </c>
      <c r="L6926" s="57">
        <f t="shared" si="483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80"/>
        <v>0</v>
      </c>
      <c r="C6927" s="57" t="str">
        <f t="shared" si="481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82"/>
        <v>0</v>
      </c>
      <c r="L6927" s="57">
        <f t="shared" si="483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80"/>
        <v>0</v>
      </c>
      <c r="C6928" s="57" t="str">
        <f t="shared" si="481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82"/>
        <v>0</v>
      </c>
      <c r="L6928" s="57">
        <f t="shared" si="483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80"/>
        <v>0</v>
      </c>
      <c r="C6929" s="57" t="str">
        <f t="shared" si="481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82"/>
        <v>0</v>
      </c>
      <c r="L6929" s="57">
        <f t="shared" si="483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80"/>
        <v>0</v>
      </c>
      <c r="C6930" s="57" t="str">
        <f t="shared" si="481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82"/>
        <v>0</v>
      </c>
      <c r="L6930" s="57">
        <f t="shared" si="483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80"/>
        <v>0</v>
      </c>
      <c r="C6931" s="57" t="str">
        <f t="shared" si="481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82"/>
        <v>0</v>
      </c>
      <c r="L6931" s="57">
        <f t="shared" si="483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80"/>
        <v>0</v>
      </c>
      <c r="C6932" s="57" t="str">
        <f t="shared" si="481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82"/>
        <v>0</v>
      </c>
      <c r="L6932" s="57">
        <f t="shared" si="483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80"/>
        <v>0</v>
      </c>
      <c r="C6933" s="57" t="str">
        <f t="shared" si="481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82"/>
        <v>0</v>
      </c>
      <c r="L6933" s="57">
        <f t="shared" si="483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80"/>
        <v>0</v>
      </c>
      <c r="C6934" s="57" t="str">
        <f t="shared" si="481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82"/>
        <v>0</v>
      </c>
      <c r="L6934" s="57">
        <f t="shared" si="483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80"/>
        <v>0</v>
      </c>
      <c r="C6935" s="57" t="str">
        <f t="shared" si="481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82"/>
        <v>0</v>
      </c>
      <c r="L6935" s="57">
        <f t="shared" si="483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80"/>
        <v>0</v>
      </c>
      <c r="C6936" s="57" t="str">
        <f t="shared" si="481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82"/>
        <v>0</v>
      </c>
      <c r="L6936" s="57">
        <f t="shared" si="483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80"/>
        <v>0</v>
      </c>
      <c r="C6937" s="57" t="str">
        <f t="shared" si="481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82"/>
        <v>0</v>
      </c>
      <c r="L6937" s="57">
        <f t="shared" si="483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80"/>
        <v>0</v>
      </c>
      <c r="C6938" s="57" t="str">
        <f t="shared" si="481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82"/>
        <v>0</v>
      </c>
      <c r="L6938" s="57">
        <f t="shared" si="483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80"/>
        <v>0</v>
      </c>
      <c r="C6939" s="57" t="str">
        <f t="shared" si="481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82"/>
        <v>0</v>
      </c>
      <c r="L6939" s="57">
        <f t="shared" si="483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80"/>
        <v>0</v>
      </c>
      <c r="C6940" s="57" t="str">
        <f t="shared" si="481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82"/>
        <v>0</v>
      </c>
      <c r="L6940" s="57">
        <f t="shared" si="483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80"/>
        <v>0</v>
      </c>
      <c r="C6941" s="57" t="str">
        <f t="shared" si="481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82"/>
        <v>0</v>
      </c>
      <c r="L6941" s="57">
        <f t="shared" si="483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80"/>
        <v>0</v>
      </c>
      <c r="C6942" s="57" t="str">
        <f t="shared" si="481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82"/>
        <v>0</v>
      </c>
      <c r="L6942" s="57">
        <f t="shared" si="483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80"/>
        <v>0</v>
      </c>
      <c r="C6943" s="57" t="str">
        <f t="shared" si="481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82"/>
        <v>0</v>
      </c>
      <c r="L6943" s="57">
        <f t="shared" si="483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480"/>
        <v>0</v>
      </c>
      <c r="C6944" s="57" t="str">
        <f t="shared" si="481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82"/>
        <v>0</v>
      </c>
      <c r="L6944" s="57">
        <f t="shared" si="483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ref="B6945:B7000" si="484">WEEKNUM(A6945)</f>
        <v>0</v>
      </c>
      <c r="C6945" s="57" t="str">
        <f t="shared" ref="C6945:C7000" si="485">TEXT(A6945,"Mmm")</f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82"/>
        <v>0</v>
      </c>
      <c r="L6945" s="57">
        <f t="shared" si="483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484"/>
        <v>0</v>
      </c>
      <c r="C6946" s="57" t="str">
        <f t="shared" si="485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82"/>
        <v>0</v>
      </c>
      <c r="L6946" s="57">
        <f t="shared" si="483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84"/>
        <v>0</v>
      </c>
      <c r="C6947" s="57" t="str">
        <f t="shared" si="485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82"/>
        <v>0</v>
      </c>
      <c r="L6947" s="57">
        <f t="shared" si="483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84"/>
        <v>0</v>
      </c>
      <c r="C6948" s="57" t="str">
        <f t="shared" si="485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82"/>
        <v>0</v>
      </c>
      <c r="L6948" s="57">
        <f t="shared" si="483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84"/>
        <v>0</v>
      </c>
      <c r="C6949" s="57" t="str">
        <f t="shared" si="485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82"/>
        <v>0</v>
      </c>
      <c r="L6949" s="57">
        <f t="shared" si="483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84"/>
        <v>0</v>
      </c>
      <c r="C6950" s="57" t="str">
        <f t="shared" si="485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82"/>
        <v>0</v>
      </c>
      <c r="L6950" s="57">
        <f t="shared" si="483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84"/>
        <v>0</v>
      </c>
      <c r="C6951" s="57" t="str">
        <f t="shared" si="485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82"/>
        <v>0</v>
      </c>
      <c r="L6951" s="57">
        <f t="shared" si="483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84"/>
        <v>0</v>
      </c>
      <c r="C6952" s="57" t="str">
        <f t="shared" si="485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82"/>
        <v>0</v>
      </c>
      <c r="L6952" s="57">
        <f t="shared" si="483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84"/>
        <v>0</v>
      </c>
      <c r="C6953" s="57" t="str">
        <f t="shared" si="485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82"/>
        <v>0</v>
      </c>
      <c r="L6953" s="57">
        <f t="shared" si="483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84"/>
        <v>0</v>
      </c>
      <c r="C6954" s="57" t="str">
        <f t="shared" si="485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82"/>
        <v>0</v>
      </c>
      <c r="L6954" s="57">
        <f t="shared" si="483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84"/>
        <v>0</v>
      </c>
      <c r="C6955" s="57" t="str">
        <f t="shared" si="485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482"/>
        <v>0</v>
      </c>
      <c r="L6955" s="57">
        <f t="shared" si="483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84"/>
        <v>0</v>
      </c>
      <c r="C6956" s="57" t="str">
        <f t="shared" si="485"/>
        <v>Jan</v>
      </c>
      <c r="D6956" s="4"/>
      <c r="E6956" s="57"/>
      <c r="F6956" s="57"/>
      <c r="G6956" s="57"/>
      <c r="H6956" s="57"/>
      <c r="I6956" s="57"/>
      <c r="J6956" s="57"/>
      <c r="K6956" s="57">
        <f t="shared" ref="K6956:K7000" si="486">I6956+J6956</f>
        <v>0</v>
      </c>
      <c r="L6956" s="57">
        <f t="shared" si="483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84"/>
        <v>0</v>
      </c>
      <c r="C6957" s="57" t="str">
        <f t="shared" si="485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486"/>
        <v>0</v>
      </c>
      <c r="L6957" s="57">
        <f t="shared" si="483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84"/>
        <v>0</v>
      </c>
      <c r="C6958" s="57" t="str">
        <f t="shared" si="485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86"/>
        <v>0</v>
      </c>
      <c r="L6958" s="57">
        <f t="shared" si="483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84"/>
        <v>0</v>
      </c>
      <c r="C6959" s="57" t="str">
        <f t="shared" si="485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86"/>
        <v>0</v>
      </c>
      <c r="L6959" s="57">
        <f t="shared" si="483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84"/>
        <v>0</v>
      </c>
      <c r="C6960" s="57" t="str">
        <f t="shared" si="485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86"/>
        <v>0</v>
      </c>
      <c r="L6960" s="57">
        <f t="shared" si="483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84"/>
        <v>0</v>
      </c>
      <c r="C6961" s="57" t="str">
        <f t="shared" si="485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86"/>
        <v>0</v>
      </c>
      <c r="L6961" s="57">
        <f t="shared" si="483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84"/>
        <v>0</v>
      </c>
      <c r="C6962" s="57" t="str">
        <f t="shared" si="485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86"/>
        <v>0</v>
      </c>
      <c r="L6962" s="57">
        <f t="shared" si="483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84"/>
        <v>0</v>
      </c>
      <c r="C6963" s="57" t="str">
        <f t="shared" si="485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86"/>
        <v>0</v>
      </c>
      <c r="L6963" s="57">
        <f t="shared" si="483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84"/>
        <v>0</v>
      </c>
      <c r="C6964" s="57" t="str">
        <f t="shared" si="485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86"/>
        <v>0</v>
      </c>
      <c r="L6964" s="57">
        <f t="shared" si="483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84"/>
        <v>0</v>
      </c>
      <c r="C6965" s="57" t="str">
        <f t="shared" si="485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86"/>
        <v>0</v>
      </c>
      <c r="L6965" s="57">
        <f t="shared" si="483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84"/>
        <v>0</v>
      </c>
      <c r="C6966" s="57" t="str">
        <f t="shared" si="485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86"/>
        <v>0</v>
      </c>
      <c r="L6966" s="57">
        <f t="shared" si="483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84"/>
        <v>0</v>
      </c>
      <c r="C6967" s="57" t="str">
        <f t="shared" si="485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86"/>
        <v>0</v>
      </c>
      <c r="L6967" s="57">
        <f t="shared" si="483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84"/>
        <v>0</v>
      </c>
      <c r="C6968" s="57" t="str">
        <f t="shared" si="485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86"/>
        <v>0</v>
      </c>
      <c r="L6968" s="57">
        <f t="shared" ref="L6968:L7000" si="487">H6968*K6968</f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84"/>
        <v>0</v>
      </c>
      <c r="C6969" s="57" t="str">
        <f t="shared" si="485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86"/>
        <v>0</v>
      </c>
      <c r="L6969" s="57">
        <f t="shared" si="487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84"/>
        <v>0</v>
      </c>
      <c r="C6970" s="57" t="str">
        <f t="shared" si="485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86"/>
        <v>0</v>
      </c>
      <c r="L6970" s="57">
        <f t="shared" si="487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84"/>
        <v>0</v>
      </c>
      <c r="C6971" s="57" t="str">
        <f t="shared" si="485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86"/>
        <v>0</v>
      </c>
      <c r="L6971" s="57">
        <f t="shared" si="487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84"/>
        <v>0</v>
      </c>
      <c r="C6972" s="57" t="str">
        <f t="shared" si="485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86"/>
        <v>0</v>
      </c>
      <c r="L6972" s="57">
        <f t="shared" si="487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84"/>
        <v>0</v>
      </c>
      <c r="C6973" s="57" t="str">
        <f t="shared" si="485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86"/>
        <v>0</v>
      </c>
      <c r="L6973" s="57">
        <f t="shared" si="487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84"/>
        <v>0</v>
      </c>
      <c r="C6974" s="57" t="str">
        <f t="shared" si="485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86"/>
        <v>0</v>
      </c>
      <c r="L6974" s="57">
        <f t="shared" si="487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84"/>
        <v>0</v>
      </c>
      <c r="C6975" s="57" t="str">
        <f t="shared" si="485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86"/>
        <v>0</v>
      </c>
      <c r="L6975" s="57">
        <f t="shared" si="487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84"/>
        <v>0</v>
      </c>
      <c r="C6976" s="57" t="str">
        <f t="shared" si="485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86"/>
        <v>0</v>
      </c>
      <c r="L6976" s="57">
        <f t="shared" si="487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84"/>
        <v>0</v>
      </c>
      <c r="C6977" s="57" t="str">
        <f t="shared" si="485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86"/>
        <v>0</v>
      </c>
      <c r="L6977" s="57">
        <f t="shared" si="487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84"/>
        <v>0</v>
      </c>
      <c r="C6978" s="57" t="str">
        <f t="shared" si="485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86"/>
        <v>0</v>
      </c>
      <c r="L6978" s="57">
        <f t="shared" si="487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84"/>
        <v>0</v>
      </c>
      <c r="C6979" s="57" t="str">
        <f t="shared" si="485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86"/>
        <v>0</v>
      </c>
      <c r="L6979" s="57">
        <f t="shared" si="487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84"/>
        <v>0</v>
      </c>
      <c r="C6980" s="57" t="str">
        <f t="shared" si="485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86"/>
        <v>0</v>
      </c>
      <c r="L6980" s="57">
        <f t="shared" si="487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84"/>
        <v>0</v>
      </c>
      <c r="C6981" s="57" t="str">
        <f t="shared" si="485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86"/>
        <v>0</v>
      </c>
      <c r="L6981" s="57">
        <f t="shared" si="487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84"/>
        <v>0</v>
      </c>
      <c r="C6982" s="57" t="str">
        <f t="shared" si="485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86"/>
        <v>0</v>
      </c>
      <c r="L6982" s="57">
        <f t="shared" si="487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84"/>
        <v>0</v>
      </c>
      <c r="C6983" s="57" t="str">
        <f t="shared" si="485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86"/>
        <v>0</v>
      </c>
      <c r="L6983" s="57">
        <f t="shared" si="487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84"/>
        <v>0</v>
      </c>
      <c r="C6984" s="57" t="str">
        <f t="shared" si="485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86"/>
        <v>0</v>
      </c>
      <c r="L6984" s="57">
        <f t="shared" si="487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84"/>
        <v>0</v>
      </c>
      <c r="C6985" s="57" t="str">
        <f t="shared" si="485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86"/>
        <v>0</v>
      </c>
      <c r="L6985" s="57">
        <f t="shared" si="487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84"/>
        <v>0</v>
      </c>
      <c r="C6986" s="57" t="str">
        <f t="shared" si="485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86"/>
        <v>0</v>
      </c>
      <c r="L6986" s="57">
        <f t="shared" si="487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84"/>
        <v>0</v>
      </c>
      <c r="C6987" s="57" t="str">
        <f t="shared" si="485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86"/>
        <v>0</v>
      </c>
      <c r="L6987" s="57">
        <f t="shared" si="487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84"/>
        <v>0</v>
      </c>
      <c r="C6988" s="57" t="str">
        <f t="shared" si="485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86"/>
        <v>0</v>
      </c>
      <c r="L6988" s="57">
        <f t="shared" si="487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84"/>
        <v>0</v>
      </c>
      <c r="C6989" s="57" t="str">
        <f t="shared" si="485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86"/>
        <v>0</v>
      </c>
      <c r="L6989" s="57">
        <f t="shared" si="487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84"/>
        <v>0</v>
      </c>
      <c r="C6990" s="57" t="str">
        <f t="shared" si="485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86"/>
        <v>0</v>
      </c>
      <c r="L6990" s="57">
        <f t="shared" si="487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84"/>
        <v>0</v>
      </c>
      <c r="C6991" s="57" t="str">
        <f t="shared" si="485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86"/>
        <v>0</v>
      </c>
      <c r="L6991" s="57">
        <f t="shared" si="487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84"/>
        <v>0</v>
      </c>
      <c r="C6992" s="57" t="str">
        <f t="shared" si="485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86"/>
        <v>0</v>
      </c>
      <c r="L6992" s="57">
        <f t="shared" si="487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84"/>
        <v>0</v>
      </c>
      <c r="C6993" s="57" t="str">
        <f t="shared" si="485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86"/>
        <v>0</v>
      </c>
      <c r="L6993" s="57">
        <f t="shared" si="487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84"/>
        <v>0</v>
      </c>
      <c r="C6994" s="57" t="str">
        <f t="shared" si="485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86"/>
        <v>0</v>
      </c>
      <c r="L6994" s="57">
        <f t="shared" si="487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84"/>
        <v>0</v>
      </c>
      <c r="C6995" s="57" t="str">
        <f t="shared" si="485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86"/>
        <v>0</v>
      </c>
      <c r="L6995" s="57">
        <f t="shared" si="487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84"/>
        <v>0</v>
      </c>
      <c r="C6996" s="57" t="str">
        <f t="shared" si="485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86"/>
        <v>0</v>
      </c>
      <c r="L6996" s="57">
        <f t="shared" si="487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84"/>
        <v>0</v>
      </c>
      <c r="C6997" s="57" t="str">
        <f t="shared" si="485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86"/>
        <v>0</v>
      </c>
      <c r="L6997" s="57">
        <f t="shared" si="487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84"/>
        <v>0</v>
      </c>
      <c r="C6998" s="57" t="str">
        <f t="shared" si="485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86"/>
        <v>0</v>
      </c>
      <c r="L6998" s="57">
        <f t="shared" si="487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84"/>
        <v>0</v>
      </c>
      <c r="C6999" s="57" t="str">
        <f t="shared" si="485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86"/>
        <v>0</v>
      </c>
      <c r="L6999" s="57">
        <f t="shared" si="487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484"/>
        <v>0</v>
      </c>
      <c r="C7000" s="57" t="str">
        <f t="shared" si="485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486"/>
        <v>0</v>
      </c>
      <c r="L7000" s="57">
        <f t="shared" si="487"/>
        <v>0</v>
      </c>
      <c r="M7000" s="4"/>
      <c r="N7000" s="57"/>
      <c r="O7000" s="57"/>
      <c r="P7000" s="4"/>
      <c r="Q7000" s="4"/>
    </row>
  </sheetData>
  <autoFilter ref="A2:Q7000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B7001:B1048576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D7001:F1048576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I7001:I1048576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C7001:C1048576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6234</v>
      </c>
      <c r="D2" s="4" t="s">
        <v>3903</v>
      </c>
      <c r="E2" s="57" t="s">
        <v>446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2023</v>
      </c>
      <c r="N2" s="57" t="s">
        <v>57</v>
      </c>
      <c r="O2" s="57">
        <v>275201</v>
      </c>
      <c r="P2" s="4" t="s">
        <v>5533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6234</v>
      </c>
      <c r="D3" s="4" t="s">
        <v>3720</v>
      </c>
      <c r="E3" s="57" t="s">
        <v>446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2023</v>
      </c>
      <c r="N3" s="57" t="s">
        <v>57</v>
      </c>
      <c r="O3" s="57">
        <v>275205</v>
      </c>
      <c r="P3" s="4" t="s">
        <v>5426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6234</v>
      </c>
      <c r="D4" s="4" t="s">
        <v>3504</v>
      </c>
      <c r="E4" s="57" t="s">
        <v>446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2023</v>
      </c>
      <c r="N4" s="57" t="s">
        <v>57</v>
      </c>
      <c r="O4" s="57" t="s">
        <v>6196</v>
      </c>
      <c r="P4" s="4" t="s">
        <v>5458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6234</v>
      </c>
      <c r="D5" s="4" t="s">
        <v>3903</v>
      </c>
      <c r="E5" s="57" t="s">
        <v>446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2023</v>
      </c>
      <c r="N5" s="57" t="s">
        <v>57</v>
      </c>
      <c r="O5" s="57" t="s">
        <v>6197</v>
      </c>
      <c r="P5" s="4" t="s">
        <v>5458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6234</v>
      </c>
      <c r="D6" s="4" t="s">
        <v>3504</v>
      </c>
      <c r="E6" s="57" t="s">
        <v>446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2023</v>
      </c>
      <c r="N6" s="57" t="s">
        <v>57</v>
      </c>
      <c r="O6" s="57" t="s">
        <v>5083</v>
      </c>
      <c r="P6" s="4" t="s">
        <v>6238</v>
      </c>
      <c r="Q6" t="s">
        <v>6237</v>
      </c>
    </row>
    <row r="7" spans="1:18" hidden="1" x14ac:dyDescent="0.35">
      <c r="A7" s="3">
        <v>46175</v>
      </c>
      <c r="B7" s="57">
        <v>23</v>
      </c>
      <c r="C7" s="57" t="s">
        <v>6234</v>
      </c>
      <c r="D7" s="4" t="s">
        <v>3720</v>
      </c>
      <c r="E7" s="57" t="s">
        <v>446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2023</v>
      </c>
      <c r="N7" s="57" t="s">
        <v>57</v>
      </c>
      <c r="O7" s="57" t="s">
        <v>6031</v>
      </c>
      <c r="P7" s="4" t="s">
        <v>5532</v>
      </c>
      <c r="Q7" t="s">
        <v>6236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6234</v>
      </c>
      <c r="D8" s="4" t="s">
        <v>1196</v>
      </c>
      <c r="E8" s="57" t="s">
        <v>446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2023</v>
      </c>
      <c r="N8" s="57" t="s">
        <v>57</v>
      </c>
      <c r="O8" s="57" t="s">
        <v>6031</v>
      </c>
      <c r="P8" s="4" t="s">
        <v>5532</v>
      </c>
      <c r="Q8" t="s">
        <v>6236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6235</v>
      </c>
      <c r="D9" s="4" t="s">
        <v>5197</v>
      </c>
      <c r="E9" s="57" t="s">
        <v>446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2023</v>
      </c>
      <c r="N9" s="57" t="s">
        <v>57</v>
      </c>
      <c r="O9" s="57" t="s">
        <v>5724</v>
      </c>
      <c r="P9" s="4" t="s">
        <v>5532</v>
      </c>
      <c r="Q9" t="s">
        <v>6236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6234</v>
      </c>
      <c r="D10" s="4" t="s">
        <v>3504</v>
      </c>
      <c r="E10" s="57" t="s">
        <v>446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2023</v>
      </c>
      <c r="N10" s="57" t="s">
        <v>57</v>
      </c>
      <c r="O10" s="57" t="s">
        <v>5724</v>
      </c>
      <c r="P10" s="4" t="s">
        <v>5532</v>
      </c>
      <c r="Q10" t="s">
        <v>6236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6235</v>
      </c>
      <c r="D11" s="4" t="s">
        <v>5197</v>
      </c>
      <c r="E11" s="57" t="s">
        <v>446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2023</v>
      </c>
      <c r="N11" s="57" t="s">
        <v>57</v>
      </c>
      <c r="O11" s="57" t="s">
        <v>5083</v>
      </c>
      <c r="P11" s="4" t="s">
        <v>5199</v>
      </c>
      <c r="Q11" t="s">
        <v>6237</v>
      </c>
    </row>
    <row r="12" spans="1:18" x14ac:dyDescent="0.35">
      <c r="A12" s="3">
        <v>46169</v>
      </c>
      <c r="B12" s="57">
        <v>22</v>
      </c>
      <c r="C12" s="57" t="s">
        <v>6235</v>
      </c>
      <c r="D12" s="4" t="s">
        <v>5197</v>
      </c>
      <c r="E12" s="57" t="s">
        <v>446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2023</v>
      </c>
      <c r="N12" s="57" t="s">
        <v>57</v>
      </c>
      <c r="O12" s="57" t="s">
        <v>5083</v>
      </c>
      <c r="P12" s="4" t="s">
        <v>5199</v>
      </c>
      <c r="Q12" t="s">
        <v>6237</v>
      </c>
    </row>
    <row r="13" spans="1:18" x14ac:dyDescent="0.35">
      <c r="A13" s="3">
        <v>46174</v>
      </c>
      <c r="B13" s="57">
        <v>23</v>
      </c>
      <c r="C13" s="57" t="s">
        <v>6234</v>
      </c>
      <c r="D13" s="4" t="s">
        <v>3504</v>
      </c>
      <c r="E13" s="57" t="s">
        <v>446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2278</v>
      </c>
      <c r="N13" s="57" t="s">
        <v>57</v>
      </c>
      <c r="O13" s="57" t="s">
        <v>5083</v>
      </c>
      <c r="P13" s="4" t="s">
        <v>5199</v>
      </c>
      <c r="Q13" t="s">
        <v>6237</v>
      </c>
    </row>
    <row r="14" spans="1:18" x14ac:dyDescent="0.35">
      <c r="A14" s="3">
        <v>46175</v>
      </c>
      <c r="B14" s="57">
        <v>23</v>
      </c>
      <c r="C14" s="57" t="s">
        <v>6234</v>
      </c>
      <c r="D14" s="4" t="s">
        <v>3720</v>
      </c>
      <c r="E14" s="57" t="s">
        <v>446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2278</v>
      </c>
      <c r="N14" s="57" t="s">
        <v>57</v>
      </c>
      <c r="O14" s="57" t="s">
        <v>5083</v>
      </c>
      <c r="P14" s="4" t="s">
        <v>5199</v>
      </c>
      <c r="Q14" t="s">
        <v>6237</v>
      </c>
    </row>
    <row r="15" spans="1:18" x14ac:dyDescent="0.35">
      <c r="A15" s="3">
        <v>46177</v>
      </c>
      <c r="B15" s="57">
        <v>23</v>
      </c>
      <c r="C15" s="57" t="s">
        <v>6234</v>
      </c>
      <c r="D15" s="4" t="s">
        <v>1196</v>
      </c>
      <c r="E15" s="57" t="s">
        <v>446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2278</v>
      </c>
      <c r="N15" s="57" t="s">
        <v>57</v>
      </c>
      <c r="O15" s="57" t="s">
        <v>5083</v>
      </c>
      <c r="P15" s="4" t="s">
        <v>5199</v>
      </c>
      <c r="Q15" t="s">
        <v>6237</v>
      </c>
    </row>
    <row r="16" spans="1:18" x14ac:dyDescent="0.35">
      <c r="A16" s="3">
        <v>46178</v>
      </c>
      <c r="B16" s="57">
        <v>23</v>
      </c>
      <c r="C16" s="57" t="s">
        <v>6234</v>
      </c>
      <c r="D16" s="4" t="s">
        <v>1196</v>
      </c>
      <c r="E16" s="57" t="s">
        <v>446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2278</v>
      </c>
      <c r="N16" s="57" t="s">
        <v>57</v>
      </c>
      <c r="O16" s="57" t="s">
        <v>5083</v>
      </c>
      <c r="P16" s="4" t="s">
        <v>5199</v>
      </c>
      <c r="Q16" t="s">
        <v>6237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70"/>
  <sheetViews>
    <sheetView topLeftCell="A59" workbookViewId="0">
      <selection activeCell="C67" sqref="C67:D67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2485</v>
      </c>
    </row>
    <row r="55" spans="3:5" ht="15.5" x14ac:dyDescent="0.35">
      <c r="C55" s="112" t="s">
        <v>198</v>
      </c>
      <c r="D55" s="112" t="s">
        <v>2486</v>
      </c>
    </row>
    <row r="56" spans="3:5" ht="15.5" x14ac:dyDescent="0.35">
      <c r="C56" s="112" t="s">
        <v>57</v>
      </c>
      <c r="D56" s="112" t="s">
        <v>2487</v>
      </c>
    </row>
    <row r="57" spans="3:5" ht="15.5" x14ac:dyDescent="0.35">
      <c r="C57" s="112" t="s">
        <v>61</v>
      </c>
      <c r="D57" s="112" t="s">
        <v>1428</v>
      </c>
    </row>
    <row r="58" spans="3:5" ht="15.5" x14ac:dyDescent="0.35">
      <c r="C58" s="112" t="s">
        <v>671</v>
      </c>
      <c r="D58" s="112" t="s">
        <v>1428</v>
      </c>
    </row>
    <row r="59" spans="3:5" ht="15.5" x14ac:dyDescent="0.35">
      <c r="C59" s="112" t="s">
        <v>52</v>
      </c>
      <c r="D59" s="112" t="s">
        <v>2488</v>
      </c>
    </row>
    <row r="60" spans="3:5" ht="15.5" x14ac:dyDescent="0.35">
      <c r="C60" s="112" t="s">
        <v>65</v>
      </c>
      <c r="D60" s="112" t="s">
        <v>2489</v>
      </c>
    </row>
    <row r="61" spans="3:5" ht="15.5" x14ac:dyDescent="0.35">
      <c r="C61" s="112" t="s">
        <v>93</v>
      </c>
      <c r="D61" s="112" t="s">
        <v>2490</v>
      </c>
    </row>
    <row r="62" spans="3:5" ht="15.5" x14ac:dyDescent="0.35">
      <c r="C62" s="112" t="s">
        <v>2491</v>
      </c>
      <c r="D62" s="112" t="s">
        <v>49</v>
      </c>
    </row>
    <row r="63" spans="3:5" ht="15.5" x14ac:dyDescent="0.35">
      <c r="C63" s="112" t="s">
        <v>47</v>
      </c>
      <c r="D63" s="112" t="s">
        <v>2492</v>
      </c>
    </row>
    <row r="64" spans="3:5" ht="15.5" x14ac:dyDescent="0.35">
      <c r="C64" s="112" t="s">
        <v>2493</v>
      </c>
      <c r="D64" s="112" t="s">
        <v>1428</v>
      </c>
    </row>
    <row r="65" spans="3:4" ht="15.5" x14ac:dyDescent="0.35">
      <c r="C65" s="112" t="s">
        <v>2494</v>
      </c>
      <c r="D65" s="112" t="s">
        <v>2495</v>
      </c>
    </row>
    <row r="66" spans="3:4" ht="15.5" x14ac:dyDescent="0.35">
      <c r="C66" s="112" t="s">
        <v>2496</v>
      </c>
      <c r="D66" s="112" t="s">
        <v>2495</v>
      </c>
    </row>
    <row r="67" spans="3:4" ht="15.5" x14ac:dyDescent="0.35">
      <c r="C67" s="112" t="s">
        <v>74</v>
      </c>
      <c r="D67" s="112" t="s">
        <v>2487</v>
      </c>
    </row>
    <row r="68" spans="3:4" ht="15.5" x14ac:dyDescent="0.35">
      <c r="C68" s="112" t="s">
        <v>6198</v>
      </c>
      <c r="D68" s="112" t="s">
        <v>6559</v>
      </c>
    </row>
    <row r="69" spans="3:4" ht="15.5" x14ac:dyDescent="0.35">
      <c r="C69" s="112" t="s">
        <v>1691</v>
      </c>
      <c r="D69" s="112" t="s">
        <v>2488</v>
      </c>
    </row>
    <row r="70" spans="3:4" ht="15.5" x14ac:dyDescent="0.35">
      <c r="C70" s="112" t="s">
        <v>3119</v>
      </c>
      <c r="D70" s="112" t="s">
        <v>2485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2026-08-04T00:21:38Z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