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3109" documentId="6_{6C3E462F-99BC-49A0-A831-4E99AFA5EC66}" xr6:coauthVersionLast="47" xr6:coauthVersionMax="47" xr10:uidLastSave="{429E74E7-1497-44E4-ADA4-4168FF18D6F3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Lending!$A$2:$Q$7032</definedName>
    <definedName name="_xlnm._FilterDatabase" localSheetId="1" hidden="1">'Quality &amp; Downtime'!$A$2:$AA$3604</definedName>
    <definedName name="_xlnm._FilterDatabase" localSheetId="4" hidden="1">Rework!$A$2:$P$968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6" r:id="rId11"/>
    <pivotCache cacheId="71" r:id="rId12"/>
    <pivotCache cacheId="76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09" i="6" l="1"/>
  <c r="N708" i="6"/>
  <c r="N707" i="6" l="1"/>
  <c r="N706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84" i="7"/>
  <c r="C3384" i="7"/>
  <c r="K3384" i="7"/>
  <c r="L3384" i="7"/>
  <c r="N703" i="6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8" i="6"/>
  <c r="N699" i="6"/>
  <c r="N697" i="6" l="1"/>
  <c r="B696" i="6" l="1"/>
  <c r="C696" i="6"/>
  <c r="N693" i="6"/>
  <c r="K3368" i="7"/>
  <c r="L3368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2" i="6" l="1"/>
  <c r="N691" i="6" l="1"/>
  <c r="N688" i="6" l="1"/>
  <c r="N689" i="6"/>
  <c r="N690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N684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N682" i="6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79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N676" i="6" l="1"/>
  <c r="B6780" i="7" l="1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B7002" i="7"/>
  <c r="C7002" i="7"/>
  <c r="K7002" i="7"/>
  <c r="L7002" i="7" s="1"/>
  <c r="B7003" i="7"/>
  <c r="C7003" i="7"/>
  <c r="K7003" i="7"/>
  <c r="L7003" i="7" s="1"/>
  <c r="B7004" i="7"/>
  <c r="C7004" i="7"/>
  <c r="K7004" i="7"/>
  <c r="L7004" i="7" s="1"/>
  <c r="B7005" i="7"/>
  <c r="C7005" i="7"/>
  <c r="K7005" i="7"/>
  <c r="L7005" i="7" s="1"/>
  <c r="B7006" i="7"/>
  <c r="C7006" i="7"/>
  <c r="K7006" i="7"/>
  <c r="L7006" i="7" s="1"/>
  <c r="B7007" i="7"/>
  <c r="C7007" i="7"/>
  <c r="K7007" i="7"/>
  <c r="L7007" i="7" s="1"/>
  <c r="B7008" i="7"/>
  <c r="C7008" i="7"/>
  <c r="K7008" i="7"/>
  <c r="L7008" i="7" s="1"/>
  <c r="B7009" i="7"/>
  <c r="C7009" i="7"/>
  <c r="K7009" i="7"/>
  <c r="L7009" i="7" s="1"/>
  <c r="B7010" i="7"/>
  <c r="C7010" i="7"/>
  <c r="K7010" i="7"/>
  <c r="L7010" i="7" s="1"/>
  <c r="B7011" i="7"/>
  <c r="C7011" i="7"/>
  <c r="K7011" i="7"/>
  <c r="L7011" i="7" s="1"/>
  <c r="B7012" i="7"/>
  <c r="C7012" i="7"/>
  <c r="K7012" i="7"/>
  <c r="L7012" i="7" s="1"/>
  <c r="B7013" i="7"/>
  <c r="C7013" i="7"/>
  <c r="K7013" i="7"/>
  <c r="L7013" i="7" s="1"/>
  <c r="B7014" i="7"/>
  <c r="C7014" i="7"/>
  <c r="K7014" i="7"/>
  <c r="L7014" i="7" s="1"/>
  <c r="B7015" i="7"/>
  <c r="C7015" i="7"/>
  <c r="K7015" i="7"/>
  <c r="L7015" i="7" s="1"/>
  <c r="B7016" i="7"/>
  <c r="C7016" i="7"/>
  <c r="K7016" i="7"/>
  <c r="L7016" i="7" s="1"/>
  <c r="B7017" i="7"/>
  <c r="C7017" i="7"/>
  <c r="K7017" i="7"/>
  <c r="L7017" i="7" s="1"/>
  <c r="B7018" i="7"/>
  <c r="C7018" i="7"/>
  <c r="K7018" i="7"/>
  <c r="L7018" i="7" s="1"/>
  <c r="B7019" i="7"/>
  <c r="C7019" i="7"/>
  <c r="K7019" i="7"/>
  <c r="L7019" i="7" s="1"/>
  <c r="B7020" i="7"/>
  <c r="C7020" i="7"/>
  <c r="K7020" i="7"/>
  <c r="L7020" i="7" s="1"/>
  <c r="B7021" i="7"/>
  <c r="C7021" i="7"/>
  <c r="K7021" i="7"/>
  <c r="L7021" i="7" s="1"/>
  <c r="B7022" i="7"/>
  <c r="C7022" i="7"/>
  <c r="K7022" i="7"/>
  <c r="L7022" i="7" s="1"/>
  <c r="B7023" i="7"/>
  <c r="C7023" i="7"/>
  <c r="K7023" i="7"/>
  <c r="L7023" i="7" s="1"/>
  <c r="B7024" i="7"/>
  <c r="C7024" i="7"/>
  <c r="K7024" i="7"/>
  <c r="L7024" i="7" s="1"/>
  <c r="B7025" i="7"/>
  <c r="C7025" i="7"/>
  <c r="K7025" i="7"/>
  <c r="L7025" i="7" s="1"/>
  <c r="B7026" i="7"/>
  <c r="C7026" i="7"/>
  <c r="K7026" i="7"/>
  <c r="L7026" i="7" s="1"/>
  <c r="B7027" i="7"/>
  <c r="C7027" i="7"/>
  <c r="K7027" i="7"/>
  <c r="L7027" i="7" s="1"/>
  <c r="B7028" i="7"/>
  <c r="C7028" i="7"/>
  <c r="K7028" i="7"/>
  <c r="L7028" i="7" s="1"/>
  <c r="B7029" i="7"/>
  <c r="C7029" i="7"/>
  <c r="K7029" i="7"/>
  <c r="L7029" i="7" s="1"/>
  <c r="B7030" i="7"/>
  <c r="C7030" i="7"/>
  <c r="K7030" i="7"/>
  <c r="L7030" i="7" s="1"/>
  <c r="B7031" i="7"/>
  <c r="C7031" i="7"/>
  <c r="K7031" i="7"/>
  <c r="L7031" i="7" s="1"/>
  <c r="B7032" i="7"/>
  <c r="C7032" i="7"/>
  <c r="K7032" i="7"/>
  <c r="L7032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0" i="7"/>
  <c r="L3260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0" i="7"/>
  <c r="L3280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19" i="7"/>
  <c r="L3319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5" i="7"/>
  <c r="L3335" i="7" s="1"/>
  <c r="K3336" i="7"/>
  <c r="L3336" i="7" s="1"/>
  <c r="K3337" i="7"/>
  <c r="L3337" i="7" s="1"/>
  <c r="K3338" i="7"/>
  <c r="L3338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5" i="7"/>
  <c r="L3375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1" i="7"/>
  <c r="L3391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29" i="7"/>
  <c r="L3429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3" i="7"/>
  <c r="L3503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6" i="7"/>
  <c r="L3526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5" i="7"/>
  <c r="L3595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6" i="7"/>
  <c r="L3646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0" i="7"/>
  <c r="L3670" i="7" s="1"/>
  <c r="K3671" i="7"/>
  <c r="L3671" i="7" s="1"/>
  <c r="K3672" i="7"/>
  <c r="L3672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04" i="7"/>
  <c r="L3704" i="7" s="1"/>
  <c r="K3705" i="7"/>
  <c r="L3705" i="7" s="1"/>
  <c r="K3706" i="7"/>
  <c r="L3706" i="7" s="1"/>
  <c r="K3707" i="7"/>
  <c r="L3707" i="7" s="1"/>
  <c r="K3708" i="7"/>
  <c r="L3708" i="7" s="1"/>
  <c r="K3709" i="7"/>
  <c r="L3709" i="7" s="1"/>
  <c r="K3710" i="7"/>
  <c r="L3710" i="7" s="1"/>
  <c r="K3711" i="7"/>
  <c r="L3711" i="7" s="1"/>
  <c r="K3712" i="7"/>
  <c r="L3712" i="7" s="1"/>
  <c r="K3713" i="7"/>
  <c r="L3713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4" i="7"/>
  <c r="L3734" i="7" s="1"/>
  <c r="K3735" i="7"/>
  <c r="L3735" i="7" s="1"/>
  <c r="K3736" i="7"/>
  <c r="L3736" i="7" s="1"/>
  <c r="K3737" i="7"/>
  <c r="L3737" i="7" s="1"/>
  <c r="K3738" i="7"/>
  <c r="L3738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3" i="7"/>
  <c r="L3763" i="7" s="1"/>
  <c r="K3764" i="7"/>
  <c r="L3764" i="7" s="1"/>
  <c r="K3765" i="7"/>
  <c r="L3765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798" i="7"/>
  <c r="L3798" i="7" s="1"/>
  <c r="K3799" i="7"/>
  <c r="L3799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28" i="7"/>
  <c r="L3828" i="7" s="1"/>
  <c r="K3829" i="7"/>
  <c r="L3829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59" i="7"/>
  <c r="L3859" i="7" s="1"/>
  <c r="K3860" i="7"/>
  <c r="L3860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2" i="7"/>
  <c r="L3892" i="7" s="1"/>
  <c r="K3893" i="7"/>
  <c r="L3893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6" i="7"/>
  <c r="L3916" i="7" s="1"/>
  <c r="K3917" i="7"/>
  <c r="L3917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8" i="7"/>
  <c r="L3938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5" i="7"/>
  <c r="L3945" i="7" s="1"/>
  <c r="K3946" i="7"/>
  <c r="L3946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969" i="7"/>
  <c r="L3969" i="7" s="1"/>
  <c r="K3970" i="7"/>
  <c r="L3970" i="7" s="1"/>
  <c r="K3971" i="7"/>
  <c r="L3971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5" i="7"/>
  <c r="L3995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K6749" i="7"/>
  <c r="L6749" i="7" s="1"/>
  <c r="K6750" i="7"/>
  <c r="L6750" i="7" s="1"/>
  <c r="K6751" i="7"/>
  <c r="L6751" i="7" s="1"/>
  <c r="K6752" i="7"/>
  <c r="L6752" i="7" s="1"/>
  <c r="K6753" i="7"/>
  <c r="L6753" i="7" s="1"/>
  <c r="K6754" i="7"/>
  <c r="L6754" i="7" s="1"/>
  <c r="K6755" i="7"/>
  <c r="L6755" i="7" s="1"/>
  <c r="K6756" i="7"/>
  <c r="L6756" i="7" s="1"/>
  <c r="K6757" i="7"/>
  <c r="L6757" i="7" s="1"/>
  <c r="K6758" i="7"/>
  <c r="L6758" i="7" s="1"/>
  <c r="K6759" i="7"/>
  <c r="L6759" i="7" s="1"/>
  <c r="K6760" i="7"/>
  <c r="L6760" i="7" s="1"/>
  <c r="K6761" i="7"/>
  <c r="L6761" i="7" s="1"/>
  <c r="K6762" i="7"/>
  <c r="L6762" i="7" s="1"/>
  <c r="K6763" i="7"/>
  <c r="L6763" i="7" s="1"/>
  <c r="K6764" i="7"/>
  <c r="L6764" i="7" s="1"/>
  <c r="K6765" i="7"/>
  <c r="L6765" i="7" s="1"/>
  <c r="K6766" i="7"/>
  <c r="L6766" i="7" s="1"/>
  <c r="K6767" i="7"/>
  <c r="L6767" i="7" s="1"/>
  <c r="K6768" i="7"/>
  <c r="L6768" i="7" s="1"/>
  <c r="K6769" i="7"/>
  <c r="L6769" i="7" s="1"/>
  <c r="K6770" i="7"/>
  <c r="L6770" i="7" s="1"/>
  <c r="K6771" i="7"/>
  <c r="L6771" i="7" s="1"/>
  <c r="K6772" i="7"/>
  <c r="L6772" i="7" s="1"/>
  <c r="K6773" i="7"/>
  <c r="L6773" i="7" s="1"/>
  <c r="K6774" i="7"/>
  <c r="L6774" i="7" s="1"/>
  <c r="K6775" i="7"/>
  <c r="L6775" i="7" s="1"/>
  <c r="K6776" i="7"/>
  <c r="L6776" i="7" s="1"/>
  <c r="K6777" i="7"/>
  <c r="L6777" i="7" s="1"/>
  <c r="K6778" i="7"/>
  <c r="L6778" i="7" s="1"/>
  <c r="K6779" i="7"/>
  <c r="L6779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N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6" i="6" l="1"/>
  <c r="N647" i="6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43" i="6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46" i="1"/>
  <c r="P2146" i="1" s="1"/>
  <c r="S2146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5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36" i="1"/>
  <c r="S2235" i="1"/>
  <c r="S2233" i="1"/>
  <c r="S2234" i="1"/>
  <c r="O2233" i="1"/>
  <c r="O2234" i="1"/>
  <c r="O2235" i="1"/>
  <c r="O2236" i="1"/>
  <c r="S2219" i="1" l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6" i="6" l="1"/>
  <c r="I443" i="6"/>
  <c r="N465" i="6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N464" i="6"/>
  <c r="N463" i="6"/>
  <c r="S2199" i="1"/>
  <c r="O2199" i="1"/>
  <c r="N462" i="6"/>
  <c r="N460" i="6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69" i="1" l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N459" i="6" l="1"/>
  <c r="N458" i="6"/>
  <c r="N457" i="6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N454" i="6"/>
  <c r="N455" i="6"/>
  <c r="N453" i="6" l="1"/>
  <c r="N451" i="6"/>
  <c r="N450" i="6"/>
  <c r="O2145" i="1"/>
  <c r="P2145" i="1" s="1"/>
  <c r="S2145" i="1" s="1"/>
  <c r="S2127" i="1" l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0" i="7"/>
  <c r="C3260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0" i="7"/>
  <c r="C3280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19" i="7"/>
  <c r="C3319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5" i="7"/>
  <c r="C3335" i="7"/>
  <c r="B3336" i="7"/>
  <c r="C3336" i="7"/>
  <c r="B3337" i="7"/>
  <c r="C3337" i="7"/>
  <c r="B3338" i="7"/>
  <c r="C3338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1" i="7"/>
  <c r="C3391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29" i="7"/>
  <c r="C3429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3" i="7"/>
  <c r="C3503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6" i="7"/>
  <c r="C3526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5" i="7"/>
  <c r="C3595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6" i="7"/>
  <c r="C3646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0" i="7"/>
  <c r="C3670" i="7"/>
  <c r="B3671" i="7"/>
  <c r="C3671" i="7"/>
  <c r="B3672" i="7"/>
  <c r="C3672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04" i="7"/>
  <c r="C3704" i="7"/>
  <c r="B3705" i="7"/>
  <c r="C3705" i="7"/>
  <c r="B3706" i="7"/>
  <c r="C3706" i="7"/>
  <c r="B3707" i="7"/>
  <c r="C3707" i="7"/>
  <c r="B3708" i="7"/>
  <c r="C3708" i="7"/>
  <c r="B3709" i="7"/>
  <c r="C3709" i="7"/>
  <c r="B3710" i="7"/>
  <c r="C3710" i="7"/>
  <c r="B3711" i="7"/>
  <c r="C3711" i="7"/>
  <c r="B3712" i="7"/>
  <c r="C3712" i="7"/>
  <c r="B3713" i="7"/>
  <c r="C3713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4" i="7"/>
  <c r="C3734" i="7"/>
  <c r="B3735" i="7"/>
  <c r="C3735" i="7"/>
  <c r="B3736" i="7"/>
  <c r="C3736" i="7"/>
  <c r="B3737" i="7"/>
  <c r="C3737" i="7"/>
  <c r="B3738" i="7"/>
  <c r="C3738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3" i="7"/>
  <c r="C3763" i="7"/>
  <c r="B3764" i="7"/>
  <c r="C3764" i="7"/>
  <c r="B3765" i="7"/>
  <c r="C3765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798" i="7"/>
  <c r="C3798" i="7"/>
  <c r="B3799" i="7"/>
  <c r="C3799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28" i="7"/>
  <c r="C3828" i="7"/>
  <c r="B3829" i="7"/>
  <c r="C3829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59" i="7"/>
  <c r="C3859" i="7"/>
  <c r="B3860" i="7"/>
  <c r="C3860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2" i="7"/>
  <c r="C3892" i="7"/>
  <c r="B3893" i="7"/>
  <c r="C3893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6" i="7"/>
  <c r="C3916" i="7"/>
  <c r="B3917" i="7"/>
  <c r="C3917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8" i="7"/>
  <c r="C3938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5" i="7"/>
  <c r="C3945" i="7"/>
  <c r="B3946" i="7"/>
  <c r="C3946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969" i="7"/>
  <c r="C3969" i="7"/>
  <c r="B3970" i="7"/>
  <c r="C3970" i="7"/>
  <c r="B3971" i="7"/>
  <c r="C3971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5" i="7"/>
  <c r="C3995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2" i="7"/>
  <c r="C4152" i="7"/>
  <c r="B4153" i="7"/>
  <c r="C4153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B6749" i="7"/>
  <c r="C6749" i="7"/>
  <c r="B6750" i="7"/>
  <c r="C6750" i="7"/>
  <c r="B6751" i="7"/>
  <c r="C6751" i="7"/>
  <c r="B6752" i="7"/>
  <c r="C6752" i="7"/>
  <c r="B6753" i="7"/>
  <c r="C6753" i="7"/>
  <c r="B6754" i="7"/>
  <c r="C6754" i="7"/>
  <c r="B6755" i="7"/>
  <c r="C6755" i="7"/>
  <c r="B6756" i="7"/>
  <c r="C6756" i="7"/>
  <c r="B6757" i="7"/>
  <c r="C6757" i="7"/>
  <c r="B6758" i="7"/>
  <c r="C6758" i="7"/>
  <c r="B6759" i="7"/>
  <c r="C6759" i="7"/>
  <c r="B6760" i="7"/>
  <c r="C6760" i="7"/>
  <c r="B6761" i="7"/>
  <c r="C6761" i="7"/>
  <c r="B6762" i="7"/>
  <c r="C6762" i="7"/>
  <c r="B6763" i="7"/>
  <c r="C6763" i="7"/>
  <c r="B6764" i="7"/>
  <c r="C6764" i="7"/>
  <c r="B6765" i="7"/>
  <c r="C6765" i="7"/>
  <c r="B6766" i="7"/>
  <c r="C6766" i="7"/>
  <c r="B6767" i="7"/>
  <c r="C6767" i="7"/>
  <c r="B6768" i="7"/>
  <c r="C6768" i="7"/>
  <c r="B6769" i="7"/>
  <c r="C6769" i="7"/>
  <c r="B6770" i="7"/>
  <c r="C6770" i="7"/>
  <c r="B6771" i="7"/>
  <c r="C6771" i="7"/>
  <c r="B6772" i="7"/>
  <c r="C6772" i="7"/>
  <c r="B6773" i="7"/>
  <c r="C6773" i="7"/>
  <c r="B6774" i="7"/>
  <c r="C6774" i="7"/>
  <c r="B6775" i="7"/>
  <c r="C6775" i="7"/>
  <c r="B6776" i="7"/>
  <c r="C6776" i="7"/>
  <c r="B6777" i="7"/>
  <c r="C6777" i="7"/>
  <c r="B6778" i="7"/>
  <c r="C6778" i="7"/>
  <c r="B6779" i="7"/>
  <c r="C6779" i="7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N443" i="6"/>
  <c r="N440" i="6" l="1"/>
  <c r="N441" i="6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N439" i="6" l="1"/>
  <c r="N438" i="6" l="1"/>
  <c r="S1890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57" i="1" l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N437" i="6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N436" i="6"/>
  <c r="N435" i="6"/>
  <c r="S2039" i="1"/>
  <c r="O2039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N432" i="6"/>
  <c r="N433" i="6"/>
  <c r="K2331" i="7"/>
  <c r="L2331" i="7" s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N429" i="6"/>
  <c r="N427" i="6"/>
  <c r="N428" i="6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N426" i="6" l="1"/>
  <c r="N425" i="6"/>
  <c r="N424" i="6"/>
  <c r="N423" i="6"/>
  <c r="O1938" i="1" l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26" i="1" l="1"/>
  <c r="S1927" i="1"/>
  <c r="S1928" i="1"/>
  <c r="S1929" i="1"/>
  <c r="S1930" i="1"/>
  <c r="S1931" i="1"/>
  <c r="S1932" i="1"/>
  <c r="S1933" i="1"/>
  <c r="S1934" i="1"/>
  <c r="S1935" i="1"/>
  <c r="S1936" i="1"/>
  <c r="S1937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K2242" i="7" l="1"/>
  <c r="L2242" i="7" s="1"/>
  <c r="C2242" i="7"/>
  <c r="B2242" i="7"/>
  <c r="N421" i="6" l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N420" i="6" l="1"/>
  <c r="N418" i="6" l="1"/>
  <c r="N419" i="6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N417" i="6" l="1"/>
  <c r="N416" i="6"/>
  <c r="N415" i="6" l="1"/>
  <c r="N414" i="6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0" i="10" l="1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5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5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<sst xmlns="http://schemas.openxmlformats.org/spreadsheetml/2006/main" count="67411" uniqueCount="6488">
  <si>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</si>
  <si>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</si>
  <si>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</si>
  <si>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</si>
  <si>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</si>
  <si>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</si>
  <si>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</si>
  <si>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</si>
  <si>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</si>
  <si>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</si>
  <si>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</si>
  <si>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</si>
  <si>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</si>
  <si>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</si>
  <si>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</si>
  <si>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</si>
  <si>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</si>
  <si>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</si>
  <si>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</si>
  <si>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</si>
  <si>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</si>
  <si>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</si>
  <si>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</si>
  <si>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</si>
  <si>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</si>
  <si>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</si>
  <si>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</si>
  <si>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</si>
  <si>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</si>
  <si>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</si>
  <si>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</si>
  <si>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</si>
  <si>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</si>
  <si>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</si>
  <si>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</si>
  <si>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</si>
  <si>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</si>
  <si>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</si>
  <si>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</si>
  <si>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</si>
  <si>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</si>
  <si>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</si>
  <si>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</si>
  <si>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</si>
  <si>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</si>
  <si>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</si>
  <si>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</si>
  <si>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</si>
  <si>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</si>
  <si>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</si>
  <si>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</si>
  <si>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</si>
  <si>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</si>
  <si>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</si>
  <si>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</si>
  <si>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</si>
  <si>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</si>
  <si>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</si>
  <si>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</si>
  <si>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</si>
  <si>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</si>
  <si>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</si>
  <si>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</si>
  <si>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</si>
  <si>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</si>
  <si>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</si>
  <si>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</si>
  <si>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</si>
  <si>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</si>
  <si>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</si>
  <si>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</si>
  <si>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</si>
  <si>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</si>
  <si>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</si>
  <si>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</si>
  <si>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</si>
  <si>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</si>
  <si>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</si>
  <si>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</si>
  <si>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</si>
  <si>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</si>
  <si>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</si>
  <si>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</si>
  <si>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</si>
  <si>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</si>
  <si>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</si>
  <si>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</si>
  <si>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</si>
  <si>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</si>
  <si>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</si>
  <si>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</si>
  <si>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</si>
  <si>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</si>
  <si>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</si>
  <si>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</si>
  <si>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</si>
  <si>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</si>
  <si>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</si>
  <si>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</si>
  <si>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</si>
  <si>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</si>
  <si>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</si>
  <si>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</si>
  <si>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</si>
  <si>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</si>
  <si>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</si>
  <si>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</si>
  <si>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</si>
  <si>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</si>
  <si>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</si>
  <si>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</si>
  <si>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</si>
  <si>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</si>
  <si>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</si>
  <si>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</si>
  <si>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</si>
  <si>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</si>
  <si>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</si>
  <si>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</si>
  <si>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</si>
  <si>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</si>
  <si>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</si>
  <si>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</si>
  <si>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</si>
  <si>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</si>
  <si>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</si>
  <si>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</si>
  <si>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</si>
  <si>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</si>
  <si>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</si>
  <si>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</si>
  <si>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</si>
  <si>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</si>
  <si>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</si>
  <si>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</si>
  <si>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</si>
  <si>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</si>
  <si>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</si>
  <si>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</si>
  <si>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</si>
  <si>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</si>
  <si>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</si>
  <si>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</si>
  <si>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</si>
  <si>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</si>
  <si>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</si>
  <si>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</si>
  <si>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</si>
  <si>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</si>
  <si>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</si>
  <si>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</si>
  <si>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</si>
  <si>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</si>
  <si>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</si>
  <si>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</si>
  <si>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</si>
  <si>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</si>
  <si>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</si>
  <si>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</si>
  <si>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</si>
  <si>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</si>
  <si>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</si>
  <si>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</si>
  <si>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</si>
  <si>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</si>
  <si>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</si>
  <si>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</si>
  <si>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</si>
  <si>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</si>
  <si>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</si>
  <si>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</si>
  <si>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</si>
  <si>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</si>
  <si>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</si>
  <si>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</si>
  <si>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</si>
  <si>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</si>
  <si>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</si>
  <si>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</si>
  <si>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</si>
  <si>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</si>
  <si>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</si>
  <si>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</si>
  <si>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</si>
  <si>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</si>
  <si>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</si>
  <si>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</si>
  <si>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</si>
  <si>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</si>
  <si>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</si>
  <si>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</si>
  <si>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</si>
  <si>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</si>
  <si>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</si>
  <si>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</si>
  <si>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</si>
  <si>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</si>
  <si>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</si>
  <si>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</si>
  <si>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</si>
  <si>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</si>
  <si>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</si>
  <si>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</si>
  <si>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</si>
  <si>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</si>
  <si>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</si>
  <si>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</si>
  <si>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</si>
  <si>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</si>
  <si>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</si>
  <si>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</si>
  <si>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</si>
  <si>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</si>
  <si>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</si>
  <si>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</si>
  <si>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</si>
  <si>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</si>
  <si>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</si>
  <si>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</si>
  <si>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</si>
  <si>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</si>
  <si>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</si>
  <si>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</si>
  <si>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</si>
  <si>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</si>
  <si>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</si>
  <si>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</si>
  <si>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</si>
  <si>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</si>
  <si>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</si>
  <si>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</si>
  <si>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</si>
  <si>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</si>
  <si>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</si>
  <si>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</si>
  <si>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</si>
  <si>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</si>
  <si>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</si>
  <si>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</si>
  <si>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</si>
  <si>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</si>
  <si>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</si>
  <si>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</si>
  <si>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</si>
  <si>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</si>
  <si>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</si>
  <si>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</si>
  <si>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</si>
  <si>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</si>
  <si>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</si>
  <si>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</si>
  <si>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</si>
  <si>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</si>
  <si>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</si>
  <si>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</si>
  <si>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</si>
  <si>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</si>
  <si>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</si>
  <si>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</si>
  <si>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</si>
  <si>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</si>
  <si>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</si>
  <si>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</si>
  <si>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</si>
  <si>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</si>
  <si>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</si>
  <si>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</si>
  <si>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</si>
  <si>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</si>
  <si>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</si>
  <si>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</si>
  <si>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</si>
  <si>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</si>
  <si>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</si>
  <si>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</si>
  <si>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</si>
  <si>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</si>
  <si>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</si>
  <si>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</si>
  <si>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</si>
  <si>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</si>
  <si>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</si>
  <si>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</si>
  <si>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</si>
  <si>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</si>
  <si>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</si>
  <si>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</si>
  <si>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</si>
  <si>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</si>
  <si>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</si>
  <si>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</si>
  <si>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</si>
  <si>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</si>
  <si>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</si>
  <si>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</si>
  <si>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</si>
  <si>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</si>
  <si>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</si>
  <si>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</si>
  <si>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</si>
  <si>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</si>
  <si>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</si>
  <si>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</si>
  <si>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</si>
  <si>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</si>
  <si>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</si>
  <si>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</si>
  <si>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</si>
  <si>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</si>
  <si>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</si>
  <si>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</si>
  <si>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</si>
  <si>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</si>
  <si>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</si>
  <si>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</si>
  <si>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</si>
  <si>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</si>
  <si>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</si>
  <si>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</si>
  <si>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</si>
  <si>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</si>
  <si>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</si>
  <si>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</si>
  <si>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</si>
  <si>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</si>
  <si>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</si>
  <si>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</si>
  <si>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</si>
  <si>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</si>
  <si>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</si>
  <si>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</si>
  <si>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</si>
  <si>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</si>
  <si>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</si>
  <si>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</si>
  <si>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</si>
  <si>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</si>
  <si>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</si>
  <si>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</si>
  <si>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</si>
  <si>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</si>
  <si>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</si>
  <si>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</si>
  <si>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</si>
  <si>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</si>
  <si>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</si>
  <si>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</si>
  <si>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</si>
  <si>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</si>
  <si>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</si>
  <si>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</si>
  <si>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</si>
  <si>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</si>
  <si>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</si>
  <si>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</si>
  <si>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</si>
  <si>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</si>
  <si>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</si>
  <si>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</si>
  <si>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</si>
  <si>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</si>
  <si>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</si>
  <si>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</si>
  <si>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</si>
  <si>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</si>
  <si>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</si>
  <si>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</si>
  <si>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</si>
  <si>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</si>
  <si>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</si>
  <si>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</si>
  <si>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</si>
  <si>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</si>
  <si>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</si>
  <si>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</si>
  <si>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</si>
  <si>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</si>
  <si>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</si>
  <si>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</si>
  <si>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</si>
  <si>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</si>
  <si>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</si>
  <si>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</si>
  <si>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</si>
  <si>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</si>
  <si>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</si>
  <si>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</si>
  <si>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</si>
  <si>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</si>
  <si>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</si>
  <si>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</si>
  <si>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</si>
  <si>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</si>
  <si>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</si>
  <si>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</si>
  <si>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</si>
  <si>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</si>
  <si>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</si>
  <si>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</si>
  <si>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</si>
  <si>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</si>
  <si>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</si>
  <si>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</si>
  <si>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</si>
  <si>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</si>
  <si>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</si>
  <si>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</si>
  <si>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</si>
  <si>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</si>
  <si>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</si>
  <si>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</si>
  <si>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</si>
  <si>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</si>
  <si>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</si>
  <si>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</si>
  <si>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</si>
  <si>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</si>
  <si>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</si>
  <si>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</si>
  <si>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</si>
  <si>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</si>
  <si>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</si>
  <si>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</si>
  <si>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</si>
  <si>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</si>
  <si>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</si>
  <si>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</si>
  <si>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</si>
  <si>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</si>
  <si>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</si>
  <si>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</si>
  <si>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</si>
  <si>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</si>
  <si>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</si>
  <si>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</si>
  <si>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</si>
  <si>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</si>
  <si>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</si>
  <si>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</si>
  <si>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</si>
  <si>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</si>
  <si>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</si>
  <si>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</si>
  <si>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</si>
  <si>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</si>
  <si>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</si>
  <si>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</si>
  <si>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</si>
  <si>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</si>
  <si>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</si>
  <si>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</si>
  <si>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</si>
  <si>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</si>
  <si>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</si>
  <si>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</si>
  <si>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</si>
  <si>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</si>
  <si>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</si>
  <si>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</si>
  <si>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</si>
  <si>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</si>
  <si>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</si>
  <si>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</si>
  <si>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</si>
  <si>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</si>
  <si>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</si>
  <si>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</si>
  <si>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</si>
  <si>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</si>
  <si>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</si>
  <si>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</si>
  <si>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</si>
  <si>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</si>
  <si>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</si>
  <si>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</si>
  <si>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</si>
  <si>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</si>
  <si>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</si>
  <si>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</si>
  <si>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</si>
  <si>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</si>
  <si>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</si>
  <si>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</si>
  <si>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</si>
  <si>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</si>
  <si>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</si>
  <si>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</si>
  <si>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</si>
  <si>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</si>
  <si>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</si>
  <si>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</si>
  <si>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</si>
  <si>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</si>
  <si>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</si>
  <si>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</si>
  <si>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</si>
  <si>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</si>
  <si>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</si>
  <si>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</si>
  <si>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</si>
  <si>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</si>
  <si>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</si>
  <si>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</si>
  <si>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</si>
  <si>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</si>
  <si>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</si>
  <si>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</si>
  <si>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</si>
  <si>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</si>
  <si>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</si>
  <si>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</si>
  <si>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</si>
  <si>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</si>
  <si>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</si>
  <si>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</si>
  <si>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</si>
  <si>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</si>
  <si>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</si>
  <si>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</si>
  <si>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</si>
  <si>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</si>
  <si>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</si>
  <si>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</si>
  <si>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</si>
  <si>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</si>
  <si>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</si>
  <si>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</si>
  <si>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</si>
  <si>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</si>
  <si>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</si>
  <si>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</si>
  <si>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</si>
  <si>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</si>
  <si>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</si>
  <si>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</si>
  <si>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</si>
  <si>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</si>
  <si>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</si>
  <si>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</si>
  <si>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</si>
  <si>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</si>
  <si>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</si>
  <si>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</si>
  <si>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</si>
  <si>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</si>
  <si>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</si>
  <si>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</si>
  <si>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</si>
  <si>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</si>
  <si>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</si>
  <si>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</si>
  <si>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</si>
  <si>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</si>
  <si>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</si>
  <si>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</si>
  <si>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</si>
  <si>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</si>
  <si>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</si>
  <si>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</si>
  <si>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</si>
  <si>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</si>
  <si>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</si>
  <si>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</si>
  <si>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</si>
  <si>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</si>
  <si>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</si>
  <si>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</si>
  <si>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</si>
  <si>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</si>
  <si>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</si>
  <si>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</si>
  <si>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</si>
  <si>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</si>
  <si>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</si>
  <si>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</si>
  <si>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</si>
  <si>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</si>
  <si>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</si>
  <si>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</si>
  <si>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</si>
  <si>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</si>
  <si>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</si>
  <si>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</si>
  <si>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</si>
  <si>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</si>
  <si>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</si>
  <si>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</si>
  <si>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</si>
  <si>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</si>
  <si>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</si>
  <si>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</si>
  <si>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</si>
  <si>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</si>
  <si>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</si>
  <si>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</si>
  <si>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</si>
  <si>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</si>
  <si>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</si>
  <si>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</si>
  <si>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</si>
  <si>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</si>
  <si>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</si>
  <si>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</si>
  <si>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</si>
  <si>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</si>
  <si>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</si>
  <si>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</si>
  <si>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</si>
  <si>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</si>
  <si>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</si>
  <si>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</si>
  <si>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</si>
  <si>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</si>
  <si>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</si>
  <si>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</si>
  <si>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</si>
  <si>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</si>
  <si>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</si>
  <si>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</si>
  <si>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</si>
  <si>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</si>
  <si>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</si>
  <si>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</si>
  <si>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</si>
  <si>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</si>
  <si>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</si>
  <si>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</si>
  <si>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</si>
  <si>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</si>
  <si>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</si>
  <si>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</si>
  <si>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</si>
  <si>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</si>
  <si>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</si>
  <si>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</si>
  <si>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</si>
  <si>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</si>
  <si>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</si>
  <si>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</si>
  <si>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</si>
  <si>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</si>
  <si>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</si>
  <si>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</si>
  <si>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</si>
  <si>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</si>
  <si>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</si>
  <si>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</si>
  <si>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</si>
  <si>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</si>
  <si>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</si>
  <si>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</si>
  <si>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</si>
  <si>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</si>
  <si>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</si>
  <si>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</si>
  <si>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</si>
  <si>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</si>
  <si>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</si>
  <si>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</si>
  <si>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</si>
  <si>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</si>
  <si>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</si>
  <si>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</si>
  <si>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</si>
  <si>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</si>
  <si>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</si>
  <si>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</si>
  <si>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</si>
  <si>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</si>
  <si>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</si>
  <si>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</si>
  <si>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</si>
  <si>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</si>
  <si>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</si>
  <si>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</si>
  <si>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</si>
  <si>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</si>
  <si>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</si>
  <si>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</si>
  <si>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</si>
  <si>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</si>
  <si>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</si>
  <si>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</si>
  <si>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</si>
  <si>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</si>
  <si>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</si>
  <si>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</si>
  <si>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</si>
  <si>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</si>
  <si>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</si>
  <si>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</si>
  <si>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</si>
  <si>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</si>
  <si>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</si>
  <si>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</si>
  <si>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</si>
  <si>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</si>
  <si>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</si>
  <si>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</si>
  <si>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</si>
  <si>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</si>
  <si>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</si>
  <si>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</si>
  <si>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</si>
  <si>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</si>
  <si>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</si>
  <si>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</si>
  <si>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</si>
  <si>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</si>
  <si>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</si>
  <si>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</si>
  <si>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</si>
  <si>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</si>
  <si>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</si>
  <si>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</si>
  <si>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</si>
  <si>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</si>
  <si>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</si>
  <si>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</si>
  <si>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</si>
  <si>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</si>
  <si>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</si>
  <si>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</si>
  <si>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</si>
  <si>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</si>
  <si>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</si>
  <si>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</si>
  <si>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</si>
  <si>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</si>
  <si>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</si>
  <si>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</si>
  <si>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</si>
  <si>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</si>
  <si>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</si>
  <si>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</si>
  <si>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</si>
  <si>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</si>
  <si>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</si>
  <si>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</si>
  <si>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</si>
  <si>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</si>
  <si>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</si>
  <si>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</si>
  <si>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</si>
  <si>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</si>
  <si>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</si>
  <si>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</si>
  <si>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</si>
  <si>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</si>
  <si>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</si>
  <si>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</si>
  <si>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</si>
  <si>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</si>
  <si>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</si>
  <si>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</si>
  <si>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</si>
  <si>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</si>
  <si>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</si>
  <si>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</si>
  <si>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</si>
  <si>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</si>
  <si>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</si>
  <si>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</si>
  <si>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</si>
  <si>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</si>
  <si>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</si>
  <si>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</si>
  <si>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</si>
  <si>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</si>
  <si>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</si>
  <si>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</si>
  <si>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</si>
  <si>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</si>
  <si>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</si>
  <si>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</si>
  <si>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</si>
  <si>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</si>
  <si>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</si>
  <si>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</si>
  <si>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</si>
  <si>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</si>
  <si>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</si>
  <si>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</si>
  <si>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</si>
  <si>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</si>
  <si>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</si>
  <si>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</si>
  <si>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</si>
  <si>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</si>
  <si>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</si>
  <si>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</si>
  <si>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</si>
  <si>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</si>
  <si>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</si>
  <si>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</si>
  <si>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</si>
  <si>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</si>
  <si>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</si>
  <si>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</si>
  <si>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</si>
  <si>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</si>
  <si>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</si>
  <si>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</si>
  <si>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</si>
  <si>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</si>
  <si>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</si>
  <si>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</si>
  <si>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</si>
  <si>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</si>
  <si>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</si>
  <si>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</si>
  <si>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</si>
  <si>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</si>
  <si>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</si>
  <si>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</si>
  <si>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</si>
  <si>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</si>
  <si>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</si>
  <si>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</si>
  <si>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</si>
  <si>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</si>
  <si>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</si>
  <si>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</si>
  <si>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</si>
  <si>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</si>
  <si>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</si>
  <si>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</si>
  <si>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</si>
  <si>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</si>
  <si>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</si>
  <si>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</si>
  <si>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</si>
  <si>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</si>
  <si>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</si>
  <si>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</si>
  <si>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</si>
  <si>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</si>
  <si>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</si>
  <si>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</si>
  <si>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</si>
  <si>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</si>
  <si>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</si>
  <si>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</si>
  <si>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</si>
  <si>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</si>
  <si>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</si>
  <si>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</si>
  <si>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</si>
  <si>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</si>
  <si>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</si>
  <si>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</si>
  <si>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</si>
  <si>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</si>
  <si>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</si>
  <si>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</si>
  <si>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</si>
  <si>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</si>
  <si>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</si>
  <si>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</si>
  <si>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</si>
  <si>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</si>
  <si>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</si>
  <si>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</si>
  <si>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</si>
  <si>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</si>
  <si>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</si>
  <si>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</si>
  <si>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</si>
  <si>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</si>
  <si>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</si>
  <si>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</si>
  <si>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</si>
  <si>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</si>
  <si>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</si>
  <si>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</si>
  <si>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</si>
  <si>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</si>
  <si>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</si>
  <si>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</si>
  <si>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</si>
  <si>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</si>
  <si>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</si>
  <si>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</si>
  <si>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</si>
  <si>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</si>
  <si>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</si>
  <si>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</si>
  <si>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</si>
  <si>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</si>
  <si>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</si>
  <si>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</si>
  <si>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</si>
  <si>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</si>
  <si>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</si>
  <si>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</si>
  <si>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</si>
  <si>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</si>
  <si>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</si>
  <si>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</si>
  <si>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</si>
  <si>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</si>
  <si>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</si>
  <si>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</si>
  <si>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</si>
  <si>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</si>
  <si>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</si>
  <si>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</si>
  <si>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</si>
  <si>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</si>
  <si>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</si>
  <si>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</si>
  <si>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</si>
  <si>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</si>
  <si>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</si>
  <si>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</si>
  <si>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</si>
  <si>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</si>
  <si>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</si>
  <si>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</si>
  <si>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</si>
  <si>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</si>
  <si>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</si>
  <si>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</si>
  <si>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</si>
  <si>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</si>
  <si>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</si>
  <si>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</si>
  <si>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</si>
  <si>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</si>
  <si>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</si>
  <si>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</si>
  <si>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</si>
  <si>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</si>
  <si>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</si>
  <si>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</si>
  <si>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</si>
  <si>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</si>
  <si>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</si>
  <si>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</si>
  <si>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</si>
  <si>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</si>
  <si>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</si>
  <si>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</si>
  <si>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</si>
  <si>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</si>
  <si>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</si>
  <si>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</si>
  <si>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</si>
  <si>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</si>
  <si>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</si>
  <si>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</si>
  <si>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</si>
  <si>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</si>
  <si>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</si>
  <si>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</si>
  <si>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</si>
  <si>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</si>
  <si>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</si>
  <si>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</si>
  <si>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</si>
  <si>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</si>
  <si>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</si>
  <si>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</si>
  <si>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</si>
  <si>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</si>
  <si>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</si>
  <si>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</si>
  <si>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</si>
  <si>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</si>
  <si>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</si>
  <si>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</si>
  <si>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</si>
  <si>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</si>
  <si>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</si>
  <si>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</si>
  <si>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</si>
  <si>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</si>
  <si>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</si>
  <si>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</si>
  <si>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</si>
  <si>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</si>
  <si>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</si>
  <si>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</si>
  <si>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</si>
  <si>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</si>
  <si>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</si>
  <si>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</si>
  <si>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</si>
  <si>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</si>
  <si>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</si>
  <si>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</si>
  <si>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</si>
  <si>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</si>
  <si>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</si>
  <si>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</si>
  <si>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</si>
  <si>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</si>
  <si>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</si>
  <si>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</si>
  <si>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</si>
  <si>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</si>
  <si>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</si>
  <si>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</si>
  <si>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</si>
  <si>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</si>
  <si>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</si>
  <si>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</si>
  <si>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</si>
  <si>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</si>
  <si>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</si>
  <si>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</si>
  <si>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</si>
  <si>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</si>
  <si>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</si>
  <si>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</si>
  <si>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</si>
  <si>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</si>
  <si>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</si>
  <si>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</si>
  <si>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</si>
  <si>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</si>
  <si>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</si>
  <si>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</si>
  <si>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</si>
  <si>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</si>
  <si>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</si>
  <si>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</si>
  <si>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</si>
  <si>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</si>
  <si>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</si>
  <si>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</si>
  <si>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</si>
  <si>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</si>
  <si>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</si>
  <si>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</si>
  <si>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</si>
  <si>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</si>
  <si>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</si>
  <si>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</si>
  <si>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</si>
  <si>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</si>
  <si>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</si>
  <si>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</si>
  <si>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</si>
  <si>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</si>
  <si>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</si>
  <si>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</si>
  <si>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</si>
  <si>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</si>
  <si>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</si>
  <si>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</si>
  <si>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</si>
  <si>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</si>
  <si>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</si>
  <si>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</si>
  <si>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</si>
  <si>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</si>
  <si>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</si>
  <si>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</si>
  <si>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</si>
  <si>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</si>
  <si>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</si>
  <si>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</si>
  <si>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</si>
  <si>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</si>
  <si>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</si>
  <si>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</si>
  <si>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</si>
  <si>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</si>
  <si>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</si>
  <si>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</si>
  <si>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</si>
  <si>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</si>
  <si>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</si>
  <si>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</si>
  <si>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</si>
  <si>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</si>
  <si>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</si>
  <si>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</si>
  <si>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</si>
  <si>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</si>
  <si>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</si>
  <si>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</si>
  <si>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</si>
  <si>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</si>
  <si>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</si>
  <si>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</si>
  <si>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</si>
  <si>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</si>
  <si>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</si>
  <si>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</si>
  <si>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</si>
  <si>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</si>
  <si>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</si>
  <si>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</si>
  <si>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</si>
  <si>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</si>
  <si>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</si>
  <si>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</si>
  <si>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</si>
  <si>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</si>
  <si>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</si>
  <si>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</si>
  <si>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</si>
  <si>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</si>
  <si>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</si>
  <si>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</si>
  <si>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</si>
  <si>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</si>
  <si>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</si>
  <si>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</si>
  <si>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</si>
  <si>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</si>
  <si>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</si>
  <si>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</si>
  <si>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</si>
  <si>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</si>
  <si>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</si>
  <si>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</si>
  <si>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</si>
  <si>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</si>
  <si>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</si>
  <si>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</si>
  <si>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</si>
  <si>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</si>
  <si>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</si>
  <si>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</si>
  <si>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</si>
  <si>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</si>
  <si>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</si>
  <si>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</si>
  <si>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</si>
  <si>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</si>
  <si>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</si>
  <si>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</si>
  <si>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</si>
  <si>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</si>
  <si>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</si>
  <si>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</si>
  <si>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</si>
  <si>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</si>
  <si>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</si>
  <si>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</si>
  <si>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</si>
  <si>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</si>
  <si>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</si>
  <si>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</si>
  <si>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</si>
  <si>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</si>
  <si>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</si>
  <si>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</si>
  <si>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</si>
  <si>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</si>
  <si>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</si>
  <si>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</si>
  <si>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</si>
  <si>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</si>
  <si>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</si>
  <si>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</si>
  <si>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</si>
  <si>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</si>
  <si>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</si>
  <si>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</si>
  <si>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</si>
  <si>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</si>
  <si>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</si>
  <si>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</si>
  <si>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</si>
  <si>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</si>
  <si>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</si>
  <si>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</si>
  <si>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</si>
  <si>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</si>
  <si>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</si>
  <si>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</si>
  <si>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</si>
  <si>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</si>
  <si>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</si>
  <si>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</si>
  <si>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</si>
  <si>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</si>
  <si>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</si>
  <si>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</si>
  <si>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</si>
  <si>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</si>
  <si>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</si>
  <si>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</si>
  <si>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</si>
  <si>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</si>
  <si>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</si>
  <si>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</si>
  <si>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</si>
  <si>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</si>
  <si>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</si>
  <si>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</si>
  <si>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</si>
  <si>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</si>
  <si>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</si>
  <si>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</si>
  <si>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</si>
  <si>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</si>
  <si>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</si>
  <si>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</si>
  <si>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</si>
  <si>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</si>
  <si>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</si>
  <si>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</si>
  <si>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</si>
  <si>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</si>
  <si>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</si>
  <si>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</si>
  <si>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</si>
  <si>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</si>
  <si>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</si>
  <si>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</si>
  <si>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</si>
  <si>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</si>
  <si>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</si>
  <si>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</si>
  <si>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</si>
  <si>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</si>
  <si>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</si>
  <si>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</si>
  <si>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</si>
  <si>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</si>
  <si>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</si>
  <si>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</si>
  <si>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</si>
  <si>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</si>
  <si>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</si>
  <si>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</si>
  <si>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</si>
  <si>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</si>
  <si>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</si>
  <si>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</si>
  <si>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</si>
  <si>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</si>
  <si>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</si>
  <si>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</si>
  <si>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</si>
  <si>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</si>
  <si>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</si>
  <si>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</si>
  <si>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</si>
  <si>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</si>
  <si>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</si>
  <si>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</si>
  <si>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</si>
  <si>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</si>
  <si>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</si>
  <si>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</si>
  <si>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</si>
  <si>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</si>
  <si>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</si>
  <si>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</si>
  <si>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</si>
  <si>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</si>
  <si>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</si>
  <si>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</si>
  <si>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</si>
  <si>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</si>
  <si>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</si>
  <si>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</si>
  <si>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</si>
  <si>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</si>
  <si>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</si>
  <si>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</si>
  <si>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</si>
  <si>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</si>
  <si>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</si>
  <si>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</si>
  <si>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</si>
  <si>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</si>
  <si>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</si>
  <si>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</si>
  <si>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</si>
  <si>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</si>
  <si>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</si>
  <si>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</si>
  <si>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</si>
  <si>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</si>
  <si>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</si>
  <si>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</si>
  <si>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</si>
  <si>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</si>
  <si>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</si>
  <si>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</si>
  <si>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</si>
  <si>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</si>
  <si>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</si>
  <si>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</si>
  <si>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</si>
  <si>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</si>
  <si>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</si>
  <si>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</si>
  <si>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</si>
  <si>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</si>
  <si>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</si>
  <si>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</si>
  <si>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</si>
  <si>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</si>
  <si>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</si>
  <si>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</si>
  <si>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</si>
  <si>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</si>
  <si>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</si>
  <si>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</si>
  <si>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</si>
  <si>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</si>
  <si>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</si>
  <si>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</si>
  <si>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</si>
  <si>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</si>
  <si>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</si>
  <si>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</si>
  <si>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</si>
  <si>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</si>
  <si>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</si>
  <si>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</si>
  <si>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</si>
  <si>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</si>
  <si>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</si>
  <si>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</si>
  <si>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</si>
  <si>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</si>
  <si>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</si>
  <si>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</si>
  <si>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</si>
  <si>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</si>
  <si>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</si>
  <si>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</si>
  <si>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</si>
  <si>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</si>
  <si>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</si>
  <si>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</si>
  <si>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</si>
  <si>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</si>
  <si>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</si>
  <si>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</si>
  <si>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</si>
  <si>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</si>
  <si>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</si>
  <si>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</si>
  <si>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</si>
  <si>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</si>
  <si>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</si>
  <si>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</si>
  <si>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</si>
  <si>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</si>
  <si>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</si>
  <si>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</si>
  <si>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</si>
  <si>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</si>
  <si>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</si>
  <si>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</si>
  <si>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</si>
  <si>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</si>
  <si>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</si>
  <si>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</si>
  <si>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</si>
  <si>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</si>
  <si>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</si>
  <si>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</si>
  <si>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</si>
  <si>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</si>
  <si>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</si>
  <si>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</si>
  <si>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</si>
  <si>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</si>
  <si>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</si>
  <si>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</si>
  <si>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</si>
  <si>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</si>
  <si>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</si>
  <si>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</si>
  <si>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</si>
  <si>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</si>
  <si>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</si>
  <si>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</si>
  <si>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</si>
  <si>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</si>
  <si>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</si>
  <si>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</si>
  <si>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</si>
  <si>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</si>
  <si>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</si>
  <si>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</si>
  <si>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</si>
  <si>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</si>
  <si>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</si>
  <si>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</si>
  <si>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</si>
  <si>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</si>
  <si>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</si>
  <si>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</si>
  <si>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</si>
  <si>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</si>
  <si>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</si>
  <si>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</si>
  <si>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</si>
  <si>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</si>
  <si>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</si>
  <si>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</si>
  <si>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</si>
  <si>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</si>
  <si>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</si>
  <si>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</si>
  <si>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</si>
  <si>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</si>
  <si>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</si>
  <si>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</si>
  <si>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</si>
  <si>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</si>
  <si>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</si>
  <si>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</si>
  <si>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</si>
  <si>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</si>
  <si>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</si>
  <si>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</si>
  <si>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</si>
  <si>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</si>
  <si>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</si>
  <si>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</si>
  <si>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</si>
  <si>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</si>
  <si>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</si>
  <si>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</si>
  <si>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</si>
  <si>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</si>
  <si>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</si>
  <si>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</si>
  <si>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</si>
  <si>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</si>
  <si>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</si>
  <si>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</si>
  <si>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</si>
  <si>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</si>
  <si>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</si>
  <si>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</si>
  <si>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</si>
  <si>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</si>
  <si>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</si>
  <si>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</si>
  <si>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</si>
  <si>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</si>
  <si>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</si>
  <si>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</si>
  <si>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</si>
  <si>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</si>
  <si>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</si>
  <si>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</si>
  <si>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</si>
  <si>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</si>
  <si>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</si>
  <si>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</si>
  <si>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</si>
  <si>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</si>
  <si>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</si>
  <si>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</si>
  <si>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</si>
  <si>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</si>
  <si>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</si>
  <si>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</si>
  <si>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</si>
  <si>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</si>
  <si>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</si>
  <si>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</si>
  <si>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</si>
  <si>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</si>
  <si>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</si>
  <si>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</si>
  <si>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</si>
  <si>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</si>
  <si>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</si>
  <si>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</si>
  <si>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</si>
  <si>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</si>
  <si>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</si>
  <si>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</si>
  <si>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</si>
  <si>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</si>
  <si>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</si>
  <si>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</si>
  <si>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</si>
  <si>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</si>
  <si>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</si>
  <si>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</si>
  <si>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</si>
  <si>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</si>
  <si>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</si>
  <si>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</si>
  <si>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</si>
  <si>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</si>
  <si>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</si>
  <si>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</si>
  <si>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</si>
  <si>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</si>
  <si>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</si>
  <si>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</si>
  <si>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</si>
  <si>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</si>
  <si>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</si>
  <si>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</si>
  <si>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</si>
  <si>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</si>
  <si>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</si>
  <si>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</si>
  <si>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</si>
  <si>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</si>
  <si>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</si>
  <si>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</si>
  <si>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</si>
  <si>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</si>
  <si>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</si>
  <si>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</si>
  <si>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</si>
  <si>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</si>
  <si>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</si>
  <si>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</si>
  <si>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</si>
  <si>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</si>
  <si>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</si>
  <si>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</si>
  <si>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</si>
  <si>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</si>
  <si>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</si>
  <si>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</si>
  <si>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</si>
  <si>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</si>
  <si>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</si>
  <si>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</si>
  <si>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</si>
  <si>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</si>
  <si>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</si>
  <si>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</si>
  <si>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</si>
  <si>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</si>
  <si>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</si>
  <si>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</si>
  <si>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</si>
  <si>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</si>
  <si>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</si>
  <si>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</si>
  <si>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</si>
  <si>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</si>
  <si>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</si>
  <si>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</si>
  <si>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</si>
  <si>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</si>
  <si>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</si>
  <si>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</si>
  <si>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</si>
  <si>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</si>
  <si>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</si>
  <si>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</si>
  <si>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</si>
  <si>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</si>
  <si>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</si>
  <si>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</si>
  <si>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</si>
  <si>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</si>
  <si>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</si>
  <si>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</si>
  <si>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</si>
  <si>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</si>
  <si>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</si>
  <si>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</si>
  <si>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</si>
  <si>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</si>
  <si>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</si>
  <si>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</si>
  <si>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</si>
  <si>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</si>
  <si>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</si>
  <si>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</si>
  <si>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</si>
  <si>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</si>
  <si>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</si>
  <si>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</si>
  <si>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</si>
  <si>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</si>
  <si>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</si>
  <si>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</si>
  <si>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</si>
  <si>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</si>
  <si>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</si>
  <si>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</si>
  <si>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</si>
  <si>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</si>
  <si>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</si>
  <si>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</si>
  <si>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</si>
  <si>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</si>
  <si>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</si>
  <si>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</si>
  <si>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</si>
  <si>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</si>
  <si>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</si>
  <si>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</si>
  <si>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</si>
  <si>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</si>
  <si>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</si>
  <si>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</si>
  <si>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</si>
  <si>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</si>
  <si>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</si>
  <si>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</si>
  <si>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</si>
  <si>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</si>
  <si>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</si>
  <si>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</si>
  <si>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</si>
  <si>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</si>
  <si>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</si>
  <si>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</si>
  <si>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</si>
  <si>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</si>
  <si>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</si>
  <si>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</si>
  <si>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</si>
  <si>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</si>
  <si>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</si>
  <si>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</si>
  <si>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</si>
  <si>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</si>
  <si>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</si>
  <si>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</si>
  <si>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</si>
  <si>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</si>
  <si>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</si>
  <si>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</si>
  <si>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</si>
  <si>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</si>
  <si>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</si>
  <si>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</si>
  <si>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</si>
  <si>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</si>
  <si>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</si>
  <si>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</si>
  <si>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</si>
  <si>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</si>
  <si>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</si>
  <si>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</si>
  <si>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</si>
  <si>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</si>
  <si>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</si>
  <si>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</si>
  <si>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</si>
  <si>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</si>
  <si>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</si>
  <si>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</si>
  <si>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</si>
  <si>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</si>
  <si>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</si>
  <si>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</si>
  <si>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</si>
  <si>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</si>
  <si>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</si>
  <si>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</si>
  <si>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</si>
  <si>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</si>
  <si>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</si>
  <si>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</si>
  <si>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</si>
  <si>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</si>
  <si>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</si>
  <si>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</si>
  <si>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</si>
  <si>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</si>
  <si>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</si>
  <si>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</si>
  <si>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</si>
  <si>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</si>
  <si>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</si>
  <si>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</si>
  <si>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</si>
  <si>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</si>
  <si>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</si>
  <si>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</si>
  <si>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</si>
  <si>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</si>
  <si>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</si>
  <si>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</si>
  <si>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</si>
  <si>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</si>
  <si>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</si>
  <si>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</si>
  <si>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</si>
  <si>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</si>
  <si>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</si>
  <si>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</si>
  <si>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</si>
  <si>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</si>
  <si>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</si>
  <si>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</si>
  <si>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</si>
  <si>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</si>
  <si>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</si>
  <si>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</si>
  <si>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</si>
  <si>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</si>
  <si>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</si>
  <si>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</si>
  <si>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</si>
  <si>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</si>
  <si>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</si>
  <si>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</si>
  <si>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</si>
  <si>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</si>
  <si>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</si>
  <si>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</si>
  <si>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</si>
  <si>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</si>
  <si>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</si>
  <si>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</si>
  <si>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</si>
  <si>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</si>
  <si>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</si>
  <si>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</si>
  <si>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</si>
  <si>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</si>
  <si>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</si>
  <si>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</si>
  <si>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</si>
  <si>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</si>
  <si>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</si>
  <si>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</si>
  <si>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</si>
  <si>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</si>
  <si>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</si>
  <si>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</si>
  <si>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</si>
  <si>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</si>
  <si>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</si>
  <si>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</si>
  <si>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</si>
  <si>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</si>
  <si>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</si>
  <si>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</si>
  <si>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</si>
  <si>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</si>
  <si>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</si>
  <si>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</si>
  <si>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</si>
  <si>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</si>
  <si>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</si>
  <si>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</si>
  <si>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</si>
  <si>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</si>
  <si>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</si>
  <si>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</si>
  <si>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</si>
  <si>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</si>
  <si>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</si>
  <si>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</si>
  <si>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</si>
  <si>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</si>
  <si>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</si>
  <si>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</si>
  <si>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</si>
  <si>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</si>
  <si>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</si>
  <si>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</si>
  <si>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</si>
  <si>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</si>
  <si>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</si>
  <si>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</si>
  <si>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</si>
  <si>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</si>
  <si>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</si>
  <si>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</si>
  <si>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</si>
  <si>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</si>
  <si>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</si>
  <si>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</si>
  <si>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</si>
  <si>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</si>
  <si>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</si>
  <si>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</si>
  <si>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</si>
  <si>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</si>
  <si>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</si>
  <si>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</si>
  <si>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</si>
  <si>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</si>
  <si>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</si>
  <si>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</si>
  <si>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</si>
  <si>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</si>
  <si>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</si>
  <si>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</si>
  <si>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</si>
  <si>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</si>
  <si>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</si>
  <si>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</si>
  <si>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</si>
  <si>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</si>
  <si>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</si>
  <si>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</si>
  <si>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</si>
  <si>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</si>
  <si>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</si>
  <si>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</si>
  <si>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</si>
  <si>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</si>
  <si>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</si>
  <si>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</si>
  <si>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</si>
  <si>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</si>
  <si>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</si>
  <si>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</si>
  <si>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</si>
  <si>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</si>
  <si>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</si>
  <si>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</si>
  <si>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</si>
  <si>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</si>
  <si>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</si>
  <si>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</si>
  <si>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</si>
  <si>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</si>
  <si>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</si>
  <si>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</si>
  <si>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</si>
  <si>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</si>
  <si>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</si>
  <si>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</si>
  <si>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</si>
  <si>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</si>
  <si>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</si>
  <si>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</si>
  <si>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</si>
  <si>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</si>
  <si>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</si>
  <si>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</si>
  <si>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</si>
  <si>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</si>
  <si>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</si>
  <si>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</si>
  <si>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</si>
  <si>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</si>
  <si>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</si>
  <si>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</si>
  <si>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</si>
  <si>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</si>
  <si>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</si>
  <si>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</si>
  <si>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</si>
  <si>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</si>
  <si>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</si>
  <si>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</si>
  <si>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</si>
  <si>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</si>
  <si>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</si>
  <si>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</si>
  <si>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</si>
  <si>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</si>
  <si>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</si>
  <si>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</si>
  <si>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</si>
  <si>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</si>
  <si>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</si>
  <si>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</si>
  <si>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</si>
  <si>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</si>
  <si>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</si>
  <si>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</si>
  <si>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</si>
  <si>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</si>
  <si>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</si>
  <si>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</si>
  <si>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</si>
  <si>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</si>
  <si>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</si>
  <si>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</si>
  <si>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</si>
  <si>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</si>
  <si>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</si>
  <si>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</si>
  <si>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</si>
  <si>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</si>
  <si>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</si>
  <si>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</si>
  <si>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</si>
  <si>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</si>
  <si>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</si>
  <si>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</si>
  <si>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</si>
  <si>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</si>
  <si>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</si>
  <si>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</si>
  <si>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</si>
  <si>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</si>
  <si>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</si>
  <si>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</si>
  <si>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</si>
  <si>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</si>
  <si>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</si>
  <si>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</si>
  <si>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</si>
  <si>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</si>
  <si>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</si>
  <si>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</si>
  <si>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</si>
  <si>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</si>
  <si>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</si>
  <si>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</si>
  <si>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</si>
  <si>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</si>
  <si>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</si>
  <si>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</si>
  <si>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</si>
  <si>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</si>
  <si>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</si>
  <si>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</si>
  <si>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</si>
  <si>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</si>
  <si>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</si>
  <si>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</si>
  <si>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</si>
  <si>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</si>
  <si>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</si>
  <si>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</si>
  <si>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</si>
  <si>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</si>
  <si>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</si>
  <si>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</si>
  <si>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</si>
  <si>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</si>
  <si>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</si>
  <si>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</si>
  <si>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</si>
  <si>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</si>
  <si>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</si>
  <si>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</si>
  <si>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</si>
  <si>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</si>
  <si>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</si>
  <si>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</si>
  <si>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</si>
  <si>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</si>
  <si>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</si>
  <si>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</si>
  <si>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</si>
  <si>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</si>
  <si>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</si>
  <si>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</si>
  <si>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</si>
  <si>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</si>
  <si>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</si>
  <si>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</si>
  <si>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</si>
  <si>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</si>
  <si>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</si>
  <si>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</si>
  <si>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</si>
  <si>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</si>
  <si>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</si>
  <si>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</si>
  <si>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</si>
  <si>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</si>
  <si>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</si>
  <si>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</si>
  <si>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</si>
  <si>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</si>
  <si>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</si>
  <si>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</si>
  <si>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</si>
  <si>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</si>
  <si>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</si>
  <si>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</si>
  <si>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</si>
  <si>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</si>
  <si>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</si>
  <si>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</si>
  <si>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</si>
  <si>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</si>
  <si>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</si>
  <si>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</si>
  <si>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</si>
  <si>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</si>
  <si>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</si>
  <si>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</si>
  <si>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</si>
  <si>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</si>
  <si>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</si>
  <si>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</si>
  <si>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</si>
  <si>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</si>
  <si>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</si>
  <si>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</si>
  <si>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</si>
  <si>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</si>
  <si>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</si>
  <si>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</si>
  <si>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</si>
  <si>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</si>
  <si>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</si>
  <si>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</si>
  <si>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</si>
  <si>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</si>
  <si>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</si>
  <si>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</si>
  <si>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</si>
  <si>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</si>
  <si>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</si>
  <si>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</si>
  <si>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</si>
  <si>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</si>
  <si>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</si>
  <si>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</si>
  <si>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</si>
  <si>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</si>
  <si>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</si>
  <si>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</si>
  <si>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</si>
  <si>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</si>
  <si>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</si>
  <si>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</si>
  <si>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</si>
  <si>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</si>
  <si>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</si>
  <si>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</si>
  <si>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</si>
  <si>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</si>
  <si>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</si>
  <si>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</si>
  <si>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</si>
  <si>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</si>
  <si>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</si>
  <si>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</si>
  <si>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</si>
  <si>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</si>
  <si>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</si>
  <si>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</si>
  <si>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</si>
  <si>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</si>
  <si>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</si>
  <si>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</si>
  <si>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</si>
  <si>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</si>
  <si>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</si>
  <si>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</si>
  <si>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</si>
  <si>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</si>
  <si>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</si>
  <si>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</si>
  <si>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</si>
  <si>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</si>
  <si>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</si>
  <si>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</si>
  <si>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</si>
  <si>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</si>
  <si>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</si>
  <si>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</si>
  <si>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</si>
  <si>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</si>
  <si>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</si>
  <si>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</si>
  <si>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</si>
  <si>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</si>
  <si>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</si>
  <si>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</si>
  <si>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</si>
  <si>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</si>
  <si>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</si>
  <si>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</si>
  <si>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</si>
  <si>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</si>
  <si>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</si>
  <si>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</si>
  <si>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</si>
  <si>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</si>
  <si>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</si>
  <si>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</si>
  <si>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</si>
  <si>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</si>
  <si>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</si>
  <si>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</si>
  <si>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</si>
  <si>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</si>
  <si>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</si>
  <si>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</si>
  <si>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</si>
  <si>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</si>
  <si>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</si>
  <si>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</si>
  <si>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</si>
  <si>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</si>
  <si>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</si>
  <si>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</si>
  <si>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</si>
  <si>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</si>
  <si>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</si>
  <si>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</si>
  <si>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</si>
  <si>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</si>
  <si>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</si>
  <si>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</si>
  <si>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</si>
  <si>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</si>
  <si>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</si>
  <si>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</si>
  <si>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</si>
  <si>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</si>
  <si>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</si>
  <si>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</si>
  <si>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</si>
  <si>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</si>
  <si>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</si>
  <si>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</si>
  <si>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</si>
  <si>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</si>
  <si>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</si>
  <si>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</si>
  <si>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</si>
  <si>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</si>
  <si>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</si>
  <si>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</si>
  <si>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</si>
  <si>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</si>
  <si>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</si>
  <si>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</si>
  <si>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</si>
  <si>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</si>
  <si>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</si>
  <si>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</si>
  <si>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</si>
  <si>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</si>
  <si>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</si>
  <si>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</si>
  <si>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</si>
  <si>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</si>
  <si>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</si>
  <si>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</si>
  <si>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</si>
  <si>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</si>
  <si>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</si>
  <si>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</si>
  <si>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</si>
  <si>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</si>
  <si>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</si>
  <si>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</si>
  <si>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</si>
  <si>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</si>
  <si>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</si>
  <si>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</si>
  <si>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</si>
  <si>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</si>
  <si>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</si>
  <si>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</si>
  <si>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</si>
  <si>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</si>
  <si>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</si>
  <si>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</si>
  <si>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</si>
  <si>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</si>
  <si>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</si>
  <si>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</si>
  <si>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</si>
  <si>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</si>
  <si>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</si>
  <si>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</si>
  <si>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</si>
  <si>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</si>
  <si>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</si>
  <si>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</si>
  <si>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</si>
  <si>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</si>
  <si>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</si>
  <si>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</si>
  <si>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</si>
  <si>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</si>
  <si>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</si>
  <si>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</si>
  <si>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</si>
  <si>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</si>
  <si>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</si>
  <si>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</si>
  <si>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</si>
  <si>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</si>
  <si>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</si>
  <si>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</si>
  <si>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</si>
  <si>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</si>
  <si>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</si>
  <si>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</si>
  <si>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</si>
  <si>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</si>
  <si>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</si>
  <si>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</si>
  <si>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</si>
  <si>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</si>
  <si>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</si>
  <si>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</si>
  <si>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</si>
  <si>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</si>
  <si>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</si>
  <si>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</si>
  <si>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</si>
  <si>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</si>
  <si>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</si>
  <si>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</si>
  <si>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</si>
  <si>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</si>
  <si>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</si>
  <si>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</si>
  <si>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</si>
  <si>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</si>
  <si>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</si>
  <si>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</si>
  <si>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</si>
  <si>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</si>
  <si>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</si>
  <si>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</si>
  <si>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</si>
  <si>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</si>
  <si>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</si>
  <si>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</si>
  <si>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</si>
  <si>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</si>
  <si>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</si>
  <si>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</si>
  <si>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</si>
  <si>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</si>
  <si>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</si>
  <si>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</si>
  <si>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</si>
  <si>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</si>
  <si>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</si>
  <si>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</si>
  <si>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</si>
  <si>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</si>
  <si>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</si>
  <si>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</si>
  <si>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</si>
  <si>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</si>
  <si>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</si>
  <si>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</si>
  <si>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</si>
  <si>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</si>
  <si>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</si>
  <si>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</si>
  <si>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</si>
  <si>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</si>
  <si>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</si>
  <si>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</si>
  <si>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</si>
  <si>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</si>
  <si>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</si>
  <si>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</si>
  <si>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</si>
  <si>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</si>
  <si>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</si>
  <si>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</si>
  <si>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</si>
  <si>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</si>
  <si>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</si>
  <si>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</si>
  <si>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</si>
  <si>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</si>
  <si>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</si>
  <si>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</si>
  <si>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</si>
  <si>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</si>
  <si>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</si>
  <si>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</si>
  <si>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</si>
  <si>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</si>
  <si>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</si>
  <si>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</si>
  <si>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</si>
  <si>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</si>
  <si>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</si>
  <si>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</si>
  <si>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</si>
  <si>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</si>
  <si>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</si>
  <si>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</si>
  <si>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</si>
  <si>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</si>
  <si>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</si>
  <si>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</si>
  <si>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</si>
  <si>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</si>
  <si>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</si>
  <si>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</si>
  <si>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</si>
  <si>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</si>
  <si>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</si>
  <si>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</si>
  <si>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</si>
  <si>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</si>
  <si>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</si>
  <si>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</si>
  <si>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</si>
  <si>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</si>
  <si>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</si>
  <si>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</si>
  <si>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</si>
  <si>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</si>
  <si>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</si>
  <si>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</si>
  <si>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</si>
  <si>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</si>
  <si>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</si>
  <si>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</si>
  <si>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</si>
  <si>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</si>
  <si>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</si>
  <si>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</si>
  <si>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</si>
  <si>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</si>
  <si>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</si>
  <si>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</si>
  <si>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</si>
  <si>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</si>
  <si>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</si>
  <si>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</si>
  <si>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</si>
  <si>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</si>
  <si>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</si>
  <si>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</si>
  <si>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</si>
  <si>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</si>
  <si>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</si>
  <si>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</si>
  <si>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</si>
  <si>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</si>
  <si>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</si>
  <si>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</si>
  <si>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</si>
  <si>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</si>
  <si>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</si>
  <si>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</si>
  <si>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</si>
  <si>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</si>
  <si>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</si>
  <si>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</si>
  <si>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</si>
  <si>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</si>
  <si>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</si>
  <si>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</si>
  <si>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</si>
  <si>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</si>
  <si>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</si>
  <si>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</si>
  <si>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</si>
  <si>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</si>
  <si>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</si>
  <si>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</si>
  <si>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</si>
  <si>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</si>
  <si>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</si>
  <si>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</si>
  <si>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</si>
  <si>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</si>
  <si>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</si>
  <si>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</si>
  <si>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</si>
  <si>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</si>
  <si>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</si>
  <si>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</si>
  <si>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</si>
  <si>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</si>
  <si>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</si>
  <si>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</si>
  <si>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</si>
  <si>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</si>
  <si>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</si>
  <si>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</si>
  <si>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</si>
  <si>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</si>
  <si>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</si>
  <si>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</si>
  <si>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</si>
  <si>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</si>
  <si>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</si>
  <si>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</si>
  <si>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</si>
  <si>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</si>
  <si>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</si>
  <si>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</si>
  <si>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</si>
  <si>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</si>
  <si>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</si>
  <si>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</si>
  <si>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</si>
  <si>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</si>
  <si>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</si>
  <si>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</si>
  <si>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</si>
  <si>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</si>
  <si>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</si>
  <si>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</si>
  <si>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</si>
  <si>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</si>
  <si>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</si>
  <si>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</si>
  <si>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</si>
  <si>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</si>
  <si>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</si>
  <si>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</si>
  <si>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</si>
  <si>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</si>
  <si>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</si>
  <si>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</si>
  <si>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</si>
  <si>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</si>
  <si>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</si>
  <si>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</si>
  <si>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</si>
  <si>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</si>
  <si>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</si>
  <si>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</si>
  <si>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</si>
  <si>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</si>
  <si>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</si>
  <si>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</si>
  <si>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</si>
  <si>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</si>
  <si>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</si>
  <si>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</si>
  <si>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</si>
  <si>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</si>
  <si>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</si>
  <si>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</si>
  <si>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</si>
  <si>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</si>
  <si>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</si>
  <si>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</si>
  <si>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</si>
  <si>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</si>
  <si>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</si>
  <si>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</si>
  <si>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</si>
  <si>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</si>
  <si>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</si>
  <si>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</si>
  <si>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</si>
  <si>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</si>
  <si>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</si>
  <si>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</si>
  <si>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</si>
  <si>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</si>
  <si>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</si>
  <si>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</si>
  <si>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</si>
  <si>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</si>
  <si>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</si>
  <si>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</si>
  <si>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</si>
  <si>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</si>
  <si>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</si>
  <si>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</si>
  <si>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</si>
  <si>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</si>
  <si>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</si>
  <si>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</si>
  <si>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</si>
  <si>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</si>
  <si>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</si>
  <si>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</si>
  <si>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</si>
  <si>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</si>
  <si>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</si>
  <si>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</si>
  <si>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</si>
  <si>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</si>
  <si>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</si>
  <si>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</si>
  <si>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</si>
  <si>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</si>
  <si>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</si>
  <si>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</si>
  <si>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</si>
  <si>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</si>
  <si>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</si>
  <si>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</si>
  <si>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</si>
  <si>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</si>
  <si>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</si>
  <si>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</si>
  <si>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</si>
  <si>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</si>
  <si>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</si>
  <si>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</si>
  <si>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</si>
  <si>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</si>
  <si>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</si>
  <si>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</si>
  <si>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</si>
  <si>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</si>
  <si>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</si>
  <si>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</si>
  <si>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</si>
  <si>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</si>
  <si>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</si>
  <si>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</si>
  <si>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</si>
  <si>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</si>
  <si>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</si>
  <si>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</si>
  <si>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</si>
  <si>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</si>
  <si>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</si>
  <si>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</si>
  <si>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</si>
  <si>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</si>
  <si>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</si>
  <si>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</si>
  <si>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</si>
  <si>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</si>
  <si>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</si>
  <si>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</si>
  <si>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</si>
  <si>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</si>
  <si>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</si>
  <si>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</si>
  <si>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</si>
  <si>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</si>
  <si>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</si>
  <si>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</si>
  <si>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</si>
  <si>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</si>
  <si>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</si>
  <si>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</si>
  <si>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</si>
  <si>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</si>
  <si>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</si>
  <si>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</si>
  <si>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</si>
  <si>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</si>
  <si>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</si>
  <si>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</si>
  <si>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</si>
  <si>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</si>
  <si>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</si>
  <si>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</si>
  <si>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</si>
  <si>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</si>
  <si>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</si>
  <si>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</si>
  <si>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</si>
  <si>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</si>
  <si>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</si>
  <si>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</si>
  <si>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</si>
  <si>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</si>
  <si>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</si>
  <si>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</si>
  <si>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</si>
  <si>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</si>
  <si>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</si>
  <si>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</si>
  <si>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</si>
  <si>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</si>
  <si>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</si>
  <si>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</si>
  <si>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</si>
  <si>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</si>
  <si>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</si>
  <si>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</si>
  <si>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</si>
  <si>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</si>
  <si>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</si>
  <si>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</si>
  <si>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</si>
  <si>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</si>
  <si>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</si>
  <si>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</si>
  <si>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</si>
  <si>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</si>
  <si>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</si>
  <si>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</si>
  <si>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</si>
  <si>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</si>
  <si>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</si>
  <si>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</si>
  <si>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</si>
  <si>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</si>
  <si>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</si>
  <si>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</si>
  <si>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</si>
  <si>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</si>
  <si>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</si>
  <si>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</si>
  <si>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</si>
  <si>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</si>
  <si>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</si>
  <si>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</si>
  <si>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</si>
  <si>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</si>
  <si>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</si>
  <si>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</si>
  <si>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</si>
  <si>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</si>
  <si>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</si>
  <si>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</si>
  <si>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</si>
  <si>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</si>
  <si>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</si>
  <si>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</si>
  <si>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</si>
  <si>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</si>
  <si>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</si>
  <si>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</si>
  <si>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</si>
  <si>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</si>
  <si>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</si>
  <si>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</si>
  <si>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</si>
  <si>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</si>
  <si>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</si>
  <si>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</si>
  <si>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</si>
  <si>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</si>
  <si>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</si>
  <si>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</si>
  <si>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</si>
  <si>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</si>
  <si>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</si>
  <si>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</si>
  <si>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</si>
  <si>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</si>
  <si>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</si>
  <si>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</si>
  <si>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</si>
  <si>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</si>
  <si>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</si>
  <si>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</si>
  <si>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</si>
  <si>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</si>
  <si>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</si>
  <si>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</si>
  <si>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</si>
  <si>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</si>
  <si>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</si>
  <si>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</si>
  <si>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</si>
  <si>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</si>
  <si>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</si>
  <si>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</si>
  <si>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</si>
  <si>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</si>
  <si>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</si>
  <si>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</si>
  <si>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</si>
  <si>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</si>
  <si>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</si>
  <si>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</si>
  <si>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</si>
  <si>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</si>
  <si>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</si>
  <si>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</si>
  <si>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</si>
  <si>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</si>
  <si>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</si>
  <si>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</si>
  <si>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</si>
  <si>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</si>
  <si>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</si>
  <si>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</si>
  <si>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</si>
  <si>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</si>
  <si>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</si>
  <si>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</si>
  <si>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</si>
  <si>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</si>
  <si>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</si>
  <si>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</si>
  <si>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</si>
  <si>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</si>
  <si>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</si>
  <si>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</si>
  <si>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</si>
  <si>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</si>
  <si>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</si>
  <si>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</si>
  <si>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</si>
  <si>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</si>
  <si>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</si>
  <si>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</si>
  <si>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</si>
  <si>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</si>
  <si>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</si>
  <si>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</si>
  <si>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</si>
  <si>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</si>
  <si>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</si>
  <si>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</si>
  <si>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</si>
  <si>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</si>
  <si>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</si>
  <si>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</si>
  <si>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</si>
  <si>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</si>
  <si>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</si>
  <si>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</si>
  <si>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</si>
  <si>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</si>
  <si>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</si>
  <si>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</si>
  <si>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</si>
  <si>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</si>
  <si>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</si>
  <si>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</si>
  <si>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</si>
  <si>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</si>
  <si>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</si>
  <si>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</si>
  <si>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</si>
  <si>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</si>
  <si>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</si>
  <si>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</si>
  <si>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</si>
  <si>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</si>
  <si>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</si>
  <si>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</si>
  <si>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</si>
  <si>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</si>
  <si>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</si>
  <si>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</si>
  <si>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</si>
  <si>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</si>
  <si>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</si>
  <si>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</si>
  <si>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</si>
  <si>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</si>
  <si>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</si>
  <si>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</si>
  <si>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</si>
  <si>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</si>
  <si>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</si>
  <si>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</si>
  <si>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</si>
  <si>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</si>
  <si>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</si>
  <si>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</si>
  <si>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</si>
  <si>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</si>
  <si>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</si>
  <si>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</si>
  <si>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</si>
  <si>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</si>
  <si>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</si>
  <si>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</si>
  <si>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</si>
  <si>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</si>
  <si>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</si>
  <si>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</si>
  <si>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</si>
  <si>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</si>
  <si>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</si>
  <si>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</si>
  <si>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</si>
  <si>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</si>
  <si>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</si>
  <si>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</si>
  <si>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</si>
  <si>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</si>
  <si>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</si>
  <si>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</si>
  <si>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</si>
  <si>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</si>
  <si>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</si>
  <si>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</si>
  <si>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</si>
  <si>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</si>
  <si>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</si>
  <si>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</si>
  <si>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</si>
  <si>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</si>
  <si>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</si>
  <si>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</si>
  <si>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</si>
  <si>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</si>
  <si>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</si>
  <si>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</si>
  <si>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</si>
  <si>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</si>
  <si>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</si>
  <si>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</si>
  <si>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</si>
  <si>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</si>
  <si>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</si>
  <si>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</si>
  <si>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</si>
  <si>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</si>
  <si>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</si>
  <si>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</si>
  <si>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</si>
  <si>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</si>
  <si>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</si>
  <si>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</si>
  <si>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</si>
  <si>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</si>
  <si>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</si>
  <si>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</si>
  <si>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</si>
  <si>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</si>
  <si>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</si>
  <si>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</si>
  <si>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</si>
  <si>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</si>
  <si>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</si>
  <si>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</si>
  <si>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</si>
  <si>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</si>
  <si>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</si>
  <si>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</si>
  <si>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</si>
  <si>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</si>
  <si>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</si>
  <si>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</si>
  <si>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</si>
  <si>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</si>
  <si>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</si>
  <si>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</si>
  <si>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</si>
  <si>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</si>
  <si>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</si>
  <si>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</si>
  <si>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</si>
  <si>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</si>
  <si>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</si>
  <si>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</si>
  <si>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</si>
  <si>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</si>
  <si>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</si>
  <si>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</si>
  <si>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</si>
  <si>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</si>
  <si>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</si>
  <si>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</si>
  <si>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</si>
  <si>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</si>
  <si>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</si>
  <si>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</si>
  <si>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</si>
  <si>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</si>
  <si>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</si>
  <si>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</si>
  <si>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</si>
  <si>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</si>
  <si>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</si>
  <si>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</si>
  <si>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</si>
  <si>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</si>
  <si>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</si>
  <si>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</si>
  <si>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</si>
  <si>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</si>
  <si>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</si>
  <si>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</si>
  <si>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</si>
  <si>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</si>
  <si>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</si>
  <si>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</si>
  <si>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</si>
  <si>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</si>
  <si>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</si>
  <si>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</si>
  <si>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</si>
  <si>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</si>
  <si>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</si>
  <si>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</si>
  <si>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</si>
  <si>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</si>
  <si>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</si>
  <si>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</si>
  <si>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</si>
  <si>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</si>
  <si>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</si>
  <si>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</si>
  <si>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</si>
  <si>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</si>
  <si>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</si>
  <si>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</si>
  <si>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</si>
  <si>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</si>
  <si>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</si>
  <si>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</si>
  <si>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</si>
  <si>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</si>
  <si>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</si>
  <si>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</si>
  <si>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</si>
  <si>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</si>
  <si>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</si>
  <si>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</si>
  <si>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</si>
  <si>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</si>
  <si>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</si>
  <si>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</si>
  <si>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</si>
  <si>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</si>
  <si>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</si>
  <si>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</si>
  <si>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</si>
  <si>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</si>
  <si>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</si>
  <si>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</si>
  <si>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</si>
  <si>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</si>
  <si>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</si>
  <si>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</si>
  <si>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</si>
  <si>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</si>
  <si>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</si>
  <si>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</si>
  <si>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</si>
  <si>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</si>
  <si>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</si>
  <si>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</si>
  <si>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</si>
  <si>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</si>
  <si>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</si>
  <si>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</si>
  <si>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</si>
  <si>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</si>
  <si>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</si>
  <si>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</si>
  <si>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</si>
  <si>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</si>
  <si>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</si>
  <si>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</si>
  <si>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</si>
  <si>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</si>
  <si>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</si>
  <si>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</si>
  <si>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</si>
  <si>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</si>
  <si>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</si>
  <si>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</si>
  <si>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</si>
  <si>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</si>
  <si>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</si>
  <si>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</si>
  <si>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</si>
  <si>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</si>
  <si>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</si>
  <si>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</si>
  <si>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</si>
  <si>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</si>
  <si>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</si>
  <si>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</si>
  <si>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</si>
  <si>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</si>
  <si>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</si>
  <si>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</si>
  <si>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</si>
  <si>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</si>
  <si>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</si>
  <si>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</si>
  <si>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</si>
  <si>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</si>
  <si>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</si>
  <si>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</si>
  <si>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</si>
  <si>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</si>
  <si>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</si>
  <si>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</si>
  <si>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</si>
  <si>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</si>
  <si>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</si>
  <si>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</si>
  <si>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</si>
  <si>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</si>
  <si>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</si>
  <si>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</si>
  <si>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</si>
  <si>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</si>
  <si>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</si>
  <si>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</si>
  <si>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</si>
  <si>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</si>
  <si>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</si>
  <si>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</si>
  <si>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</si>
  <si>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</si>
  <si>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</si>
  <si>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</si>
  <si>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</si>
  <si>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</si>
  <si>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</si>
  <si>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</si>
  <si>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</si>
  <si>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</si>
  <si>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</si>
  <si>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</si>
  <si>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</si>
  <si>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</si>
  <si>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</si>
  <si>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</si>
  <si>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</si>
  <si>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</si>
  <si>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</si>
  <si>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</si>
  <si>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</si>
  <si>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</si>
  <si>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</si>
  <si>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</si>
  <si>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</si>
  <si>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</si>
  <si>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</si>
  <si>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</si>
  <si>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</si>
  <si>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</si>
  <si>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</si>
  <si>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</si>
  <si>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</si>
  <si>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</si>
  <si>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</si>
  <si>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</si>
  <si>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</si>
  <si>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</si>
  <si>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</si>
  <si>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</si>
  <si>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</si>
  <si>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</si>
  <si>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</si>
  <si>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</si>
  <si>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</si>
  <si>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</si>
  <si>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</si>
  <si>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</si>
  <si>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</si>
  <si>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</si>
  <si>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</si>
  <si>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</si>
  <si>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</si>
  <si>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</si>
  <si>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</si>
  <si>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</si>
  <si>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</si>
  <si>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</si>
  <si>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</si>
  <si>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</si>
  <si>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</si>
  <si>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</si>
  <si>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</si>
  <si>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</si>
  <si>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</si>
  <si>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</si>
  <si>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</si>
  <si>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</si>
  <si>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</si>
  <si>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</si>
  <si>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</si>
  <si>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</si>
  <si>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</si>
  <si>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</si>
  <si>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</si>
  <si>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</si>
  <si>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</si>
  <si>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</si>
  <si>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</si>
  <si>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</si>
  <si>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</si>
  <si>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</si>
  <si>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</si>
  <si>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</si>
  <si>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</si>
  <si>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</si>
  <si>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</si>
  <si>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</si>
  <si>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</si>
  <si>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</si>
  <si>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</si>
  <si>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</si>
  <si>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</si>
  <si>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</si>
  <si>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</si>
  <si>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</si>
  <si>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</si>
  <si>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</si>
  <si>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</si>
  <si>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</si>
  <si>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</si>
  <si>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</si>
  <si>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</si>
  <si>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</si>
  <si>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</si>
  <si>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</si>
  <si>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</si>
  <si>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</si>
  <si>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</si>
  <si>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</si>
  <si>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</si>
  <si>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</si>
  <si>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</si>
  <si>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</si>
  <si>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</si>
  <si>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</si>
  <si>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</si>
  <si>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</si>
  <si>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</si>
  <si>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</si>
  <si>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</si>
  <si>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</si>
  <si>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</si>
  <si>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</si>
  <si>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</si>
  <si>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</si>
  <si>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</si>
  <si>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</si>
  <si>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</si>
  <si>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</si>
  <si>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</si>
  <si>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</si>
  <si>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</si>
  <si>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</si>
  <si>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</si>
  <si>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</si>
  <si>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</si>
  <si>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</si>
  <si>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</si>
  <si>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</si>
  <si>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</si>
  <si>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</si>
  <si>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</si>
  <si>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</si>
  <si>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</si>
  <si>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</si>
  <si>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</si>
  <si>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</si>
  <si>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</si>
  <si>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</si>
  <si>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</si>
  <si>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</si>
  <si>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</si>
  <si>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</si>
  <si>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</si>
  <si>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</si>
  <si>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</si>
  <si>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</si>
  <si>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</si>
  <si>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</si>
  <si>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</si>
  <si>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</si>
  <si>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</si>
  <si>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</si>
  <si>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</si>
  <si>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</si>
  <si>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</si>
  <si>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</si>
  <si>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</si>
  <si>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</si>
  <si>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</si>
  <si>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</si>
  <si>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</si>
  <si>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</si>
  <si>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</si>
  <si>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</si>
  <si>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</si>
  <si>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</si>
  <si>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</si>
  <si>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</si>
  <si>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</si>
  <si>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</si>
  <si>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</si>
  <si>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</si>
  <si>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</si>
  <si>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</si>
  <si>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</si>
  <si>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</si>
  <si>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</si>
  <si>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</si>
  <si>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</si>
  <si>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</si>
  <si>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</si>
  <si>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</si>
  <si>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</si>
  <si>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</si>
  <si>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</si>
  <si>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</si>
  <si>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</si>
  <si>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</si>
  <si>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</si>
  <si>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</si>
  <si>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</si>
  <si>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</si>
  <si>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</si>
  <si>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</si>
  <si>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</si>
  <si>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</si>
  <si>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</si>
  <si>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</si>
  <si>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</si>
  <si>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</si>
  <si>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</si>
  <si>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</si>
  <si>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</si>
  <si>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</si>
  <si>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</si>
  <si>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</si>
  <si>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</si>
  <si>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</si>
  <si>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</si>
  <si>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</si>
  <si>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</si>
  <si>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</si>
  <si>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</si>
  <si>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</si>
  <si>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</si>
  <si>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</si>
  <si>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</si>
  <si>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</si>
  <si>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</si>
  <si>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</si>
  <si>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</si>
  <si>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</si>
  <si>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</si>
  <si>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</si>
  <si>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</si>
  <si>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</si>
  <si>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</si>
  <si>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</si>
  <si>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</si>
  <si>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</si>
  <si>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</si>
  <si>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</si>
  <si>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</si>
  <si>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</si>
  <si>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</si>
  <si>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</si>
  <si>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</si>
  <si>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</si>
  <si>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</si>
  <si>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</si>
  <si>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</si>
  <si>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</si>
  <si>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</si>
  <si>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</si>
  <si>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</si>
  <si>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</si>
  <si>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</si>
  <si>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</si>
  <si>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</si>
  <si>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</si>
  <si>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</si>
  <si>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</si>
  <si>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</si>
  <si>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</si>
  <si>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</si>
  <si>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</si>
  <si>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</si>
  <si>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</si>
  <si>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</si>
  <si>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</si>
  <si>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</si>
  <si>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</si>
  <si>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</si>
  <si>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</si>
  <si>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</si>
  <si>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</si>
  <si>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</si>
  <si>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</si>
  <si>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</si>
  <si>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</si>
  <si>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</si>
  <si>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</si>
  <si>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</si>
  <si>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</si>
  <si>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</si>
  <si>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</si>
  <si>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</si>
  <si>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</si>
  <si>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</si>
  <si>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</si>
  <si>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</si>
  <si>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</si>
  <si>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</si>
  <si>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</si>
  <si>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</si>
  <si>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</si>
  <si>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</si>
  <si>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</si>
  <si>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</si>
  <si>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</si>
  <si>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</si>
  <si>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</si>
  <si>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</si>
  <si>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</si>
  <si>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</si>
  <si>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</si>
  <si>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</si>
  <si>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</si>
  <si>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</si>
  <si>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</si>
  <si>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</si>
  <si>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</si>
  <si>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</si>
  <si>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</si>
  <si>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</si>
  <si>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</si>
  <si>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</si>
  <si>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</si>
  <si>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</si>
  <si>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</si>
  <si>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</si>
  <si>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</si>
  <si>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</si>
  <si>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</si>
  <si>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</si>
  <si>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</si>
  <si>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</si>
  <si>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</si>
  <si>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</si>
  <si>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</si>
  <si>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</si>
  <si>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</si>
  <si>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</si>
  <si>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</si>
  <si>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</si>
  <si>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</si>
  <si>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</si>
  <si>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</si>
  <si>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</si>
  <si>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</si>
  <si>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</si>
  <si>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</si>
  <si>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</si>
  <si>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</si>
  <si>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</si>
  <si>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</si>
  <si>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</si>
  <si>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</si>
  <si>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</si>
  <si>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</si>
  <si>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</si>
  <si>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</si>
  <si>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</si>
  <si>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</si>
  <si>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</si>
  <si>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</si>
  <si>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</si>
  <si>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</si>
  <si>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</si>
  <si>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</si>
  <si>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</si>
  <si>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</si>
  <si>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</si>
  <si>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</si>
  <si>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</si>
  <si>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</si>
  <si>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</si>
  <si>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</si>
  <si>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</si>
  <si>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</si>
  <si>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</si>
  <si>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</si>
  <si>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</si>
  <si>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</si>
  <si>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</si>
  <si>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</si>
  <si>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</si>
  <si>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</si>
  <si>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</si>
  <si>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</si>
  <si>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</si>
  <si>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</si>
  <si>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</si>
  <si>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</si>
  <si>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</si>
  <si>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</si>
  <si>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</si>
  <si>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</si>
  <si>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</si>
  <si>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</si>
  <si>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</si>
  <si>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</si>
  <si>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</si>
  <si>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</si>
  <si>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</si>
  <si>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</si>
  <si>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</si>
  <si>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</si>
  <si>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</si>
  <si>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</si>
  <si>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</si>
  <si>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</si>
  <si>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</si>
  <si>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</si>
  <si>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</si>
  <si>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</si>
  <si>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</si>
  <si>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</si>
  <si>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</si>
  <si>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</si>
  <si>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</si>
  <si>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</si>
  <si>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</si>
  <si>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</si>
  <si>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</si>
  <si>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</si>
  <si>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</si>
  <si>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</si>
  <si>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</si>
  <si>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</si>
  <si>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</si>
  <si>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</si>
  <si>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</si>
  <si>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</si>
  <si>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</si>
  <si>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</si>
  <si>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</si>
  <si>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</si>
  <si>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</si>
  <si>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</si>
  <si>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</si>
  <si>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</si>
  <si>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</si>
  <si>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</si>
  <si>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</si>
  <si>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</si>
  <si>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</si>
  <si>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</si>
  <si>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</si>
  <si>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</si>
  <si>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</si>
  <si>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</si>
  <si>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</si>
  <si>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</si>
  <si>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</si>
  <si>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</si>
  <si>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</si>
  <si>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</si>
  <si>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</si>
  <si>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</si>
  <si>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</si>
  <si>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</si>
  <si>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</si>
  <si>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</si>
  <si>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</si>
  <si>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</si>
  <si>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</si>
  <si>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</si>
  <si>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</si>
  <si>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</si>
  <si>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</si>
  <si>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</si>
  <si>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</si>
  <si>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</si>
  <si>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</si>
  <si>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</si>
  <si>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</si>
  <si>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</si>
  <si>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</si>
  <si>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</si>
  <si>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</si>
  <si>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</si>
  <si>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</si>
  <si>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</si>
  <si>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</si>
  <si>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</si>
  <si>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</si>
  <si>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</si>
  <si>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</si>
  <si>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</si>
  <si>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</si>
  <si>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</si>
  <si>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</si>
  <si>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</si>
  <si>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</si>
  <si>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</si>
  <si>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</si>
  <si>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</si>
  <si>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</si>
  <si>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</si>
  <si>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</si>
  <si>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</si>
  <si>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</si>
  <si>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</si>
  <si>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</si>
  <si>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</si>
  <si>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</si>
  <si>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</si>
  <si>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</si>
  <si>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</si>
  <si>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</si>
  <si>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</si>
  <si>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</si>
  <si>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</si>
  <si>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</si>
  <si>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</si>
  <si>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</si>
  <si>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</si>
  <si>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</si>
  <si>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</si>
  <si>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</si>
  <si>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</si>
  <si>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</si>
  <si>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</si>
  <si>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</si>
  <si>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</si>
  <si>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</si>
  <si>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</si>
  <si>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</si>
  <si>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</si>
  <si>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</si>
  <si>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</si>
  <si>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</si>
  <si>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</si>
  <si>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</si>
  <si>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</si>
  <si>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</si>
  <si>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</si>
  <si>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</si>
  <si>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</si>
  <si>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</si>
  <si>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</si>
  <si>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</si>
  <si>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</si>
  <si>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</si>
  <si>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</si>
  <si>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</si>
  <si>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</si>
  <si>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</si>
  <si>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</si>
  <si>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</si>
  <si>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</si>
  <si>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</si>
  <si>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</si>
  <si>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</si>
  <si>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</si>
  <si>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</si>
  <si>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</si>
  <si>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</si>
  <si>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</si>
  <si>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</si>
  <si>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</si>
  <si>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</si>
  <si>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</si>
  <si>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</si>
  <si>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</si>
  <si>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</si>
  <si>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</si>
  <si>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</si>
  <si>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</si>
  <si>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</si>
  <si>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</si>
  <si>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</si>
  <si>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</si>
  <si>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</si>
  <si>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</si>
  <si>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</si>
  <si>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</si>
  <si>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</si>
  <si>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</si>
  <si>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</si>
  <si>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</si>
  <si>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</si>
  <si>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</si>
  <si>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</si>
  <si>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</si>
  <si>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</si>
  <si>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</si>
  <si>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</si>
  <si>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</si>
  <si>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</si>
  <si>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</si>
  <si>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</si>
  <si>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</si>
  <si>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</si>
  <si>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</si>
  <si>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</si>
  <si>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</si>
  <si>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</si>
  <si>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</si>
  <si>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</si>
  <si>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</si>
  <si>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</si>
  <si>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</si>
  <si>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</si>
  <si>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</si>
  <si>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</si>
  <si>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</si>
  <si>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</si>
  <si>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</si>
  <si>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</si>
  <si>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</si>
  <si>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</si>
  <si>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</si>
  <si>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</si>
  <si>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</si>
  <si>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</si>
  <si>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</si>
  <si>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</si>
  <si>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</si>
  <si>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</si>
  <si>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</si>
  <si>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</si>
  <si>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</si>
  <si>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</si>
  <si>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</si>
  <si>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</si>
  <si>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</si>
  <si>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</si>
  <si>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</si>
  <si>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</si>
  <si>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</si>
  <si>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</si>
  <si>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</si>
  <si>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</si>
  <si>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</si>
  <si>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</si>
  <si>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</si>
  <si>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</si>
  <si>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</si>
  <si>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</si>
  <si>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</si>
  <si>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</si>
  <si>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</si>
  <si>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</si>
  <si>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</si>
  <si>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</si>
  <si>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</si>
  <si>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</si>
  <si>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</si>
  <si>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</si>
  <si>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</si>
  <si>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</si>
  <si>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</si>
  <si>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</si>
  <si>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</si>
  <si>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</si>
  <si>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</si>
  <si>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</si>
  <si>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</si>
  <si>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</si>
  <si>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</si>
  <si>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</si>
  <si>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</si>
  <si>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</si>
  <si>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</si>
  <si>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</si>
  <si>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</si>
  <si>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</si>
  <si>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</si>
  <si>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</si>
  <si>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</si>
  <si>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</si>
  <si>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</si>
  <si>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</si>
  <si>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</si>
  <si>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</si>
  <si>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</si>
  <si>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</si>
  <si>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</si>
  <si>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</si>
  <si>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</si>
  <si>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</si>
  <si>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</si>
  <si>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</si>
  <si>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</si>
  <si>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</si>
  <si>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</si>
  <si>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</si>
  <si>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</si>
  <si>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</si>
  <si>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</si>
  <si>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</si>
  <si>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</si>
  <si>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</si>
  <si>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</si>
  <si>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</si>
  <si>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</si>
  <si>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</si>
  <si>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</si>
  <si>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</si>
  <si>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</si>
  <si>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</si>
  <si>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</si>
  <si>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</si>
  <si>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</si>
  <si>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</si>
  <si>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</si>
  <si>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</si>
  <si>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</si>
  <si>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</si>
  <si>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</si>
  <si>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</si>
  <si>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</si>
  <si>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</si>
  <si>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</si>
  <si>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</si>
  <si>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</si>
  <si>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</si>
  <si>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</si>
  <si>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</si>
  <si>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</si>
  <si>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</si>
  <si>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</si>
  <si>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</si>
  <si>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</si>
  <si>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</si>
  <si>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</si>
  <si>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</si>
  <si>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</si>
  <si>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</si>
  <si>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</si>
  <si>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</si>
  <si>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</si>
  <si>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</si>
  <si>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</si>
  <si>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</si>
  <si>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</si>
  <si>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</si>
  <si>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</si>
  <si>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</si>
  <si>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</si>
  <si>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</si>
  <si>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</si>
  <si>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</si>
  <si>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</si>
  <si>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</si>
  <si>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</si>
  <si>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</si>
  <si>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</si>
  <si>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</si>
  <si>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</si>
  <si>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</si>
  <si>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</si>
  <si>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</si>
  <si>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</si>
  <si>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</si>
  <si>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</si>
  <si>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</si>
  <si>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</si>
  <si>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</si>
  <si>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</si>
  <si>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</si>
  <si>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</si>
  <si>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</si>
  <si>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</si>
  <si>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</si>
  <si>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</si>
  <si>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</si>
  <si>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</si>
  <si>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</si>
  <si>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</si>
  <si>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</si>
  <si>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</si>
  <si>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</si>
  <si>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</si>
  <si>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</si>
  <si>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</si>
  <si>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</si>
  <si>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</si>
  <si>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</si>
  <si>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</si>
  <si>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</si>
  <si>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</si>
  <si>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</si>
  <si>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</si>
  <si>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</si>
  <si>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</si>
  <si>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</si>
  <si>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</si>
  <si>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</si>
  <si>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</si>
  <si>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</si>
  <si>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</si>
  <si>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</si>
  <si>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</si>
  <si>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</si>
  <si>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</si>
  <si>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</si>
  <si>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</si>
  <si>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</si>
  <si>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</si>
  <si>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</si>
  <si>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</si>
  <si>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</si>
  <si>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</si>
  <si>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</si>
  <si>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</si>
  <si>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</si>
  <si>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</si>
  <si>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</si>
  <si>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</si>
  <si>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</si>
  <si>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</si>
  <si>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</si>
  <si>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</si>
  <si>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</si>
  <si>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</si>
  <si>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</si>
  <si>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</si>
  <si>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</si>
  <si>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</si>
  <si>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</si>
  <si>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</si>
  <si>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</si>
  <si>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</si>
  <si>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</si>
  <si>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</si>
  <si>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</si>
  <si>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</si>
  <si>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</si>
  <si>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</si>
  <si>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</si>
  <si>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</si>
  <si>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</si>
  <si>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</si>
  <si>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</si>
  <si>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</si>
  <si>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</si>
  <si>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</si>
  <si>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</si>
  <si>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</si>
  <si>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</si>
  <si>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</si>
  <si>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</si>
  <si>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</si>
  <si>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</si>
  <si>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</si>
  <si>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</si>
  <si>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</si>
  <si>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</si>
  <si>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</si>
  <si>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</si>
  <si>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</si>
  <si>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</si>
  <si>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</si>
  <si>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</si>
  <si>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</si>
  <si>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</si>
  <si>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</si>
  <si>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</si>
  <si>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</si>
  <si>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</si>
  <si>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</si>
  <si>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</si>
  <si>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</si>
  <si>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</si>
  <si>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</si>
  <si>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</si>
  <si>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</si>
  <si>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</si>
  <si>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</si>
  <si>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</si>
  <si>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</si>
  <si>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</si>
  <si>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</si>
  <si>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</si>
  <si>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</si>
  <si>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</si>
  <si>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</si>
  <si>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</si>
  <si>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</si>
  <si>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</si>
  <si>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</si>
  <si>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</si>
  <si>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</si>
  <si>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</si>
  <si>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</si>
  <si>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</si>
  <si>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</si>
  <si>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</si>
  <si>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</si>
  <si>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</si>
  <si>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</si>
  <si>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</si>
  <si>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</si>
  <si>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</si>
  <si>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</si>
  <si>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</si>
  <si>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</si>
  <si>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</si>
  <si>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</si>
  <si>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</si>
  <si>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</si>
  <si>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</si>
  <si>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</si>
  <si>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</si>
  <si>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</si>
  <si>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</si>
  <si>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</si>
  <si>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</si>
  <si>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</si>
  <si>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</si>
  <si>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</si>
  <si>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</si>
  <si>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</si>
  <si>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</si>
  <si>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</si>
  <si>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</si>
  <si>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</si>
  <si>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</si>
  <si>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</si>
  <si>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</si>
  <si>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</si>
  <si>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</si>
  <si>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</si>
  <si>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</si>
  <si>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</si>
  <si>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</si>
  <si>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</si>
  <si>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</si>
  <si>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</si>
  <si>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</si>
  <si>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</si>
  <si>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</si>
  <si>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</si>
  <si>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</si>
  <si>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</si>
  <si>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</si>
  <si>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</si>
  <si>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</si>
  <si>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</si>
  <si>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</si>
  <si>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</si>
  <si>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</si>
  <si>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</si>
  <si>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</si>
  <si>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</si>
  <si>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</si>
  <si>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</si>
  <si>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</si>
  <si>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</si>
  <si>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</si>
  <si>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</si>
  <si>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</si>
  <si>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</si>
  <si>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</si>
  <si>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</si>
  <si>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</si>
  <si>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</si>
  <si>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</si>
  <si>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</si>
  <si>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</si>
  <si>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</si>
  <si>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</si>
  <si>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</si>
  <si>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</si>
  <si>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</si>
  <si>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</si>
  <si>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</si>
  <si>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</si>
  <si>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</si>
  <si>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</si>
  <si>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</si>
  <si>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</si>
  <si>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</si>
  <si>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</si>
  <si>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</si>
  <si>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</si>
  <si>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</si>
  <si>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</si>
  <si>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</si>
  <si>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</si>
  <si>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</si>
  <si>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</si>
  <si>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</si>
  <si>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</si>
  <si>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</si>
  <si>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</si>
  <si>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</si>
  <si>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</si>
  <si>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</si>
  <si>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</si>
  <si>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</si>
  <si>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</si>
  <si>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</si>
  <si>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</si>
  <si>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</si>
  <si>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</si>
  <si>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</si>
  <si>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</si>
  <si>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</si>
  <si>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</si>
  <si>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</si>
  <si>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</si>
  <si>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</si>
  <si>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</si>
  <si>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</si>
  <si>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</si>
  <si>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</si>
  <si>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</si>
  <si>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</si>
  <si>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</si>
  <si>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</si>
  <si>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</si>
  <si>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</si>
  <si>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</si>
  <si>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</si>
  <si>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</si>
  <si>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</si>
  <si>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</si>
  <si>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</si>
  <si>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</si>
  <si>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</si>
  <si>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</si>
  <si>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</si>
  <si>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</si>
  <si>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</si>
  <si>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</si>
  <si>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</si>
  <si>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</si>
  <si>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</si>
  <si>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</si>
  <si>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</si>
  <si>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</si>
  <si>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</si>
  <si>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</si>
  <si>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</si>
  <si>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</si>
  <si>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</si>
  <si>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</si>
  <si>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</si>
  <si>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</si>
  <si>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</si>
  <si>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</si>
  <si>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</si>
  <si>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</si>
  <si>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</si>
  <si>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</si>
  <si>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</si>
  <si>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</si>
  <si>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</si>
  <si>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</si>
  <si>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</si>
  <si>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</si>
  <si>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</si>
  <si>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</si>
  <si>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</si>
  <si>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</si>
  <si>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</si>
  <si>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</si>
  <si>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</si>
  <si>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</si>
  <si>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</si>
  <si>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</si>
  <si>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</si>
  <si>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</si>
  <si>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</si>
  <si>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</si>
  <si>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</si>
  <si>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</si>
  <si>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</si>
  <si>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</si>
  <si>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</si>
  <si>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</si>
  <si>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</si>
  <si>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</si>
  <si>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</si>
  <si>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</si>
  <si>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</si>
  <si>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</si>
  <si>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</si>
  <si>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</si>
  <si>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</si>
  <si>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</si>
  <si>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</si>
  <si>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</si>
  <si>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</si>
  <si>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</si>
  <si>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</si>
  <si>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</si>
  <si>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</si>
  <si>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</si>
  <si>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</si>
  <si>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</si>
  <si>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</si>
  <si>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</si>
  <si>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</si>
  <si>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</si>
  <si>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</si>
  <si>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</si>
  <si>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</si>
  <si>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</si>
  <si>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</si>
  <si>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</si>
  <si>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</si>
  <si>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</si>
  <si>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</si>
  <si>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</si>
  <si>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</si>
  <si>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</si>
  <si>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</si>
  <si>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</si>
  <si>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</si>
  <si>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</si>
  <si>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</si>
  <si>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</si>
  <si>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</si>
  <si>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</si>
  <si>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</si>
  <si>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</si>
  <si>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</si>
  <si>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</si>
  <si>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</si>
  <si>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</si>
  <si>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</si>
  <si>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</si>
  <si>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</si>
  <si>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</si>
  <si>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</si>
  <si>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</si>
  <si>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</si>
  <si>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</si>
  <si>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</si>
  <si>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</si>
  <si>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</si>
  <si>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</si>
  <si>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</si>
  <si>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</si>
  <si>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</si>
  <si>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</si>
  <si>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</si>
  <si>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</si>
  <si>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</si>
  <si>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</si>
  <si>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</si>
  <si>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</si>
  <si>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</si>
  <si>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</si>
  <si>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</si>
  <si>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</si>
  <si>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</si>
  <si>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</si>
  <si>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</si>
  <si>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</si>
  <si>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</si>
  <si>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</si>
  <si>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</si>
  <si>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</si>
  <si>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</si>
  <si>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</si>
  <si>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</si>
  <si>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</si>
  <si>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</si>
  <si>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</si>
  <si>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</si>
  <si>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</si>
  <si>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</si>
  <si>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</si>
  <si>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</si>
  <si>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</si>
  <si>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</si>
  <si>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</si>
  <si>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</si>
  <si>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</si>
  <si>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</si>
  <si>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</si>
  <si>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</si>
  <si>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</si>
  <si>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</si>
  <si>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</si>
  <si>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</si>
  <si>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</si>
  <si>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</si>
  <si>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</si>
  <si>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</si>
  <si>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</si>
  <si>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</si>
  <si>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</si>
  <si>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</si>
  <si>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</si>
  <si>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</si>
  <si>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</si>
  <si>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</si>
  <si>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</si>
  <si>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</si>
  <si>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</si>
  <si>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</si>
  <si>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</si>
  <si>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</si>
  <si>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</si>
  <si>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</si>
  <si>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</si>
  <si>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</si>
  <si>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</si>
  <si>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</si>
  <si>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</si>
  <si>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</si>
  <si>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</si>
  <si>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</si>
  <si>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</si>
  <si>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</si>
  <si>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</si>
  <si>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</si>
  <si>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</si>
  <si>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</si>
  <si>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</si>
  <si>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</si>
  <si>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</si>
  <si>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</si>
  <si>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</si>
  <si>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</si>
  <si>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</si>
  <si>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</si>
  <si>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</si>
  <si>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</si>
  <si>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</si>
  <si>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</si>
  <si>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</si>
  <si>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</si>
  <si>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</si>
  <si>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</si>
  <si>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</si>
  <si>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</si>
  <si>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</si>
  <si>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</si>
  <si>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</si>
  <si>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</si>
  <si>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</si>
  <si>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</si>
  <si>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</si>
  <si>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</si>
  <si>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</si>
  <si>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</si>
  <si>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</si>
  <si>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</si>
  <si>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</si>
  <si>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</si>
  <si>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</si>
  <si>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</si>
  <si>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</si>
  <si>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</si>
  <si>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</si>
  <si>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</si>
  <si>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</si>
  <si>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</si>
  <si>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</si>
  <si>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</si>
  <si>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</si>
  <si>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</si>
  <si>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</si>
  <si>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</si>
  <si>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</si>
  <si>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</si>
  <si>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</si>
  <si>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</si>
  <si>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</si>
  <si>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</si>
  <si>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</si>
  <si>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</si>
  <si>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</si>
  <si>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</si>
  <si>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</si>
  <si>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</si>
  <si>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</si>
  <si>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</si>
  <si>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</si>
  <si>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</si>
  <si>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</si>
  <si>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</si>
  <si>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</si>
  <si>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</si>
  <si>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</si>
  <si>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</si>
  <si>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</si>
  <si>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</si>
  <si>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</si>
  <si>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</si>
  <si>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</si>
  <si>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</si>
  <si>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</si>
  <si>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</si>
  <si>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</si>
  <si>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</si>
  <si>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</si>
  <si>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</si>
  <si>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</si>
  <si>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</si>
  <si>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</si>
  <si>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</si>
  <si>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</si>
  <si>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</si>
  <si>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</si>
  <si>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</si>
  <si>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</si>
  <si>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</si>
  <si>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</si>
  <si>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</si>
  <si>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</si>
  <si>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</si>
  <si>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</si>
  <si>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</si>
  <si>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</si>
  <si>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</si>
  <si>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</si>
  <si>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</si>
  <si>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</si>
  <si>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</si>
  <si>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</si>
  <si>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</si>
  <si>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</si>
  <si>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</si>
  <si>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</si>
  <si>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</si>
  <si>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</si>
  <si>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</si>
  <si>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</si>
  <si>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</si>
  <si>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</si>
  <si>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</si>
  <si>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</si>
  <si>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</si>
  <si>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</si>
  <si>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</si>
  <si>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</si>
  <si>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</si>
  <si>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</si>
  <si>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</si>
  <si>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</si>
  <si>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</si>
  <si>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</si>
  <si>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</si>
  <si>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</si>
  <si>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</si>
  <si>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</si>
  <si>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</si>
  <si>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</si>
  <si>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</si>
  <si>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</si>
  <si>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</si>
  <si>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</si>
  <si>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</si>
  <si>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</si>
  <si>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</si>
  <si>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</si>
  <si>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</si>
  <si>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</si>
  <si>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</si>
  <si>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</si>
  <si>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</si>
  <si>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</si>
  <si>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</si>
  <si>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</si>
  <si>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</si>
  <si>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</si>
  <si>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</si>
  <si>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</si>
  <si>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</si>
  <si>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</si>
  <si>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</si>
  <si>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</si>
  <si>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</si>
  <si>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</si>
  <si>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</si>
  <si>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</si>
  <si>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</si>
  <si>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</si>
  <si>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</si>
  <si>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</si>
  <si>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</si>
  <si>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</si>
  <si>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</si>
  <si>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</si>
  <si>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</si>
  <si>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</si>
  <si>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</si>
  <si>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</si>
  <si>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</si>
  <si>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</si>
  <si>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</si>
  <si>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</si>
  <si>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</si>
  <si>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</si>
  <si>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</si>
  <si>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</si>
  <si>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</si>
  <si>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</si>
  <si>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</si>
  <si>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</si>
  <si>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</si>
  <si>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</si>
  <si>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</si>
  <si>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</si>
  <si>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</si>
  <si>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</si>
  <si>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</si>
  <si>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</si>
  <si>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</si>
  <si>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</si>
  <si>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</si>
  <si>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</si>
  <si>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</si>
  <si>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</si>
  <si>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</si>
  <si>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</si>
  <si>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</si>
  <si>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</si>
  <si>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</si>
  <si>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</si>
  <si>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</si>
  <si>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</si>
  <si>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</si>
  <si>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</si>
  <si>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</si>
  <si>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</si>
  <si>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</si>
  <si>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</si>
  <si>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</si>
  <si>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</si>
  <si>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</si>
  <si>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</si>
  <si>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</si>
  <si>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</si>
  <si>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</si>
  <si>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</si>
  <si>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</si>
  <si>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</si>
  <si>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</si>
  <si>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</si>
  <si>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</si>
  <si>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</si>
  <si>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</si>
  <si>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</si>
  <si>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</si>
  <si>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</si>
  <si>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</si>
  <si>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</si>
  <si>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</si>
  <si>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</si>
  <si>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</si>
  <si>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</si>
  <si>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</si>
  <si>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</si>
  <si>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</si>
  <si>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</si>
  <si>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</si>
  <si>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</si>
  <si>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</si>
  <si>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</si>
  <si>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</si>
  <si>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</si>
  <si>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</si>
  <si>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</si>
  <si>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</si>
  <si>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</si>
  <si>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</si>
  <si>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</si>
  <si>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</si>
  <si>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</si>
  <si>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</si>
  <si>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</si>
  <si>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</si>
  <si>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</si>
  <si>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</si>
  <si>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</si>
  <si>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</si>
  <si>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</si>
  <si>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</si>
  <si>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</si>
  <si>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</si>
  <si>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</si>
  <si>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</si>
  <si>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</si>
  <si>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</si>
  <si>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</si>
  <si>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</si>
  <si>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</si>
  <si>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</si>
  <si>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</si>
  <si>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</si>
  <si>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</si>
  <si>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</si>
  <si>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</si>
  <si>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</si>
  <si>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</si>
  <si>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</si>
  <si>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</si>
  <si>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</si>
  <si>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</si>
  <si>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</si>
  <si>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</si>
  <si>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</si>
  <si>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</si>
  <si>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</si>
  <si>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</si>
  <si>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</si>
  <si>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</si>
  <si>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</si>
  <si>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</si>
  <si>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</si>
  <si>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</si>
  <si>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</si>
  <si>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</si>
  <si>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</si>
  <si>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</si>
  <si>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</si>
  <si>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</si>
  <si>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</si>
  <si>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</si>
  <si>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</si>
  <si>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</si>
  <si>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</si>
  <si>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</si>
  <si>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</si>
  <si>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</si>
  <si>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</si>
  <si>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</si>
  <si>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</si>
  <si>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</si>
  <si>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</si>
  <si>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</si>
  <si>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</si>
  <si>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</si>
  <si>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</si>
  <si>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</si>
  <si>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</si>
  <si>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</si>
  <si>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</si>
  <si>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</si>
  <si>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</si>
  <si>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</si>
  <si>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</si>
  <si>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</si>
  <si>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</si>
  <si>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</si>
  <si>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</si>
  <si>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</si>
  <si>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</si>
  <si>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</si>
  <si>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</si>
  <si>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</si>
  <si>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</si>
  <si>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</si>
  <si>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</si>
  <si>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</si>
  <si>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</si>
  <si>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</si>
  <si>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</si>
  <si>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</si>
  <si>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</si>
  <si>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</si>
  <si>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</si>
  <si>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</si>
  <si>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</si>
  <si>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</si>
  <si>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</si>
  <si>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</si>
  <si>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</si>
  <si>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</si>
  <si>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</si>
  <si>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</si>
  <si>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</si>
  <si>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</si>
  <si>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</si>
  <si>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</si>
  <si>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</si>
  <si>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</si>
  <si>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</si>
  <si>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</si>
  <si>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</si>
  <si>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</si>
  <si>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</si>
  <si>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</si>
  <si>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</si>
  <si>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</si>
  <si>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</si>
  <si>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</si>
  <si>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</si>
  <si>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</si>
  <si>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</si>
  <si>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</si>
  <si>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</si>
  <si>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</si>
  <si>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</si>
  <si>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</si>
  <si>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</si>
  <si>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</si>
  <si>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</si>
  <si>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</si>
  <si>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</si>
  <si>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</si>
  <si>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</si>
  <si>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</si>
  <si>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</si>
  <si>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</si>
  <si>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</si>
  <si>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</si>
  <si>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</si>
  <si>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</si>
  <si>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</si>
  <si>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</si>
  <si>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</si>
  <si>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</si>
  <si>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</si>
  <si>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</si>
  <si>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</si>
  <si>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</si>
  <si>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</si>
  <si>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</si>
  <si>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</si>
  <si>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</si>
  <si>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</si>
  <si>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</si>
  <si>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</si>
  <si>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</si>
  <si>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</si>
  <si>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</si>
  <si>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</si>
  <si>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</si>
  <si>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</si>
  <si>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</si>
  <si>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</si>
  <si>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</si>
  <si>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</si>
  <si>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</si>
  <si>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</si>
  <si>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</si>
  <si>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</si>
  <si>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</si>
  <si>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</si>
  <si>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</si>
  <si>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</si>
  <si>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</si>
  <si>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</si>
  <si>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</si>
  <si>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</si>
  <si>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</si>
  <si>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</si>
  <si>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</si>
  <si>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</si>
  <si>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</si>
  <si>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</si>
  <si>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</si>
  <si>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</si>
  <si>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</si>
  <si>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</si>
  <si>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</si>
  <si>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</si>
  <si>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</si>
  <si>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</si>
  <si>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</si>
  <si>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</si>
  <si>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</si>
  <si>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</si>
  <si>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</si>
  <si>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</si>
  <si>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</si>
  <si>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</si>
  <si>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</si>
  <si>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</si>
  <si>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</si>
  <si>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</si>
  <si>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</si>
  <si>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</si>
  <si>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</si>
  <si>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</si>
  <si>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</si>
  <si>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</si>
  <si>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</si>
  <si>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</si>
  <si>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</si>
  <si>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</si>
  <si>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</si>
  <si>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</si>
  <si>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</si>
  <si>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</si>
  <si>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</si>
  <si>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</si>
  <si>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</si>
  <si>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</si>
  <si>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</si>
  <si>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</si>
  <si>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</si>
  <si>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</si>
  <si>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</si>
  <si>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</si>
  <si>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</si>
  <si>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</si>
  <si>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</si>
  <si>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</si>
  <si>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</si>
  <si>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</si>
  <si>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</si>
  <si>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</si>
  <si>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</si>
  <si>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</si>
  <si>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</si>
  <si>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</si>
  <si>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</si>
  <si>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</si>
  <si>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</si>
  <si>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</si>
  <si>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</si>
  <si>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</si>
  <si>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</si>
  <si>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</si>
  <si>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</si>
  <si>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</si>
  <si>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</si>
  <si>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</si>
  <si>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</si>
  <si>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</si>
  <si>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</si>
  <si>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</si>
  <si>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</si>
  <si>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</si>
  <si>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</si>
  <si>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</si>
  <si>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</si>
  <si>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</si>
  <si>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</si>
  <si>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</si>
  <si>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</si>
  <si>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</si>
  <si>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</si>
  <si>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</si>
  <si>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</si>
  <si>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</si>
  <si>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</si>
  <si>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</si>
  <si>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</si>
  <si>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</si>
  <si>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</si>
  <si>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</si>
  <si>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</si>
  <si>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</si>
  <si>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</si>
  <si>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</si>
  <si>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</si>
  <si>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</si>
  <si>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</si>
  <si>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</si>
  <si>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</si>
  <si>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</si>
  <si>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</si>
  <si>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</si>
  <si>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</si>
  <si>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</si>
  <si>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</si>
  <si>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</si>
  <si>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</si>
  <si>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</si>
  <si>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</si>
  <si>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</si>
  <si>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</si>
  <si>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</si>
  <si>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</si>
  <si>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</si>
  <si>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</si>
  <si>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</si>
  <si>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</si>
  <si>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</si>
  <si>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</si>
  <si>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</si>
  <si>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</si>
  <si>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</si>
  <si>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</si>
  <si>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</si>
  <si>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</si>
  <si>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</si>
  <si>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</si>
  <si>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</si>
  <si>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</si>
  <si>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</si>
  <si>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</si>
  <si>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</si>
  <si>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</si>
  <si>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</si>
  <si>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</si>
  <si>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</si>
  <si>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</si>
  <si>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</si>
  <si>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</si>
  <si>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</si>
  <si>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</si>
  <si>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</si>
  <si>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</si>
  <si>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</si>
  <si>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</si>
  <si>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</si>
  <si>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</si>
  <si>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</si>
  <si>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</si>
  <si>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</si>
  <si>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</si>
  <si>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</si>
  <si>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</si>
  <si>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</si>
  <si>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</si>
  <si>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</si>
  <si>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</si>
  <si>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</si>
  <si>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</si>
  <si>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</si>
  <si>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</si>
  <si>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</si>
  <si>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</si>
  <si>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</si>
  <si>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</si>
  <si>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</si>
  <si>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</si>
  <si>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</si>
  <si>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</si>
  <si>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</si>
  <si>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</si>
  <si>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</si>
  <si>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</si>
  <si>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</si>
  <si>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</si>
  <si>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</si>
  <si>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</si>
  <si>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</si>
  <si>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</si>
  <si>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</si>
  <si>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</si>
  <si>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</si>
  <si>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</si>
  <si>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</si>
  <si>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</si>
  <si>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</si>
  <si>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</si>
  <si>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</si>
  <si>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</si>
  <si>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</si>
  <si>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</si>
  <si>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</si>
  <si>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</si>
  <si>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</si>
  <si>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</si>
  <si>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</si>
  <si>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</si>
  <si>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</si>
  <si>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</si>
  <si>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</si>
  <si>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</si>
  <si>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</si>
  <si>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</si>
  <si>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</si>
  <si>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</si>
  <si>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</si>
  <si>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</si>
  <si>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</si>
  <si>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</si>
  <si>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</si>
  <si>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</si>
  <si>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</si>
  <si>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</si>
  <si>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</si>
  <si>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</si>
  <si>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</si>
  <si>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</si>
  <si>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</si>
  <si>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</si>
  <si>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</si>
  <si>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</si>
  <si>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</si>
  <si>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</si>
  <si>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</si>
  <si>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</si>
  <si>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</si>
  <si>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</si>
  <si>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</si>
  <si>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</si>
  <si>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</si>
  <si>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</si>
  <si>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</si>
  <si>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</si>
  <si>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</si>
  <si>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</si>
  <si>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</si>
  <si>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</si>
  <si>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</si>
  <si>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</si>
  <si>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</si>
  <si>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</si>
  <si>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</si>
  <si>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</si>
  <si>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</si>
  <si>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</si>
  <si>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</si>
  <si>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</si>
  <si>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</si>
  <si>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</si>
  <si>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</si>
  <si>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</si>
  <si>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</si>
  <si>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</si>
  <si>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</si>
  <si>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</si>
  <si>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</si>
  <si>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</si>
  <si>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</si>
  <si>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</si>
  <si>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</si>
  <si>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</si>
  <si>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</si>
  <si>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</si>
  <si>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</si>
  <si>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</si>
  <si>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</si>
  <si>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</si>
  <si>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</si>
  <si>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</si>
  <si>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</si>
  <si>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</si>
  <si>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</si>
  <si>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</si>
  <si>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</si>
  <si>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</si>
  <si>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</si>
  <si>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</si>
  <si>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</si>
  <si>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</si>
  <si>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</si>
  <si>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</si>
  <si>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</si>
  <si>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</si>
  <si>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</si>
  <si>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</si>
  <si>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</si>
  <si>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</si>
  <si>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</si>
  <si>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</si>
  <si>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</si>
  <si>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</si>
  <si>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</si>
  <si>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</si>
  <si>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</si>
  <si>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</si>
  <si>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</si>
  <si>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</si>
  <si>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</si>
  <si>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</si>
  <si>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</si>
  <si>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</si>
  <si>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</si>
  <si>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</si>
  <si>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</si>
  <si>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</si>
  <si>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</si>
  <si>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</si>
  <si>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</si>
  <si>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</si>
  <si>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</si>
  <si>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</si>
  <si>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</si>
  <si>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</si>
  <si>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</si>
  <si>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</si>
  <si>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</si>
  <si>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</si>
  <si>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</si>
  <si>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</si>
  <si>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</si>
  <si>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</si>
  <si>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</si>
  <si>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</si>
  <si>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</si>
  <si>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</si>
  <si>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</si>
  <si>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</si>
  <si>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</si>
  <si>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</si>
  <si>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</si>
  <si>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</si>
  <si>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</si>
  <si>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</si>
  <si>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</si>
  <si>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</si>
  <si>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</si>
  <si>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</si>
  <si>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</si>
  <si>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</si>
  <si>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</si>
  <si>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</si>
  <si>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</si>
  <si>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</si>
  <si>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</si>
  <si>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</si>
  <si>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</si>
  <si>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</si>
  <si>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</si>
  <si>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</si>
  <si>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</si>
  <si>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</si>
  <si>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</si>
  <si>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</si>
  <si>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</si>
  <si>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</si>
  <si>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</si>
  <si>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</si>
  <si>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</si>
  <si>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</si>
  <si>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</si>
  <si>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</si>
  <si>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</si>
  <si>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</si>
  <si>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</si>
  <si>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</si>
  <si>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</si>
  <si>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</si>
  <si>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</si>
  <si>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</si>
  <si>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</si>
  <si>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</si>
  <si>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</si>
  <si>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</si>
  <si>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</si>
  <si>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</si>
  <si>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</si>
  <si>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</si>
  <si>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</si>
  <si>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</si>
  <si>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</si>
  <si>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</si>
  <si>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</si>
  <si>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</si>
  <si>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</si>
  <si>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</si>
  <si>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</si>
  <si>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</si>
  <si>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</si>
  <si>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</si>
  <si>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</si>
  <si>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</si>
  <si>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</si>
  <si>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</si>
  <si>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</si>
  <si>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</si>
  <si>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</si>
  <si>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</si>
  <si>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</si>
  <si>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</si>
  <si>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</si>
  <si>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</si>
  <si>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</si>
  <si>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</si>
  <si>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</si>
  <si>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</si>
  <si>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</si>
  <si>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</si>
  <si>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</si>
  <si>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</si>
  <si>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</si>
  <si>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</si>
  <si>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</si>
  <si>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</si>
  <si>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</si>
  <si>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</si>
  <si>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</si>
  <si>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</si>
  <si>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</si>
  <si>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</si>
  <si>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</si>
  <si>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</si>
  <si>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</si>
  <si>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</si>
  <si>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</si>
  <si>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</si>
  <si>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</si>
  <si>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</si>
  <si>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</si>
  <si>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</si>
  <si>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</si>
  <si>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</si>
  <si>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</si>
  <si>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</si>
  <si>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</si>
  <si>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</si>
  <si>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</si>
  <si>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</si>
  <si>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</si>
  <si>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</si>
  <si>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</si>
  <si>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</si>
  <si>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</si>
  <si>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</si>
  <si>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</si>
  <si>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</si>
  <si>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</si>
  <si>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</si>
  <si>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</si>
  <si>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</si>
  <si>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</si>
  <si>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</si>
  <si>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</si>
  <si>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</si>
  <si>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</si>
  <si>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</si>
  <si>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</si>
  <si>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</si>
  <si>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</si>
  <si>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</si>
  <si>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</si>
  <si>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</si>
  <si>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</si>
  <si>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</si>
  <si>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</si>
  <si>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</si>
  <si>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</si>
  <si>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</si>
  <si>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</si>
  <si>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</si>
  <si>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</si>
  <si>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</si>
  <si>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</si>
  <si>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</si>
  <si>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</si>
  <si>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</si>
  <si>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</si>
  <si>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</si>
  <si>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</si>
  <si>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</si>
  <si>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</si>
  <si>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</si>
  <si>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</si>
  <si>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</si>
  <si>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</si>
  <si>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</si>
  <si>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</si>
  <si>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</si>
  <si>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</si>
  <si>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</si>
  <si>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</si>
  <si>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</si>
  <si>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</si>
  <si>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</si>
  <si>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</si>
  <si>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</si>
  <si>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</si>
  <si>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</si>
  <si>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</si>
  <si>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</si>
  <si>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</si>
  <si>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</si>
  <si>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</si>
  <si>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</si>
  <si>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</si>
  <si>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</si>
  <si>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</si>
  <si>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</si>
  <si>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</si>
  <si>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</si>
  <si>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</si>
  <si>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</si>
  <si>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</si>
  <si>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</si>
  <si>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</si>
  <si>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</si>
  <si>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</si>
  <si>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</si>
  <si>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</si>
  <si>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</si>
  <si>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</si>
  <si>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</si>
  <si>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</si>
  <si>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</si>
  <si>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</si>
  <si>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</si>
  <si>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</si>
  <si>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</si>
  <si>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</si>
  <si>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</si>
  <si>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</si>
  <si>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</si>
  <si>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</si>
  <si>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</si>
  <si>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</si>
  <si>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</si>
  <si>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</si>
  <si>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</si>
  <si>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</si>
  <si>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</si>
  <si>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</si>
  <si>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</si>
  <si>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</si>
  <si>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</si>
  <si>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</si>
  <si>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</si>
  <si>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</si>
  <si>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</si>
  <si>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</si>
  <si>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</si>
  <si>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</si>
  <si>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</si>
  <si>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</si>
  <si>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</si>
  <si>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</si>
  <si>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</si>
  <si>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</si>
  <si>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</si>
  <si>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</si>
  <si>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</si>
  <si>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</si>
  <si>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</si>
  <si>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</si>
  <si>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</si>
  <si>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</si>
  <si>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</si>
  <si>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</si>
  <si>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</si>
  <si>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</si>
  <si>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</si>
  <si>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</si>
  <si>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</si>
  <si>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</si>
  <si>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</si>
  <si>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</si>
  <si>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</si>
  <si>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</si>
  <si>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</si>
  <si>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</si>
  <si>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</si>
  <si>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</si>
  <si>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</si>
  <si>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</si>
  <si>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</si>
  <si>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</si>
  <si>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</si>
  <si>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</si>
  <si>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</si>
  <si>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</si>
  <si>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</si>
  <si>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</si>
  <si>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</si>
  <si>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</si>
  <si>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</si>
  <si>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</si>
  <si>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</si>
  <si>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</si>
  <si>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</si>
  <si>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</si>
  <si>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</si>
  <si>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</si>
  <si>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</si>
  <si>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</si>
  <si>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</si>
  <si>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</si>
  <si>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</si>
  <si>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</si>
  <si>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</si>
  <si>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</si>
  <si>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</si>
  <si>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</si>
  <si>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</si>
  <si>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</si>
  <si>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</si>
  <si>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</si>
  <si>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</si>
  <si>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</si>
  <si>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</si>
  <si>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</si>
  <si>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</si>
  <si>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</si>
  <si>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</si>
  <si>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</si>
  <si>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</si>
  <si>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</si>
  <si>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</si>
  <si>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</si>
  <si>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</si>
  <si>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</si>
  <si>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</si>
  <si>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</si>
  <si>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</si>
  <si>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</si>
  <si>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</si>
  <si>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</si>
  <si>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</si>
  <si>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</si>
  <si>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</si>
  <si>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</si>
  <si>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</si>
  <si>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</si>
  <si>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</si>
  <si>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</si>
  <si>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</si>
  <si>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</si>
  <si>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</si>
  <si>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</si>
  <si>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</si>
  <si>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</si>
  <si>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</si>
  <si>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</si>
  <si>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</si>
  <si>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</si>
  <si>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</si>
  <si>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Be confirming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</si>
  <si>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</si>
  <si>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</si>
  <si>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</si>
  <si>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</si>
  <si>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</si>
  <si>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</si>
  <si>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</si>
  <si>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</si>
  <si>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</si>
  <si>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</si>
  <si>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</si>
  <si>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</si>
  <si>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</si>
  <si>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</si>
  <si>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</si>
  <si>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</si>
  <si>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</si>
  <si>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</si>
  <si>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</si>
  <si>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</si>
  <si>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</si>
  <si>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</si>
  <si>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</si>
  <si>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</si>
  <si>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</si>
  <si>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</si>
  <si>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</si>
  <si>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</si>
  <si>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</si>
  <si>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</si>
  <si>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</si>
  <si>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</si>
  <si>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</si>
  <si>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</si>
  <si>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</si>
  <si>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</si>
  <si>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</si>
  <si>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</si>
  <si>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</si>
  <si>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</si>
  <si>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</si>
  <si>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</si>
  <si>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</si>
  <si>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</si>
  <si>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</si>
  <si>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</si>
  <si>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</si>
  <si>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</si>
  <si>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</si>
  <si>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</si>
  <si>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</si>
  <si>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</si>
  <si>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</si>
  <si>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</si>
  <si>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</si>
  <si>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</si>
  <si>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</si>
  <si>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</si>
  <si>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</si>
  <si>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</si>
  <si>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</si>
  <si>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</si>
  <si>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PE/MQA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</si>
  <si>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</si>
  <si>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</si>
  <si>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</si>
  <si>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</si>
  <si>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</si>
  <si>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</si>
  <si>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</si>
  <si>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</si>
  <si>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</si>
  <si>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</si>
  <si>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</si>
  <si>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</si>
  <si>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</si>
  <si>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</si>
  <si>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</si>
  <si>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</si>
  <si>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</si>
  <si>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</si>
  <si>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</si>
  <si>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</si>
  <si>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</si>
  <si>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Customer request to convert from model 001515024 to 001515022  .As aligned in MRB meeting, need open job for convert.</t>
  </si>
  <si>
    <t>Dept code 1403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</si>
  <si>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</si>
  <si>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</si>
  <si>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</si>
  <si>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</si>
  <si>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</si>
  <si>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</si>
  <si>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</si>
  <si>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</si>
  <si>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</si>
  <si>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</si>
  <si>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</si>
  <si>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</si>
  <si>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</si>
  <si>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</si>
  <si>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</si>
  <si>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</si>
  <si>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</si>
  <si>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</si>
  <si>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</si>
  <si>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</si>
  <si>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</si>
  <si>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</si>
  <si>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</si>
  <si>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</si>
  <si>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</si>
  <si>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</si>
  <si>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</si>
  <si>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</si>
  <si>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</si>
  <si>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</si>
  <si>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</si>
  <si>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</si>
  <si>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</si>
  <si>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</si>
  <si>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</si>
  <si>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</si>
  <si>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</si>
  <si>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</si>
  <si>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</si>
  <si>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</si>
  <si>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</si>
  <si>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</si>
  <si>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</si>
  <si>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</si>
  <si>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</si>
  <si>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</si>
  <si>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</si>
  <si>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</si>
  <si>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</si>
  <si>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</si>
  <si>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</si>
  <si>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</si>
  <si>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</si>
  <si>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</si>
  <si>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</si>
  <si>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 xml:space="preserve">VN260325 </t>
  </si>
  <si>
    <t>VN260326</t>
  </si>
  <si>
    <t>OQC finding-LED cover cracked</t>
  </si>
  <si>
    <t xml:space="preserve">Project team/SQE 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</si>
  <si>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</si>
  <si>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</si>
  <si>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</si>
  <si>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</si>
  <si>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</si>
  <si>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</si>
  <si>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</si>
  <si>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</si>
  <si>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</si>
  <si>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</si>
  <si>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</si>
  <si>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</si>
  <si>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</si>
  <si>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</si>
  <si>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</si>
  <si>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</si>
  <si>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</si>
  <si>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</si>
  <si>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</si>
  <si>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</si>
  <si>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</si>
  <si>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</si>
  <si>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</si>
  <si>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</si>
  <si>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</si>
  <si>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</si>
  <si>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</si>
  <si>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</si>
  <si>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</si>
  <si>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</si>
  <si>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</si>
  <si>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</si>
  <si>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</si>
  <si>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</si>
  <si>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</si>
  <si>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</si>
  <si>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</si>
  <si>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</si>
  <si>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</si>
  <si>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</si>
  <si>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</si>
  <si>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</si>
  <si>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</si>
  <si>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</si>
  <si>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</si>
  <si>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</si>
  <si>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</si>
  <si>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</si>
  <si>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</si>
  <si>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</si>
  <si>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</si>
  <si>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</si>
  <si>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</si>
  <si>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</si>
  <si>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</si>
  <si>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</si>
  <si>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</si>
  <si>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</si>
  <si>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</si>
  <si>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</si>
  <si>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</si>
  <si>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</si>
  <si>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</si>
  <si>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</si>
  <si>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</si>
  <si>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</si>
  <si>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</si>
  <si>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</si>
  <si>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</si>
  <si>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</si>
  <si>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</si>
  <si>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</si>
  <si>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</si>
  <si>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</si>
  <si>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</si>
  <si>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</si>
  <si>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</si>
  <si>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</si>
  <si>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</si>
  <si>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</si>
  <si>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</si>
  <si>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</si>
  <si>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</si>
  <si>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</si>
  <si>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</si>
  <si>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</si>
  <si>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</si>
  <si>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</si>
  <si>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</si>
  <si>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</si>
  <si>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</si>
  <si>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</si>
  <si>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</si>
  <si>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</si>
  <si>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</si>
  <si>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</si>
  <si>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</si>
  <si>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</si>
  <si>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</si>
  <si>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</si>
  <si>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</si>
  <si>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</si>
  <si>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</si>
  <si>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</si>
  <si>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</si>
  <si>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</si>
  <si>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</si>
  <si>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</si>
  <si>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</si>
  <si>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</si>
  <si>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</si>
  <si>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</si>
  <si>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</si>
  <si>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</si>
  <si>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</si>
  <si>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</si>
  <si>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</si>
  <si>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</si>
  <si>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</si>
  <si>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</si>
  <si>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</si>
  <si>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</si>
  <si>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</si>
  <si>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</si>
  <si>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</si>
  <si>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</si>
  <si>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</si>
  <si>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</si>
  <si>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</si>
  <si>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</si>
  <si>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</si>
  <si>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</si>
  <si>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</si>
  <si>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</si>
  <si>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</si>
  <si>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</si>
  <si>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</si>
  <si>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</si>
  <si>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</si>
  <si>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</si>
  <si>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</si>
  <si>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</si>
  <si>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</si>
  <si>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</si>
  <si>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</si>
  <si>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</si>
  <si>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</si>
  <si>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</si>
  <si>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</si>
  <si>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</si>
  <si>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</si>
  <si>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</si>
  <si>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</si>
  <si>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</si>
  <si>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</si>
  <si>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</si>
  <si>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</si>
  <si>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</si>
  <si>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</si>
  <si>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</si>
  <si>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</si>
  <si>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</si>
  <si>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</si>
  <si>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</si>
  <si>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</si>
  <si>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</si>
  <si>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</si>
  <si>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</si>
  <si>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</si>
  <si>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</si>
  <si>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</si>
  <si>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</si>
  <si>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</si>
  <si>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</si>
  <si>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</si>
  <si>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</si>
  <si>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</si>
  <si>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</si>
  <si>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</si>
  <si>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</si>
  <si>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</si>
  <si>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</si>
  <si>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</si>
  <si>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</si>
  <si>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</si>
  <si>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</si>
  <si>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</si>
  <si>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</si>
  <si>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</si>
  <si>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</si>
  <si>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</si>
  <si>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</si>
  <si>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</si>
  <si>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</si>
  <si>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</si>
  <si>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</si>
  <si>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</si>
  <si>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</si>
  <si>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</si>
  <si>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</si>
  <si>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</si>
  <si>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</si>
  <si>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</si>
  <si>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</si>
  <si>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</si>
  <si>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</si>
  <si>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</si>
  <si>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</si>
  <si>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</si>
  <si>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</si>
  <si>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</si>
  <si>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</si>
  <si>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</si>
  <si>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</si>
  <si>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</si>
  <si>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</si>
  <si>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</si>
  <si>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</si>
  <si>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</si>
  <si>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</si>
  <si>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</si>
  <si>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</si>
  <si>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</si>
  <si>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</si>
  <si>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</si>
  <si>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</si>
  <si>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</si>
  <si>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</si>
  <si>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</si>
  <si>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</si>
  <si>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</si>
  <si>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</si>
  <si>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</si>
  <si>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</si>
  <si>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</si>
  <si>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</si>
  <si>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</si>
  <si>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</si>
  <si>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</si>
  <si>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</si>
  <si>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</si>
  <si>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</si>
  <si>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</si>
  <si>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</si>
  <si>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</si>
  <si>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</si>
  <si>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</si>
  <si>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</si>
  <si>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</si>
  <si>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</si>
  <si>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</si>
  <si>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</si>
  <si>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</si>
  <si>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</si>
  <si>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</si>
  <si>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</si>
  <si>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</si>
  <si>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</si>
  <si>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</si>
  <si>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</si>
  <si>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</si>
  <si>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</si>
  <si>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</si>
  <si>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</si>
  <si>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</si>
  <si>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</si>
  <si>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</si>
  <si>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</si>
  <si>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</si>
  <si>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</si>
  <si>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</si>
  <si>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</si>
  <si>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</si>
  <si>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</si>
  <si>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</si>
  <si>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</si>
  <si>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</si>
  <si>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</si>
  <si>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</si>
  <si>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</si>
  <si>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</si>
  <si>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</si>
  <si>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</si>
  <si>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</si>
  <si>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</si>
  <si>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</si>
  <si>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</si>
  <si>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</si>
  <si>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</si>
  <si>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</si>
  <si>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</si>
  <si>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</si>
  <si>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</si>
  <si>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</si>
  <si>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</si>
  <si>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</si>
  <si>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</si>
  <si>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</si>
  <si>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</si>
  <si>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</si>
  <si>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</si>
  <si>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</si>
  <si>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</si>
  <si>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</si>
  <si>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</si>
  <si>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</si>
  <si>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</si>
  <si>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</si>
  <si>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</si>
  <si>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</si>
  <si>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</si>
  <si>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</si>
  <si>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</si>
  <si>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</si>
  <si>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</si>
  <si>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</si>
  <si>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</si>
  <si>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</si>
  <si>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</si>
  <si>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</si>
  <si>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</si>
  <si>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</si>
  <si>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</si>
  <si>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</si>
  <si>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</si>
  <si>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</si>
  <si>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</si>
  <si>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</si>
  <si>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</si>
  <si>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</si>
  <si>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</si>
  <si>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</si>
  <si>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</si>
  <si>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</si>
  <si>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</si>
  <si>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</si>
  <si>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</si>
  <si>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</si>
  <si>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</si>
  <si>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</si>
  <si>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</si>
  <si>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</si>
  <si>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</si>
  <si>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</si>
  <si>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</si>
  <si>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</si>
  <si>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</si>
  <si>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</si>
  <si>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</si>
  <si>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</si>
  <si>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</si>
  <si>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</si>
  <si>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</si>
  <si>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</si>
  <si>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</si>
  <si>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</si>
  <si>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</si>
  <si>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</si>
  <si>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</si>
  <si>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</si>
  <si>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</si>
  <si>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</si>
  <si>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</si>
  <si>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</si>
  <si>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</si>
  <si>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</si>
  <si>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</si>
  <si>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</si>
  <si>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</si>
  <si>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</si>
  <si>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</si>
  <si>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</si>
  <si>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</si>
  <si>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</si>
  <si>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</si>
  <si>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</si>
  <si>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</si>
  <si>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</si>
  <si>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</si>
  <si>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</si>
  <si>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</si>
  <si>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</si>
  <si>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</si>
  <si>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</si>
  <si>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</si>
  <si>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</si>
  <si>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</si>
  <si>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</si>
  <si>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</si>
  <si>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</si>
  <si>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</si>
  <si>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</si>
  <si>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</si>
  <si>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</si>
  <si>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</si>
  <si>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</si>
  <si>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</si>
  <si>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</si>
  <si>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</si>
  <si>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</si>
  <si>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</si>
  <si>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</si>
  <si>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</si>
  <si>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</si>
  <si>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</si>
  <si>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</si>
  <si>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</si>
  <si>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</si>
  <si>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</si>
  <si>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</si>
  <si>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</si>
  <si>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</si>
  <si>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</si>
  <si>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</si>
  <si>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</si>
  <si>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</si>
  <si>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</si>
  <si>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</si>
  <si>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</si>
  <si>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</si>
  <si>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</si>
  <si>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</si>
  <si>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</si>
  <si>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</si>
  <si>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</si>
  <si>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</si>
  <si>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</si>
  <si>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</si>
  <si>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</si>
  <si>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</si>
  <si>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</si>
  <si>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</si>
  <si>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</si>
  <si>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</si>
  <si>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</si>
  <si>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</si>
  <si>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</si>
  <si>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</si>
  <si>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</si>
  <si>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</si>
  <si>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</si>
  <si>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</si>
  <si>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</si>
  <si>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</si>
  <si>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</si>
  <si>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</si>
  <si>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</si>
  <si>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</si>
  <si>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</si>
  <si>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</si>
  <si>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</si>
  <si>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</si>
  <si>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</si>
  <si>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</si>
  <si>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</si>
  <si>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</si>
  <si>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</si>
  <si>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</si>
  <si>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</si>
  <si>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</si>
  <si>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</si>
  <si>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</si>
  <si>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</si>
  <si>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</si>
  <si>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</si>
  <si>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</si>
  <si>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</si>
  <si>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</si>
  <si>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</si>
  <si>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</si>
  <si>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</si>
  <si>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</si>
  <si>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</si>
  <si>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</si>
  <si>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</si>
  <si>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</si>
  <si>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</si>
  <si>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</si>
  <si>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</si>
  <si>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</si>
  <si>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</si>
  <si>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</si>
  <si>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</si>
  <si>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</si>
  <si>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PROD/ME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</si>
  <si>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</si>
  <si>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</si>
  <si>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</si>
  <si>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</si>
  <si>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</si>
  <si>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</si>
  <si>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</si>
  <si>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</si>
  <si>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</si>
  <si>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</si>
  <si>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</si>
  <si>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</si>
  <si>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</si>
  <si>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</si>
  <si>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</si>
  <si>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</si>
  <si>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</si>
  <si>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</si>
  <si>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</si>
  <si>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</si>
  <si>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</si>
  <si>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</si>
  <si>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</si>
  <si>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</si>
  <si>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</si>
  <si>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</si>
  <si>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</si>
  <si>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</si>
  <si>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</si>
  <si>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</si>
  <si>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</si>
  <si>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</si>
  <si>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</si>
  <si>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</si>
  <si>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</si>
  <si>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</si>
  <si>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</si>
  <si>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</si>
  <si>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</si>
  <si>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</si>
  <si>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</si>
  <si>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</si>
  <si>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</si>
  <si>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</si>
  <si>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</si>
  <si>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</si>
  <si>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</si>
  <si>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</si>
  <si>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</si>
  <si>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</si>
  <si>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</si>
  <si>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</si>
  <si>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</si>
  <si>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</si>
  <si>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</si>
  <si>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</si>
  <si>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</si>
  <si>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</si>
  <si>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</si>
  <si>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</si>
  <si>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</si>
  <si>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</si>
  <si>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</si>
  <si>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</si>
  <si>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</si>
  <si>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</si>
  <si>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</si>
  <si>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</si>
  <si>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</si>
  <si>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</si>
  <si>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</si>
  <si>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</si>
  <si>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</si>
  <si>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</si>
  <si>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</si>
  <si>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</si>
  <si>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</si>
  <si>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</si>
  <si>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</si>
  <si>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</si>
  <si>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</si>
  <si>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</si>
  <si>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</si>
  <si>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</si>
  <si>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</si>
  <si>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</si>
  <si>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</si>
  <si>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</si>
  <si>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</si>
  <si>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</si>
  <si>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</si>
  <si>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</si>
  <si>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</si>
  <si>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</si>
  <si>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</si>
  <si>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</si>
  <si>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</si>
  <si>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</si>
  <si>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</si>
  <si>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</si>
  <si>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</si>
  <si>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</si>
  <si>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</si>
  <si>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</si>
  <si>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</si>
  <si>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</si>
  <si>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</si>
  <si>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</si>
  <si>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</si>
  <si>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</si>
  <si>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</si>
  <si>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</si>
  <si>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</si>
  <si>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</si>
  <si>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</si>
  <si>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</si>
  <si>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</si>
  <si>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</si>
  <si>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</si>
  <si>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</si>
  <si>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</si>
  <si>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</si>
  <si>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</si>
  <si>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</si>
  <si>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</si>
  <si>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</si>
  <si>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</si>
  <si>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</si>
  <si>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</si>
  <si>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</si>
  <si>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</si>
  <si>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</si>
  <si>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</si>
  <si>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</si>
  <si>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</si>
  <si>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</si>
  <si>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</si>
  <si>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</si>
  <si>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</si>
  <si>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</si>
  <si>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</si>
  <si>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</si>
  <si>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</si>
  <si>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</si>
  <si>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</si>
  <si>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</si>
  <si>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</si>
  <si>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</si>
  <si>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</si>
  <si>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</si>
  <si>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</si>
  <si>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</si>
  <si>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</si>
  <si>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</si>
  <si>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</si>
  <si>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</si>
  <si>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</si>
  <si>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</si>
  <si>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</si>
  <si>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</si>
  <si>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</si>
  <si>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</si>
  <si>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</si>
  <si>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</si>
  <si>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</si>
  <si>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</si>
  <si>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</si>
  <si>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</si>
  <si>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</si>
  <si>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</si>
  <si>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</si>
  <si>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</si>
  <si>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</si>
  <si>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</si>
  <si>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</si>
  <si>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</si>
  <si>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</si>
  <si>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</si>
  <si>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</si>
  <si>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</si>
  <si>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</si>
  <si>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</si>
  <si>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</si>
  <si>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</si>
  <si>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</si>
  <si>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</si>
  <si>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</si>
  <si>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</si>
  <si>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</si>
  <si>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</si>
  <si>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</si>
  <si>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</si>
  <si>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</si>
  <si>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</si>
  <si>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</si>
  <si>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</si>
  <si>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</si>
  <si>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</si>
  <si>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</si>
  <si>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</si>
  <si>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</si>
  <si>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</si>
  <si>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</si>
  <si>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</si>
  <si>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</si>
  <si>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</si>
  <si>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</si>
  <si>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</si>
  <si>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</si>
  <si>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</si>
  <si>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</si>
  <si>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</si>
  <si>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</si>
  <si>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</si>
  <si>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</si>
  <si>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</si>
  <si>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</si>
  <si>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</si>
  <si>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</si>
  <si>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</si>
  <si>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</si>
  <si>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</si>
  <si>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</si>
  <si>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APE/QE/PDN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</si>
  <si>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</si>
  <si>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</si>
  <si>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</si>
  <si>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</si>
  <si>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</si>
  <si>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</si>
  <si>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</si>
  <si>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</si>
  <si>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</si>
  <si>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</si>
  <si>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</si>
  <si>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</si>
  <si>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</si>
  <si>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</si>
  <si>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</si>
  <si>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</si>
  <si>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</si>
  <si>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</si>
  <si>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</si>
  <si>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</si>
  <si>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</si>
  <si>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</si>
  <si>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</si>
  <si>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</si>
  <si>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</si>
  <si>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</si>
  <si>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</si>
  <si>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</si>
  <si>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The stamping machine doesn't have enough force.</t>
  </si>
  <si>
    <t>Unstable PCBA firmware flashing. Failure rate 60%.</t>
  </si>
  <si>
    <t>C2002N</t>
  </si>
  <si>
    <t>C2142N</t>
  </si>
  <si>
    <t>Hỗ trợ QE</t>
  </si>
  <si>
    <t>Nguyen Trung Kien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</si>
  <si>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</si>
  <si>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</si>
  <si>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</si>
  <si>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</si>
  <si>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</si>
  <si>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</si>
  <si>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</si>
  <si>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</si>
  <si>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</si>
  <si>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</si>
  <si>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</si>
  <si>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</si>
  <si>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</si>
  <si>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</si>
  <si>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</si>
  <si>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</si>
  <si>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</si>
  <si>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</si>
  <si>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</si>
  <si>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</si>
  <si>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</si>
  <si>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</si>
  <si>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</si>
  <si>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</si>
  <si>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</si>
  <si>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</si>
  <si>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</si>
  <si>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</si>
  <si>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</si>
  <si>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</si>
  <si>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</si>
  <si>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</si>
  <si>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</si>
  <si>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</si>
  <si>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</si>
  <si>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</si>
  <si>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</si>
  <si>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</si>
  <si>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</si>
  <si>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</si>
  <si>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</si>
  <si>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</si>
  <si>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</si>
  <si>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</si>
  <si>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</si>
  <si>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</si>
  <si>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</si>
  <si>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</si>
  <si>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</si>
  <si>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</si>
  <si>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</si>
  <si>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</si>
  <si>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</si>
  <si>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</si>
  <si>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</si>
  <si>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</si>
  <si>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</si>
  <si>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</si>
  <si>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</si>
  <si>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</si>
  <si>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</si>
  <si>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</si>
  <si>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</si>
  <si>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</si>
  <si>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</si>
  <si>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</si>
  <si>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</si>
  <si>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</si>
  <si>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</si>
  <si>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</si>
  <si>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</si>
  <si>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</si>
  <si>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</si>
  <si>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</si>
  <si>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</si>
  <si>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</si>
  <si>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</si>
  <si>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</si>
  <si>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</si>
  <si>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</si>
  <si>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</si>
  <si>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</si>
  <si>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</si>
  <si>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</si>
  <si>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</si>
  <si>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</si>
  <si>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</si>
  <si>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</si>
  <si>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</si>
  <si>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</si>
  <si>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</si>
  <si>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</si>
  <si>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</si>
  <si>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Hoàng Đình Trung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</si>
  <si>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</si>
  <si>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</si>
  <si>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</si>
  <si>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</si>
  <si>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</si>
  <si>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</si>
  <si>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</si>
  <si>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</si>
  <si>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</si>
  <si>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</si>
  <si>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</si>
  <si>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</si>
  <si>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</si>
  <si>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</si>
  <si>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</si>
  <si>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</si>
  <si>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</si>
  <si>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</si>
  <si>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</si>
  <si>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</si>
  <si>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</si>
  <si>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</si>
  <si>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</si>
  <si>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</si>
  <si>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</si>
  <si>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</si>
  <si>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</si>
  <si>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</si>
  <si>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</si>
  <si>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</si>
  <si>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</si>
  <si>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</si>
  <si>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</si>
  <si>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</si>
  <si>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</si>
  <si>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</si>
  <si>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Required material code not found in released BOM.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</si>
  <si>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</si>
  <si>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</si>
  <si>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</si>
  <si>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</si>
  <si>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</si>
  <si>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</si>
  <si>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</si>
  <si>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 xml:space="preserve">WEIDA 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</si>
  <si>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</si>
  <si>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</si>
  <si>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</si>
  <si>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</si>
  <si>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</si>
  <si>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</si>
  <si>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</si>
  <si>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</si>
  <si>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</si>
  <si>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</si>
  <si>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</si>
  <si>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</si>
  <si>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</si>
  <si>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</si>
  <si>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</si>
  <si>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</si>
  <si>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</si>
  <si>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</si>
  <si>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</si>
  <si>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</si>
  <si>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</si>
  <si>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</si>
  <si>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</si>
  <si>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</si>
  <si>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</si>
  <si>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</si>
  <si>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</si>
  <si>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</si>
  <si>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</si>
  <si>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Kenvin Nguyen trung kien</t>
  </si>
  <si>
    <t>V22146</t>
  </si>
  <si>
    <t>BC006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</si>
  <si>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</si>
  <si>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</si>
  <si>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</si>
  <si>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</si>
  <si>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</si>
  <si>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</si>
  <si>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</si>
  <si>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</si>
  <si>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</si>
  <si>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</si>
  <si>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</si>
  <si>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</si>
  <si>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</si>
  <si>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</si>
  <si>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</si>
  <si>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</si>
  <si>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</si>
  <si>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</si>
  <si>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</si>
  <si>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</si>
  <si>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</si>
  <si>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</si>
  <si>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</si>
  <si>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</si>
  <si>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</si>
  <si>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</si>
  <si>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</si>
  <si>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</si>
  <si>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</si>
  <si>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</si>
  <si>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</si>
  <si>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</si>
  <si>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</si>
  <si>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</si>
  <si>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</si>
  <si>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</si>
  <si>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</si>
  <si>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</si>
  <si>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</si>
  <si>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</si>
  <si>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</si>
  <si>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</si>
  <si>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</si>
  <si>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</si>
  <si>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</si>
  <si>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</si>
  <si>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</si>
  <si>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</si>
  <si>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</si>
  <si>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</si>
  <si>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</si>
  <si>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</si>
  <si>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</si>
  <si>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</si>
  <si>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</si>
  <si>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</si>
  <si>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</si>
  <si>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</si>
  <si>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</si>
  <si>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</si>
  <si>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</si>
  <si>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</si>
  <si>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</si>
  <si>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</si>
  <si>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</si>
  <si>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</si>
  <si>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</si>
  <si>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</si>
  <si>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</si>
  <si>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</si>
  <si>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</si>
  <si>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</si>
  <si>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Hỗ trợ PMG</t>
  </si>
  <si>
    <t>PMG</t>
  </si>
  <si>
    <t>Marcus Duong Gia Quyen</t>
  </si>
  <si>
    <t>Nguyễn Văn Hào</t>
  </si>
  <si>
    <t>Phạm Bá Phú</t>
  </si>
  <si>
    <t>Hỗ trợ WH FG D2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</si>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</sst>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6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2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05.592486805559" createdVersion="8" refreshedVersion="8" minRefreshableVersion="3" recordCount="4448" xr:uid="{09BEEADF-7F4E-4BF8-83C7-EDC4CAD1815D}">
  <cacheSource type="worksheet">
    <worksheetSource ref="A2:AA4450" sheet="Quality &amp; Downtime"/>
  </cacheSource>
  <cacheFields count="27">
    <cacheField name="Date" numFmtId="15">
      <sharedItems containsNonDate="0" containsDate="1" containsString="0" containsBlank="1" minDate="2026-01-01T00:00:00" maxDate="2026-07-02T00:00:00" count="168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66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7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m/>
        <s v="WH" u="1"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601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05.59252997685" createdVersion="8" refreshedVersion="8" minRefreshableVersion="3" recordCount="967" xr:uid="{B54B8A91-0949-4C0F-A894-82A4432F2BF0}">
  <cacheSource type="worksheet">
    <worksheetSource ref="A2:P4409" sheet="Rework"/>
  </cacheSource>
  <cacheFields count="16">
    <cacheField name="Date" numFmtId="0">
      <sharedItems containsNonDate="0" containsDate="1" containsString="0" containsBlank="1" minDate="2025-12-22T00:00:00" maxDate="2026-07-02T00:00:00" count="158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m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89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USA teams 45% (Eng, PGP, PM, QA)_x000a_Asia teams 55% (NPI, QE, PGP, OOBA, Production)"/>
        <s v="IE/PROD/ME"/>
        <s v="PE+MQA"/>
        <s v="Under IE Investigation"/>
        <s v="APE/NPI/QE"/>
        <s v="QE"/>
        <s v="WH/SQE"/>
        <s v="US"/>
        <s v="US Packaging Team"/>
        <s v="Project code Z50896"/>
        <s v="PE/MQA"/>
        <s v="Dept code 1403"/>
        <s v="Be confirming"/>
        <s v="Project team"/>
        <s v="NPI/IE"/>
        <s v="SQE "/>
        <s v="MQA investigate"/>
        <s v="APE/QE/PDN"/>
        <s v="Project team/SQE "/>
        <m/>
        <s v="Project team/SQE" u="1"/>
        <s v="APE/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05.592572569447" createdVersion="8" refreshedVersion="8" minRefreshableVersion="3" recordCount="3500" xr:uid="{4750BD9C-1197-403D-ACD8-921D93EFB11A}">
  <cacheSource type="worksheet">
    <worksheetSource ref="A2:Q3502" sheet="Lending"/>
  </cacheSource>
  <cacheFields count="17">
    <cacheField name="Date" numFmtId="15">
      <sharedItems containsNonDate="0" containsDate="1" containsString="0" containsBlank="1" minDate="2025-12-22T00:00:00" maxDate="2026-07-02T00:00:00" count="181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0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454"/>
    </cacheField>
    <cacheField name="Lend out reason" numFmtId="0">
      <sharedItems containsBlank="1"/>
    </cacheField>
    <cacheField name="Borrowing Dept." numFmtId="0">
      <sharedItems containsBlank="1" count="26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PMG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48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8"/>
    <s v="Facility"/>
    <m/>
    <m/>
    <m/>
    <m/>
    <m/>
    <m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8"/>
    <s v="Facility"/>
    <m/>
    <m/>
    <m/>
    <m/>
    <m/>
    <m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8"/>
    <s v="Facility"/>
    <m/>
    <m/>
    <m/>
    <m/>
    <m/>
    <m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m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Design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'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"/>
    <s v="Other"/>
    <s v="Yes"/>
    <d v="1899-12-30T07:30:00"/>
    <d v="1899-12-30T09:00:00"/>
    <d v="1899-12-30T01:30:00"/>
    <n v="1.5"/>
    <n v="11"/>
    <m/>
    <n v="16.5"/>
    <x v="10"/>
    <m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 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m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m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m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m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m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m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m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m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m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m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m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Good Mark"/>
    <m/>
    <m/>
    <m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Good Mark"/>
    <m/>
    <m/>
    <m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m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Good Mark"/>
    <m/>
    <m/>
    <m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m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m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m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m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m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m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m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  <r>
    <x v="167"/>
    <m/>
    <m/>
    <m/>
    <m/>
    <m/>
    <m/>
    <m/>
    <m/>
    <m/>
    <m/>
    <m/>
    <m/>
    <m/>
    <m/>
    <m/>
    <m/>
    <m/>
    <m/>
    <x v="19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7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2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2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3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3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4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5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6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6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7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8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9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6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40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1"/>
    <m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42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40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3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4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4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5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5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6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5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7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1"/>
    <s v="9330/9812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8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1"/>
    <s v="9330/9812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8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8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2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2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1"/>
    <s v="9330/9812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2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2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4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4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4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4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6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4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6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4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6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1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2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2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2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7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4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7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4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4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4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2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2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4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9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2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2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2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4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9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2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2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50"/>
    <m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51"/>
    <n v="1403"/>
    <s v="Customer request to convert from model 001515024 to 001515022  .As aligned in MRB meeting, need open job for convert.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2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2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4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4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2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52"/>
    <m/>
    <m/>
    <s v="N/A"/>
    <s v="Fill in"/>
    <m/>
    <m/>
  </r>
  <r>
    <x v="129"/>
    <n v="23"/>
    <s v="Jun"/>
    <s v="C2-172N"/>
    <s v="Hi Mix"/>
    <s v="CPT"/>
    <n v="9812"/>
    <s v="RW062032003PK-2613A-PS5"/>
    <n v="14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4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2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2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53"/>
    <m/>
    <s v="OQC finding-LED cover cracked"/>
    <s v="VN260325 "/>
    <s v="Material issue"/>
    <m/>
    <m/>
  </r>
  <r>
    <x v="129"/>
    <n v="23"/>
    <s v="Jun"/>
    <s v="C2-044N"/>
    <s v="Hi Mix"/>
    <s v="CPT"/>
    <n v="9812"/>
    <s v="RW011504003DP-2621D-PS7"/>
    <n v="18"/>
    <x v="53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4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2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54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2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1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2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2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2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53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5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4"/>
    <m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2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54"/>
    <m/>
    <s v="IPQC finding-Tool not functioning. As aligned in MRB meeting, need open job for sorting."/>
    <s v="VN260340"/>
    <s v="Fill in"/>
    <m/>
    <m/>
  </r>
  <r>
    <x v="132"/>
    <n v="23"/>
    <s v="Jun"/>
    <s v="C2-044N"/>
    <s v="Hi Mix"/>
    <s v="CPT"/>
    <n v="9812"/>
    <s v="RW011504003DP-2621A-PS7"/>
    <n v="125.5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1"/>
    <s v="9812/9330"/>
    <s v="IPQC finding-poor soldering issue. As aligned in MRB meeting, need open job for sorting in stock."/>
    <s v="VN260337"/>
    <s v="Fill in"/>
    <m/>
    <m/>
  </r>
  <r>
    <x v="133"/>
    <n v="23"/>
    <s v="Jun"/>
    <s v="C2-008D"/>
    <s v="Hi Mix"/>
    <s v="CPT"/>
    <n v="9812"/>
    <s v="RW011504003DP-2621A-PS7"/>
    <n v="164"/>
    <x v="11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4"/>
    <m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6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6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6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2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53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2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m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2"/>
    <s v="IPQC finding - Incorrect Characters in QR Code Printing​.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0"/>
    <s v="Supplier"/>
    <s v="Long aging  130597176"/>
    <s v="N/A"/>
    <s v="Material issue (Quality)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6"/>
    <m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1"/>
    <m/>
    <s v="Grease tube components fell off"/>
    <s v="VN260355"/>
    <s v="Fill in"/>
    <m/>
    <m/>
  </r>
  <r>
    <x v="142"/>
    <n v="25"/>
    <s v="Jun"/>
    <s v="C2-047N"/>
    <s v="Hi Mix"/>
    <s v="CPT"/>
    <n v="9812"/>
    <s v="RW011274007DP-2626A-PS7"/>
    <n v="56"/>
    <x v="8"/>
    <n v="9812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n v="9530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n v="9530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n v="9530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7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56"/>
    <m/>
    <m/>
    <s v="N/A"/>
    <s v="Fill in"/>
    <m/>
    <m/>
  </r>
  <r>
    <x v="145"/>
    <n v="26"/>
    <s v="Jun"/>
    <s v="C2-149N"/>
    <s v="EEC"/>
    <s v="OP"/>
    <n v="9814"/>
    <s v="Rework_130690055_ledissue-PMC17"/>
    <n v="55.5"/>
    <x v="56"/>
    <m/>
    <s v="LED remains ON after cable unplug. Charge and discharge test"/>
    <s v="N/A"/>
    <s v="Fill in"/>
    <m/>
    <m/>
  </r>
  <r>
    <x v="146"/>
    <n v="26"/>
    <s v="Jun"/>
    <s v="C2-201N"/>
    <s v="Hi Mix"/>
    <s v="CPT"/>
    <n v="9812"/>
    <s v="RW011235012DP-2626A-PS7-ROW"/>
    <n v="40"/>
    <x v="8"/>
    <n v="9812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47.97"/>
    <x v="58"/>
    <m/>
    <s v="The LED cover cracked"/>
    <s v="VN260371"/>
    <s v="Fill in"/>
    <m/>
    <m/>
  </r>
  <r>
    <x v="146"/>
    <n v="26"/>
    <s v="Jun"/>
    <s v="C2-201D"/>
    <s v="Hi Mix"/>
    <s v="CPT"/>
    <n v="9812"/>
    <s v="RW010448024DP-2625A-PS7-ROW"/>
    <n v="24.03"/>
    <x v="8"/>
    <n v="9812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6"/>
    <m/>
    <s v="LED remains ON after cable unplug. Charge and discharge test"/>
    <s v="N/A"/>
    <s v="Fill in"/>
    <m/>
    <m/>
  </r>
  <r>
    <x v="147"/>
    <n v="26"/>
    <s v="Jun"/>
    <s v="C2-201D"/>
    <s v="Hi Mix"/>
    <s v="CPT"/>
    <n v="9812"/>
    <s v="RW010448024DP-2625A-PS7-ROW"/>
    <n v="64"/>
    <x v="8"/>
    <n v="9812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6"/>
    <m/>
    <s v="LED remains ON after cable unplug. Charge and discharge test"/>
    <s v="N/A"/>
    <s v="Fill in"/>
    <m/>
    <m/>
  </r>
  <r>
    <x v="148"/>
    <n v="26"/>
    <s v="Jun"/>
    <s v="C2-040D"/>
    <s v="Hi Mix"/>
    <s v="OP"/>
    <n v="9812"/>
    <s v="RW_2026_095392202-PMC11"/>
    <n v="218"/>
    <x v="8"/>
    <n v="9812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2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2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6"/>
    <m/>
    <s v="LED remains ON after cable unplug. Charge and discharge test"/>
    <s v="N/A"/>
    <s v="Fill in"/>
    <m/>
    <m/>
  </r>
  <r>
    <x v="149"/>
    <n v="26"/>
    <s v="Jun"/>
    <s v="C2-003D"/>
    <s v="Hi Mix"/>
    <s v="CPT"/>
    <n v="9812"/>
    <s v="CV230747003GB-2625B-PS7"/>
    <n v="90"/>
    <x v="56"/>
    <m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56"/>
    <m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6"/>
    <m/>
    <s v="LED remains ON after cable unplug. Charge and discharge test"/>
    <s v="N/A"/>
    <s v="Fill in"/>
    <m/>
    <m/>
  </r>
  <r>
    <x v="149"/>
    <n v="26"/>
    <s v="Jun"/>
    <s v="C2-040D"/>
    <s v="Hi Mix"/>
    <s v="OP"/>
    <n v="9812"/>
    <s v="RW_2026_095392202-PMC11"/>
    <n v="148.00000000000003"/>
    <x v="8"/>
    <n v="9812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2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4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4"/>
    <m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4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6"/>
    <m/>
    <s v="LED remains ON after cable unplug. Charge and discharge test"/>
    <s v="N/A"/>
    <s v="Fill in"/>
    <m/>
    <m/>
  </r>
  <r>
    <x v="150"/>
    <n v="27"/>
    <s v="Jun"/>
    <s v="C2-025N"/>
    <s v="Hi Mix"/>
    <s v="OP"/>
    <n v="9812"/>
    <s v="RW_2026_095393301-MRB#VN260369-PMC11"/>
    <n v="16.5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2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4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4"/>
    <m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4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6"/>
    <m/>
    <s v="LED remains ON after cable unplug. Charge and discharge test"/>
    <s v="N/A"/>
    <s v="Fill in"/>
    <m/>
    <m/>
  </r>
  <r>
    <x v="152"/>
    <n v="27"/>
    <s v="Jul"/>
    <s v="C2-172N"/>
    <s v="Hi Mix"/>
    <s v="CPT"/>
    <n v="9812"/>
    <s v="RW062032003PK-2626D-PS7"/>
    <n v="340"/>
    <x v="14"/>
    <m/>
    <s v="As confirmed from US, team discussed and need to rework all FGs return. As aligned in MRB meeting, need open job for rework. WO#404716 "/>
    <s v="VN260139"/>
    <s v="Customer request"/>
    <m/>
    <m/>
  </r>
  <r>
    <x v="152"/>
    <n v="27"/>
    <s v="Jul"/>
    <s v="C2-173N"/>
    <s v="Hi Mix"/>
    <s v="CPT"/>
    <n v="9812"/>
    <s v="RW062032003PK-2614A-PS5"/>
    <n v="146.5"/>
    <x v="14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24"/>
    <x v="56"/>
    <m/>
    <s v="LED remains ON after cable unplug. Charge and discharge test"/>
    <s v="N/A"/>
    <s v="Fill in"/>
    <m/>
    <m/>
  </r>
  <r>
    <x v="152"/>
    <n v="27"/>
    <s v="Jul"/>
    <s v="C2-131N"/>
    <s v="EEC"/>
    <s v="OP"/>
    <n v="9814"/>
    <s v="Rework_130830001DG9_weldingissue_PMC14"/>
    <n v="34.5"/>
    <x v="56"/>
    <m/>
    <m/>
    <s v="N/A"/>
    <s v="Fill in"/>
    <m/>
    <m/>
  </r>
  <r>
    <x v="152"/>
    <n v="27"/>
    <s v="Jul"/>
    <s v="C2-040D"/>
    <s v="Hi Mix"/>
    <s v="OP"/>
    <n v="9812"/>
    <s v="RW_SPL_2026_095279401_PP_PMC11"/>
    <n v="6"/>
    <x v="56"/>
    <m/>
    <m/>
    <s v="N/A"/>
    <s v="Fill in"/>
    <m/>
    <m/>
  </r>
  <r>
    <x v="152"/>
    <n v="27"/>
    <s v="Jul"/>
    <s v="C2-042N"/>
    <s v="Hi Mix"/>
    <s v="OP"/>
    <n v="9812"/>
    <s v="RW_2026_096727302DG9-MRB#VN260396_PMC11"/>
    <n v="17.5"/>
    <x v="8"/>
    <n v="9812"/>
    <s v="OQC finding The unit no function "/>
    <s v="VN260396"/>
    <s v="Workmanship issue"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n v="0"/>
    <s v="Jan"/>
    <m/>
    <m/>
    <m/>
    <m/>
    <m/>
    <m/>
    <x v="59"/>
    <m/>
    <m/>
    <m/>
    <m/>
    <m/>
    <m/>
  </r>
  <r>
    <x v="153"/>
    <m/>
    <m/>
    <m/>
    <m/>
    <m/>
    <m/>
    <m/>
    <m/>
    <x v="59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0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0"/>
    <n v="26"/>
    <s v="Jun"/>
    <s v="C2002N"/>
    <s v="Hi.mix"/>
    <s v="CPT"/>
    <n v="9812"/>
    <n v="9"/>
    <n v="8"/>
    <m/>
    <n v="8"/>
    <n v="72"/>
    <s v="Support 1F"/>
    <x v="12"/>
    <m/>
    <m/>
    <m/>
  </r>
  <r>
    <x v="170"/>
    <n v="26"/>
    <s v="Jun"/>
    <s v="C2002N"/>
    <s v="Hi.mix"/>
    <s v="CPT"/>
    <n v="9812"/>
    <n v="5"/>
    <n v="8"/>
    <n v="1"/>
    <n v="9"/>
    <n v="45"/>
    <s v="Support 1F"/>
    <x v="12"/>
    <m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m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m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m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m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m/>
    <s v="Kim Chi"/>
    <m/>
  </r>
  <r>
    <x v="170"/>
    <n v="26"/>
    <s v="Jun"/>
    <s v="C2-172D"/>
    <s v="Hi.mix"/>
    <s v="CPT"/>
    <n v="9812"/>
    <n v="2"/>
    <n v="8"/>
    <m/>
    <n v="8"/>
    <n v="16"/>
    <s v="Hỗ trợ PM"/>
    <x v="3"/>
    <m/>
    <m/>
    <m/>
  </r>
  <r>
    <x v="170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m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m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m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m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m/>
    <m/>
    <m/>
  </r>
  <r>
    <x v="170"/>
    <n v="26"/>
    <s v="Jun"/>
    <s v="C2888D"/>
    <s v="Hi.mix"/>
    <s v="OP"/>
    <n v="9812"/>
    <n v="1"/>
    <n v="8"/>
    <m/>
    <n v="8"/>
    <n v="8"/>
    <s v="Hỗ trợ WH 3F"/>
    <x v="9"/>
    <m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m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m/>
    <s v="Nguyen Van Tho"/>
    <m/>
  </r>
  <r>
    <x v="170"/>
    <n v="26"/>
    <s v="Jun"/>
    <s v="C2021D"/>
    <s v="Hi.mix"/>
    <s v="OP"/>
    <n v="9812"/>
    <n v="12"/>
    <n v="8"/>
    <m/>
    <n v="8"/>
    <n v="96"/>
    <s v="Support 1F"/>
    <x v="12"/>
    <m/>
    <m/>
    <m/>
  </r>
  <r>
    <x v="170"/>
    <n v="26"/>
    <s v="Jun"/>
    <s v="C2021D"/>
    <s v="Hi.mix"/>
    <s v="OP"/>
    <n v="9812"/>
    <n v="2"/>
    <n v="8"/>
    <n v="1"/>
    <n v="9"/>
    <n v="18"/>
    <s v="Support 1F"/>
    <x v="12"/>
    <m/>
    <m/>
    <m/>
  </r>
  <r>
    <x v="170"/>
    <n v="26"/>
    <s v="Jun"/>
    <s v="C2021D"/>
    <s v="Hi.mix"/>
    <s v="OP"/>
    <n v="9812"/>
    <n v="13"/>
    <n v="8"/>
    <n v="3.5"/>
    <n v="11.5"/>
    <n v="149.5"/>
    <s v="Support 1F"/>
    <x v="12"/>
    <m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m/>
    <m/>
    <m/>
  </r>
  <r>
    <x v="170"/>
    <n v="26"/>
    <s v="Jun"/>
    <s v="C2142N"/>
    <s v="EEC"/>
    <s v="OP"/>
    <n v="9814"/>
    <n v="1"/>
    <n v="8"/>
    <m/>
    <n v="8"/>
    <n v="8"/>
    <s v="Hỗ trợ QE"/>
    <x v="21"/>
    <s v="BC0036"/>
    <s v="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1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1"/>
    <n v="26"/>
    <s v="Jun"/>
    <s v="C2047D"/>
    <s v="Hi.mix"/>
    <s v="CPT"/>
    <n v="9812"/>
    <n v="5"/>
    <n v="8"/>
    <n v="1.5"/>
    <n v="9.5"/>
    <n v="47.5"/>
    <s v="Hỗ trợ WH FG"/>
    <x v="9"/>
    <m/>
    <s v="Kim Chi"/>
    <m/>
  </r>
  <r>
    <x v="171"/>
    <n v="26"/>
    <s v="Jun"/>
    <s v="C2047D"/>
    <s v="Hi.mix"/>
    <s v="CPT"/>
    <n v="9812"/>
    <n v="1"/>
    <n v="8"/>
    <n v="3.5"/>
    <n v="11.5"/>
    <n v="11.5"/>
    <s v="Hỗ trợ WH FG"/>
    <x v="9"/>
    <m/>
    <s v="Kim Chi"/>
    <m/>
  </r>
  <r>
    <x v="171"/>
    <n v="26"/>
    <s v="Jun"/>
    <s v="C2172D"/>
    <s v="Hi.mix"/>
    <s v="CPT"/>
    <n v="9812"/>
    <n v="4"/>
    <n v="8"/>
    <n v="4"/>
    <n v="12"/>
    <n v="48"/>
    <s v="Hỗ trợ WH FG"/>
    <x v="9"/>
    <m/>
    <s v="Kim Chi"/>
    <m/>
  </r>
  <r>
    <x v="171"/>
    <n v="26"/>
    <s v="Jun"/>
    <s v="C2-172D"/>
    <s v="Hi.mix"/>
    <s v="CPT"/>
    <n v="9812"/>
    <n v="4"/>
    <n v="8"/>
    <m/>
    <n v="8"/>
    <n v="32"/>
    <s v="Hỗ trợ NPI"/>
    <x v="14"/>
    <m/>
    <s v="Tran Van Hiep"/>
    <m/>
  </r>
  <r>
    <x v="171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1"/>
    <n v="26"/>
    <s v="Jun"/>
    <s v="C2013N"/>
    <s v="Hi.mix"/>
    <s v="CPT"/>
    <n v="9812"/>
    <n v="3"/>
    <n v="8"/>
    <m/>
    <n v="8"/>
    <n v="24"/>
    <s v="Support 1F"/>
    <x v="12"/>
    <m/>
    <m/>
    <m/>
  </r>
  <r>
    <x v="171"/>
    <n v="26"/>
    <s v="Jun"/>
    <s v="C2019N"/>
    <s v="Hi.mix"/>
    <s v="CPT"/>
    <n v="9812"/>
    <n v="2"/>
    <n v="8"/>
    <n v="2"/>
    <n v="10"/>
    <n v="20"/>
    <s v="Support 1F"/>
    <x v="12"/>
    <m/>
    <m/>
    <m/>
  </r>
  <r>
    <x v="171"/>
    <n v="26"/>
    <s v="Jun"/>
    <s v="C2017N"/>
    <s v="Hi.mix"/>
    <s v="CPT"/>
    <n v="9812"/>
    <n v="1"/>
    <n v="8"/>
    <n v="2.5"/>
    <n v="10.5"/>
    <n v="10.5"/>
    <s v="Support 1F"/>
    <x v="12"/>
    <m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m/>
    <m/>
    <m/>
  </r>
  <r>
    <x v="171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m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m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m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m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m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m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m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m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m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2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"/>
    <x v="7"/>
    <m/>
    <s v="Hoàng Đì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m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m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m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m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m/>
    <s v="Kim Chi"/>
    <m/>
  </r>
  <r>
    <x v="172"/>
    <n v="26"/>
    <s v="Jun"/>
    <s v="C2-172D"/>
    <s v="Hi.mix"/>
    <s v="CPT"/>
    <n v="9812"/>
    <n v="1"/>
    <n v="8"/>
    <m/>
    <n v="8"/>
    <n v="8"/>
    <s v="Hỗ trợ PM"/>
    <x v="3"/>
    <m/>
    <s v="Viết Hòa"/>
    <m/>
  </r>
  <r>
    <x v="172"/>
    <n v="26"/>
    <s v="Jun"/>
    <s v="C2-172D"/>
    <s v="Hi.mix"/>
    <s v="CPT"/>
    <n v="9812"/>
    <n v="1"/>
    <n v="8"/>
    <n v="4"/>
    <n v="12"/>
    <n v="12"/>
    <s v="Hỗ trợ PM"/>
    <x v="3"/>
    <m/>
    <s v="Minh Tri"/>
    <m/>
  </r>
  <r>
    <x v="172"/>
    <n v="26"/>
    <s v="Jun"/>
    <s v="C2013N"/>
    <s v="Hi.mix"/>
    <s v="CPT"/>
    <n v="9812"/>
    <n v="2"/>
    <n v="8"/>
    <m/>
    <n v="8"/>
    <n v="16"/>
    <s v="Support 1F"/>
    <x v="12"/>
    <m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m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m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m/>
    <m/>
    <m/>
  </r>
  <r>
    <x v="172"/>
    <n v="26"/>
    <s v="Jun"/>
    <s v="C2045N"/>
    <s v="Hi.mix"/>
    <s v="OP"/>
    <n v="9812"/>
    <n v="1"/>
    <n v="8"/>
    <n v="4"/>
    <n v="12"/>
    <n v="12"/>
    <s v="Hỗ trợ PM"/>
    <x v="3"/>
    <m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m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m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m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m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m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m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m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m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m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Pham Thi Thanh Nhan"/>
    <m/>
  </r>
  <r>
    <x v="173"/>
    <n v="26"/>
    <s v="Jun"/>
    <s v="LAB"/>
    <s v="EEC"/>
    <s v="CPT"/>
    <n v="9814"/>
    <n v="2"/>
    <n v="8"/>
    <n v="2"/>
    <n v="10"/>
    <n v="2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3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m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m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m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m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m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m/>
    <s v="Kim Chi"/>
    <m/>
  </r>
  <r>
    <x v="173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PM"/>
    <x v="3"/>
    <m/>
    <s v="Minh Tri"/>
    <m/>
  </r>
  <r>
    <x v="173"/>
    <n v="26"/>
    <s v="Jun"/>
    <s v="C2013N"/>
    <s v="Hi.mix"/>
    <s v="CPT"/>
    <n v="9812"/>
    <n v="14"/>
    <n v="8"/>
    <n v="3.5"/>
    <n v="11.5"/>
    <n v="161"/>
    <s v="Support 1F"/>
    <x v="12"/>
    <m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m/>
    <s v="Le Tai"/>
    <m/>
  </r>
  <r>
    <x v="173"/>
    <n v="26"/>
    <s v="Jun"/>
    <s v="C2045N"/>
    <s v="Hi.mix"/>
    <s v="OP"/>
    <n v="9812"/>
    <n v="0"/>
    <n v="8"/>
    <n v="4"/>
    <n v="12"/>
    <n v="0"/>
    <s v="Hỗ trợ PM"/>
    <x v="3"/>
    <m/>
    <s v="Nguyễn Quốc Hào + Phan Tấn Lực"/>
    <m/>
  </r>
  <r>
    <x v="173"/>
    <n v="26"/>
    <s v="Jun"/>
    <s v="C2021D"/>
    <s v="Hi.mix"/>
    <s v="OP"/>
    <n v="9812"/>
    <n v="1"/>
    <n v="8"/>
    <n v="4"/>
    <n v="12"/>
    <n v="12"/>
    <s v="Hỗ trợ PM"/>
    <x v="3"/>
    <m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m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m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m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m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m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m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4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m/>
    <s v="Kim Chi"/>
    <m/>
  </r>
  <r>
    <x v="174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PM"/>
    <x v="3"/>
    <m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m/>
    <m/>
    <m/>
  </r>
  <r>
    <x v="174"/>
    <n v="26"/>
    <s v="Jun"/>
    <s v="C2055N"/>
    <s v="Hi.mix"/>
    <s v="CPT"/>
    <n v="9812"/>
    <n v="5"/>
    <n v="8"/>
    <m/>
    <n v="8"/>
    <n v="40"/>
    <s v="Hỗ trợ WH 3F"/>
    <x v="9"/>
    <m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m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m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m/>
    <m/>
    <m/>
  </r>
  <r>
    <x v="174"/>
    <n v="26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Hỗ trợ NPI"/>
    <x v="14"/>
    <m/>
    <s v="Kenvin Nguyen trung ki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m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m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m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m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m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m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m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V22146"/>
    <s v="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V22146"/>
    <s v="Pham Thi Thanh Nhan"/>
    <m/>
  </r>
  <r>
    <x v="174"/>
    <n v="26"/>
    <s v="Jun"/>
    <s v="C2142D"/>
    <s v="EEC"/>
    <s v="OP"/>
    <n v="9814"/>
    <n v="2"/>
    <n v="8"/>
    <n v="4"/>
    <n v="12"/>
    <n v="24"/>
    <s v="Hỗ trợ QE"/>
    <x v="21"/>
    <s v="BC006"/>
    <s v="Kayn Nguyen Trung Kien"/>
    <m/>
  </r>
  <r>
    <x v="174"/>
    <n v="26"/>
    <s v="Jun"/>
    <s v="C2142N"/>
    <s v="EEC"/>
    <s v="OP"/>
    <n v="9814"/>
    <n v="2"/>
    <n v="8"/>
    <n v="4"/>
    <n v="12"/>
    <n v="24"/>
    <s v="Hỗ trợ QE"/>
    <x v="21"/>
    <s v="BC006"/>
    <s v="Kayn Nguyen Trung Kien"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PM"/>
    <x v="3"/>
    <m/>
    <s v="Hàn"/>
    <m/>
  </r>
  <r>
    <x v="175"/>
    <n v="26"/>
    <s v="Jun"/>
    <s v="C2100N"/>
    <s v="EEC"/>
    <s v="CPT"/>
    <n v="9814"/>
    <n v="1"/>
    <n v="2"/>
    <m/>
    <n v="2"/>
    <n v="2"/>
    <s v="Hỗ trợ PM"/>
    <x v="3"/>
    <m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m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m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m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m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m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m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m/>
    <s v="Kim Chi"/>
    <m/>
  </r>
  <r>
    <x v="175"/>
    <n v="26"/>
    <s v="Jun"/>
    <s v="C2-172D"/>
    <s v="Hi.mix"/>
    <s v="CPT"/>
    <n v="9812"/>
    <n v="2"/>
    <n v="8"/>
    <m/>
    <n v="8"/>
    <n v="16"/>
    <s v="Hỗ trợ PM"/>
    <x v="3"/>
    <m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PM"/>
    <x v="3"/>
    <m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m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m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m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m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m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m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m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m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m/>
    <m/>
    <m/>
  </r>
  <r>
    <x v="175"/>
    <n v="26"/>
    <s v="Jun"/>
    <s v="C2045N"/>
    <s v="Hi.mix"/>
    <s v="OP"/>
    <n v="9812"/>
    <n v="2"/>
    <n v="8"/>
    <m/>
    <n v="8"/>
    <n v="16"/>
    <s v="Hỗ trợ PM"/>
    <x v="3"/>
    <m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m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m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m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m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m/>
    <m/>
    <m/>
  </r>
  <r>
    <x v="175"/>
    <n v="26"/>
    <s v="Jun"/>
    <s v="C2888D"/>
    <s v="Hi.mix"/>
    <s v="OP"/>
    <n v="9812"/>
    <n v="1"/>
    <n v="8"/>
    <m/>
    <n v="8"/>
    <n v="8"/>
    <s v="Hỗ trợ WH 3F"/>
    <x v="9"/>
    <m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m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m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m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m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m/>
    <s v="Nguyen Van Tho"/>
    <m/>
  </r>
  <r>
    <x v="176"/>
    <n v="27"/>
    <s v="Jun"/>
    <s v="C2-172D"/>
    <s v="Hi.mix"/>
    <s v="CPT"/>
    <n v="9812"/>
    <n v="1"/>
    <m/>
    <n v="8"/>
    <n v="8"/>
    <n v="8"/>
    <s v="Hỗ trợ PM"/>
    <x v="3"/>
    <m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m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m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m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PM"/>
    <x v="3"/>
    <m/>
    <s v="Hàn"/>
    <m/>
  </r>
  <r>
    <x v="177"/>
    <n v="27"/>
    <s v="Jun"/>
    <s v="C2100N"/>
    <s v="EEC"/>
    <s v="CPT"/>
    <n v="9814"/>
    <n v="1"/>
    <n v="2"/>
    <m/>
    <n v="2"/>
    <n v="2"/>
    <s v="Hỗ trợ PM"/>
    <x v="3"/>
    <m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m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m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m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m/>
    <s v="Kim Chi"/>
    <m/>
  </r>
  <r>
    <x v="177"/>
    <n v="27"/>
    <s v="Jun"/>
    <s v="C2-172D"/>
    <s v="Hi.mix"/>
    <s v="CPT"/>
    <n v="9812"/>
    <n v="5"/>
    <n v="8"/>
    <m/>
    <n v="8"/>
    <n v="40"/>
    <s v="Hỗ trợ PMG"/>
    <x v="22"/>
    <m/>
    <s v="Marcus Duong Gia Quyen"/>
    <m/>
  </r>
  <r>
    <x v="177"/>
    <n v="27"/>
    <s v="Jun"/>
    <s v="C2-172D"/>
    <s v="Hi.mix"/>
    <s v="CPT"/>
    <n v="9812"/>
    <n v="2"/>
    <n v="8"/>
    <m/>
    <n v="8"/>
    <n v="16"/>
    <s v="Hỗ trợ PM"/>
    <x v="3"/>
    <m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PM"/>
    <x v="3"/>
    <m/>
    <s v="Minh Tri"/>
    <m/>
  </r>
  <r>
    <x v="177"/>
    <n v="27"/>
    <s v="Jun"/>
    <s v="C2051N"/>
    <s v="Hi.mix"/>
    <s v="CPT"/>
    <n v="9812"/>
    <n v="3"/>
    <n v="8"/>
    <n v="4"/>
    <n v="12"/>
    <n v="36"/>
    <s v="Hỗ trợ PM"/>
    <x v="3"/>
    <m/>
    <s v="Nguyễn Văn Hào"/>
    <m/>
  </r>
  <r>
    <x v="177"/>
    <n v="27"/>
    <s v="Jun"/>
    <s v="C2047D"/>
    <s v="Hi.mix"/>
    <s v="CPT"/>
    <n v="9812"/>
    <n v="2"/>
    <n v="8"/>
    <n v="4"/>
    <n v="12"/>
    <n v="24"/>
    <s v="Hỗ trợ PIE"/>
    <x v="7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m/>
    <s v="Le Tai"/>
    <m/>
  </r>
  <r>
    <x v="177"/>
    <n v="27"/>
    <s v="Jun"/>
    <s v="C2055N"/>
    <s v="Hi.mix"/>
    <s v="CPT"/>
    <n v="9812"/>
    <n v="10"/>
    <n v="8"/>
    <n v="4"/>
    <n v="12"/>
    <n v="120"/>
    <s v="Hỗ trợ WH FG"/>
    <x v="9"/>
    <m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FG D2"/>
    <x v="9"/>
    <m/>
    <s v="Nguyễn Việt Anh"/>
    <m/>
  </r>
  <r>
    <x v="177"/>
    <n v="27"/>
    <s v="Jun"/>
    <s v="C2055N"/>
    <s v="Hi.mix"/>
    <s v="CPT"/>
    <n v="9812"/>
    <n v="10"/>
    <n v="8"/>
    <n v="4"/>
    <n v="12"/>
    <n v="120"/>
    <s v="Hỗ trợ WH FG D2"/>
    <x v="9"/>
    <m/>
    <s v="Nguyễn Việt Anh"/>
    <m/>
  </r>
  <r>
    <x v="177"/>
    <n v="27"/>
    <s v="Jun"/>
    <s v="C2013N"/>
    <s v="Hi.mix"/>
    <s v="CPT"/>
    <n v="9812"/>
    <n v="8"/>
    <n v="8"/>
    <m/>
    <n v="8"/>
    <n v="64"/>
    <s v="Support run line OP-1F"/>
    <x v="12"/>
    <m/>
    <m/>
    <m/>
  </r>
  <r>
    <x v="177"/>
    <n v="27"/>
    <s v="Jun"/>
    <s v="C2012N"/>
    <s v="Hi.mix"/>
    <s v="CPT"/>
    <n v="9812"/>
    <n v="6"/>
    <n v="8"/>
    <n v="1"/>
    <n v="9"/>
    <n v="54"/>
    <s v="Support run line OP-1F"/>
    <x v="12"/>
    <m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m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m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m/>
    <m/>
    <m/>
  </r>
  <r>
    <x v="177"/>
    <n v="27"/>
    <s v="Jun"/>
    <s v="C2045N"/>
    <s v="Hi.mix"/>
    <s v="OP"/>
    <n v="9812"/>
    <n v="2"/>
    <n v="8"/>
    <n v="4"/>
    <n v="12"/>
    <n v="24"/>
    <s v="Hỗ trợ PM"/>
    <x v="3"/>
    <m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m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m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m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m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m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m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m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m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m/>
    <m/>
    <m/>
  </r>
  <r>
    <x v="177"/>
    <n v="27"/>
    <s v="Jun"/>
    <s v="C2043N"/>
    <s v="Hi.mix"/>
    <s v="OP"/>
    <n v="9812"/>
    <n v="6"/>
    <n v="8"/>
    <n v="1"/>
    <n v="9"/>
    <n v="54"/>
    <s v="Support run line OP-1F"/>
    <x v="12"/>
    <m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m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PM"/>
    <x v="3"/>
    <m/>
    <s v="Hàn"/>
    <m/>
  </r>
  <r>
    <x v="178"/>
    <n v="27"/>
    <s v="Jun"/>
    <s v="C2100N"/>
    <s v="EEC"/>
    <s v="CPT"/>
    <n v="9814"/>
    <n v="1"/>
    <n v="2"/>
    <m/>
    <n v="2"/>
    <n v="2"/>
    <s v="Hỗ trợ PM"/>
    <x v="3"/>
    <m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m/>
    <s v="Le Tai"/>
    <m/>
  </r>
  <r>
    <x v="178"/>
    <n v="27"/>
    <s v="Jun"/>
    <s v="C2047D"/>
    <s v="Hi.mix"/>
    <s v="CPT"/>
    <n v="9812"/>
    <n v="2"/>
    <n v="8"/>
    <n v="4"/>
    <n v="12"/>
    <n v="24"/>
    <s v="Hỗ trợ PIE"/>
    <x v="7"/>
    <m/>
    <s v="Hoang Dinh Trung"/>
    <m/>
  </r>
  <r>
    <x v="178"/>
    <n v="27"/>
    <s v="Jun"/>
    <s v="C2-172D"/>
    <s v="Hi.mix"/>
    <s v="CPT"/>
    <n v="9812"/>
    <n v="5"/>
    <n v="8"/>
    <m/>
    <n v="8"/>
    <n v="40"/>
    <s v="Hỗ trợ PMG"/>
    <x v="22"/>
    <m/>
    <s v="Marcus Duong Gia Quyen"/>
    <m/>
  </r>
  <r>
    <x v="178"/>
    <n v="27"/>
    <s v="Jun"/>
    <s v="C2-172D"/>
    <s v="Hi.mix"/>
    <s v="CPT"/>
    <n v="9812"/>
    <n v="2"/>
    <n v="8"/>
    <m/>
    <n v="8"/>
    <n v="16"/>
    <s v="Hỗ trợ PM"/>
    <x v="3"/>
    <m/>
    <s v="Viết Hòa"/>
    <m/>
  </r>
  <r>
    <x v="178"/>
    <n v="27"/>
    <s v="Jun"/>
    <s v="C2-172D"/>
    <s v="Hi.mix"/>
    <s v="CPT"/>
    <n v="9812"/>
    <n v="1"/>
    <n v="8"/>
    <n v="3"/>
    <n v="11"/>
    <n v="11"/>
    <s v="Hỗ trợ PM"/>
    <x v="3"/>
    <m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m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m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m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m/>
    <m/>
    <m/>
  </r>
  <r>
    <x v="178"/>
    <n v="27"/>
    <s v="Jun"/>
    <s v="C2051N"/>
    <s v="Hi.mix"/>
    <s v="CPT"/>
    <n v="9812"/>
    <n v="1"/>
    <n v="8"/>
    <n v="2"/>
    <n v="10"/>
    <n v="10"/>
    <s v="Hỗ trợ PM"/>
    <x v="3"/>
    <m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m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m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m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m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m/>
    <s v="Phạm Bá Phú"/>
    <m/>
  </r>
  <r>
    <x v="178"/>
    <n v="27"/>
    <s v="Jun"/>
    <s v="C2055N"/>
    <s v="Hi.mix"/>
    <s v="CPT"/>
    <n v="9812"/>
    <n v="2"/>
    <n v="8"/>
    <n v="4"/>
    <n v="12"/>
    <n v="24"/>
    <s v="Hỗ trợ WH FG"/>
    <x v="9"/>
    <m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FG D2"/>
    <x v="9"/>
    <m/>
    <s v="Nguyễn Việt Anh"/>
    <m/>
  </r>
  <r>
    <x v="178"/>
    <n v="27"/>
    <s v="Jun"/>
    <s v="C2055N"/>
    <s v="Hi.mix"/>
    <s v="CPT"/>
    <n v="9812"/>
    <n v="8"/>
    <n v="8"/>
    <n v="4"/>
    <n v="12"/>
    <n v="96"/>
    <s v="Hỗ trợ WH FG D2"/>
    <x v="9"/>
    <m/>
    <s v="Nguyễn Việt Anh"/>
    <m/>
  </r>
  <r>
    <x v="178"/>
    <n v="27"/>
    <s v="Jun"/>
    <s v="C2013N"/>
    <s v="Hi.mix"/>
    <s v="CPT"/>
    <n v="9812"/>
    <n v="3"/>
    <n v="8"/>
    <m/>
    <n v="8"/>
    <n v="24"/>
    <s v="Support run line OP-1F"/>
    <x v="12"/>
    <m/>
    <m/>
    <m/>
  </r>
  <r>
    <x v="178"/>
    <n v="27"/>
    <s v="Jun"/>
    <s v="C2012N"/>
    <s v="Hi.mix"/>
    <s v="CPT"/>
    <n v="9812"/>
    <n v="12"/>
    <n v="8"/>
    <n v="3.5"/>
    <n v="11.5"/>
    <n v="138"/>
    <s v="Support run line OP-1F"/>
    <x v="12"/>
    <m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m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m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m/>
    <m/>
    <m/>
  </r>
  <r>
    <x v="178"/>
    <n v="27"/>
    <s v="Jun"/>
    <s v="C2045N"/>
    <s v="Hi.mix"/>
    <s v="OP"/>
    <n v="9812"/>
    <n v="1"/>
    <n v="8"/>
    <m/>
    <n v="8"/>
    <n v="8"/>
    <s v="Hỗ trợ PM"/>
    <x v="3"/>
    <m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PM"/>
    <x v="3"/>
    <m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m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m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m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m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m/>
    <m/>
    <m/>
  </r>
  <r>
    <x v="178"/>
    <n v="27"/>
    <s v="Jun"/>
    <s v="C2041D"/>
    <s v="Hi.mix"/>
    <s v="OP"/>
    <n v="9812"/>
    <n v="2"/>
    <n v="8"/>
    <m/>
    <n v="8"/>
    <n v="16"/>
    <s v="Support NPI"/>
    <x v="14"/>
    <m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m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m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m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m/>
    <s v="Nguyen Van Tho"/>
    <m/>
  </r>
  <r>
    <x v="178"/>
    <n v="27"/>
    <s v="Jun"/>
    <s v="C2142N"/>
    <s v="EEC"/>
    <s v="OP"/>
    <n v="9814"/>
    <n v="2"/>
    <n v="8"/>
    <n v="4"/>
    <n v="12"/>
    <n v="24"/>
    <s v="Hỗ trợ QE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PM"/>
    <x v="3"/>
    <m/>
    <s v="Hàn"/>
    <m/>
  </r>
  <r>
    <x v="179"/>
    <n v="27"/>
    <s v="Jul"/>
    <s v="C2100N"/>
    <s v="EEC"/>
    <s v="CPT"/>
    <n v="9814"/>
    <n v="1"/>
    <n v="2"/>
    <m/>
    <n v="2"/>
    <n v="2"/>
    <s v="Hỗ trợ PM"/>
    <x v="3"/>
    <m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m/>
    <s v="Le Tai"/>
    <m/>
  </r>
  <r>
    <x v="179"/>
    <n v="27"/>
    <s v="Jul"/>
    <s v="C2-172D"/>
    <s v="Hi.mix"/>
    <s v="CPT"/>
    <n v="9812"/>
    <n v="1"/>
    <n v="8"/>
    <n v="3.5"/>
    <n v="11.5"/>
    <n v="11.5"/>
    <s v="Hỗ trợ PM"/>
    <x v="3"/>
    <m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m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m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m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m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m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m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m/>
    <s v="Phạm Bá Phú"/>
    <m/>
  </r>
  <r>
    <x v="179"/>
    <n v="27"/>
    <s v="Jul"/>
    <s v="C2055N"/>
    <s v="Hi.mix"/>
    <s v="CPT"/>
    <n v="9812"/>
    <n v="3"/>
    <n v="8"/>
    <n v="4"/>
    <n v="12"/>
    <n v="36"/>
    <s v="Hỗ trợ WH FG"/>
    <x v="9"/>
    <m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FG D2"/>
    <x v="9"/>
    <m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FG D2"/>
    <x v="9"/>
    <m/>
    <s v="Nguyễn Việt Anh"/>
    <m/>
  </r>
  <r>
    <x v="179"/>
    <n v="27"/>
    <s v="Jul"/>
    <s v="C2055N"/>
    <s v="Hi.mix"/>
    <s v="CPT"/>
    <n v="9812"/>
    <n v="5"/>
    <n v="8"/>
    <n v="4"/>
    <n v="12"/>
    <n v="60"/>
    <s v="Hỗ trợ WH FG D2"/>
    <x v="9"/>
    <m/>
    <s v="Nguyễn Việt Anh"/>
    <m/>
  </r>
  <r>
    <x v="179"/>
    <n v="27"/>
    <s v="Jul"/>
    <s v="C2013N"/>
    <s v="Hi.mix"/>
    <s v="CPT"/>
    <n v="9812"/>
    <n v="2"/>
    <n v="8"/>
    <m/>
    <n v="8"/>
    <n v="16"/>
    <s v="Support run line OP-1F"/>
    <x v="12"/>
    <m/>
    <m/>
    <m/>
  </r>
  <r>
    <x v="179"/>
    <n v="27"/>
    <s v="Jul"/>
    <s v="C2013N"/>
    <s v="Hi.mix"/>
    <s v="CPT"/>
    <n v="9812"/>
    <n v="1"/>
    <n v="8"/>
    <n v="2.5"/>
    <n v="10.5"/>
    <n v="10.5"/>
    <s v="Support run line OP-1F"/>
    <x v="12"/>
    <m/>
    <m/>
    <m/>
  </r>
  <r>
    <x v="179"/>
    <n v="27"/>
    <s v="Jul"/>
    <s v="C2012N"/>
    <s v="Hi.mix"/>
    <s v="CPT"/>
    <n v="9812"/>
    <n v="18"/>
    <n v="8"/>
    <n v="3.5"/>
    <n v="11.5"/>
    <n v="207"/>
    <s v="Support run line OP-1F"/>
    <x v="12"/>
    <m/>
    <m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m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m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m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m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m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m/>
    <m/>
    <m/>
  </r>
  <r>
    <x v="179"/>
    <n v="27"/>
    <s v="Jul"/>
    <s v="C2045N"/>
    <s v="Hi.mix"/>
    <s v="OP"/>
    <n v="9812"/>
    <n v="1"/>
    <n v="8"/>
    <n v="4"/>
    <n v="12"/>
    <n v="12"/>
    <s v="Hỗ trợ PM"/>
    <x v="3"/>
    <m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m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m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m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m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m/>
    <m/>
    <m/>
  </r>
  <r>
    <x v="179"/>
    <n v="27"/>
    <s v="Jul"/>
    <s v="C2048D"/>
    <s v="Hi.mix"/>
    <s v="OP"/>
    <n v="9812"/>
    <n v="4"/>
    <n v="8"/>
    <m/>
    <n v="8"/>
    <n v="32"/>
    <s v="Support run line OP-1F"/>
    <x v="12"/>
    <m/>
    <m/>
    <m/>
  </r>
  <r>
    <x v="179"/>
    <n v="27"/>
    <s v="Jul"/>
    <s v="C2047D"/>
    <s v="Hi.mix"/>
    <s v="OP"/>
    <n v="9812"/>
    <n v="1"/>
    <n v="8"/>
    <n v="2"/>
    <n v="10"/>
    <n v="10"/>
    <s v="Support run line OP-1F"/>
    <x v="12"/>
    <m/>
    <m/>
    <m/>
  </r>
  <r>
    <x v="179"/>
    <n v="27"/>
    <s v="Jul"/>
    <s v="C2043D"/>
    <s v="Hi.mix"/>
    <s v="OP"/>
    <n v="9812"/>
    <n v="5"/>
    <n v="8"/>
    <n v="3.5"/>
    <n v="11.5"/>
    <n v="57.5"/>
    <s v="Support run line OP-1F"/>
    <x v="12"/>
    <m/>
    <m/>
    <m/>
  </r>
  <r>
    <x v="179"/>
    <n v="27"/>
    <s v="Jul"/>
    <s v="C2888D"/>
    <s v="Hi.mix"/>
    <s v="OP"/>
    <n v="9812"/>
    <n v="3"/>
    <n v="8"/>
    <m/>
    <n v="8"/>
    <n v="24"/>
    <s v="Hỗ trợ WH 3F"/>
    <x v="9"/>
    <m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m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m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m/>
    <s v="Nguyen Van Tho"/>
    <m/>
  </r>
  <r>
    <x v="179"/>
    <n v="27"/>
    <s v="Jul"/>
    <s v="C2142N"/>
    <s v="EEC"/>
    <s v="OP"/>
    <n v="9814"/>
    <n v="1"/>
    <n v="8"/>
    <n v="4"/>
    <n v="12"/>
    <n v="12"/>
    <s v="Hỗ trợ QE"/>
    <x v="21"/>
    <s v="BC0036"/>
    <s v="Kayn Nguyen Trung Kien"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  <r>
    <x v="180"/>
    <n v="0"/>
    <s v="Jan"/>
    <m/>
    <m/>
    <m/>
    <m/>
    <m/>
    <m/>
    <m/>
    <n v="0"/>
    <n v="0"/>
    <m/>
    <x v="2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59">
        <item x="153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57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56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55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54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90">
        <item x="59"/>
        <item m="1" x="84"/>
        <item x="8"/>
        <item m="1" x="78"/>
        <item x="0"/>
        <item x="45"/>
        <item x="1"/>
        <item m="1" x="76"/>
        <item x="3"/>
        <item x="4"/>
        <item x="5"/>
        <item x="6"/>
        <item m="1" x="83"/>
        <item x="52"/>
        <item x="19"/>
        <item m="1" x="75"/>
        <item x="11"/>
        <item m="1" x="88"/>
        <item m="1" x="85"/>
        <item x="13"/>
        <item m="1" x="67"/>
        <item m="1" x="86"/>
        <item m="1" x="80"/>
        <item x="17"/>
        <item m="1" x="87"/>
        <item m="1" x="81"/>
        <item m="1" x="82"/>
        <item x="7"/>
        <item x="9"/>
        <item x="46"/>
        <item m="1" x="79"/>
        <item x="10"/>
        <item x="20"/>
        <item x="21"/>
        <item x="15"/>
        <item m="1" x="77"/>
        <item x="18"/>
        <item x="22"/>
        <item x="12"/>
        <item x="16"/>
        <item m="1" x="74"/>
        <item x="25"/>
        <item x="2"/>
        <item x="26"/>
        <item m="1" x="73"/>
        <item x="28"/>
        <item x="29"/>
        <item x="30"/>
        <item x="31"/>
        <item x="24"/>
        <item x="32"/>
        <item x="33"/>
        <item m="1" x="68"/>
        <item m="1" x="72"/>
        <item x="34"/>
        <item x="35"/>
        <item m="1" x="70"/>
        <item m="1" x="71"/>
        <item m="1" x="66"/>
        <item m="1" x="69"/>
        <item x="37"/>
        <item x="38"/>
        <item x="14"/>
        <item x="39"/>
        <item x="27"/>
        <item x="36"/>
        <item x="23"/>
        <item x="42"/>
        <item x="43"/>
        <item x="44"/>
        <item m="1" x="64"/>
        <item x="48"/>
        <item m="1" x="65"/>
        <item x="41"/>
        <item x="40"/>
        <item x="47"/>
        <item x="49"/>
        <item m="1" x="63"/>
        <item x="50"/>
        <item x="51"/>
        <item x="58"/>
        <item x="54"/>
        <item m="1" x="61"/>
        <item m="1" x="62"/>
        <item x="57"/>
        <item x="56"/>
        <item m="1" x="60"/>
        <item x="53"/>
        <item x="5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62"/>
    </i>
    <i>
      <x v="85"/>
    </i>
    <i t="grand">
      <x/>
    </i>
  </rowItems>
  <colItems count="1">
    <i/>
  </colItems>
  <pageFields count="1">
    <pageField fld="0" item="157" hier="-1"/>
  </pageFields>
  <dataFields count="1">
    <dataField name="Total hrs" fld="8" baseField="9" baseItem="0"/>
  </dataFields>
  <formats count="1">
    <format dxfId="17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7">
    <pivotField axis="axisPage" compact="0" outline="0" showAll="0">
      <items count="169">
        <item x="0"/>
        <item x="1"/>
        <item x="2"/>
        <item x="3"/>
        <item x="167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8">
        <item x="19"/>
        <item x="6"/>
        <item m="1" x="25"/>
        <item m="1" x="23"/>
        <item x="4"/>
        <item m="1" x="26"/>
        <item x="1"/>
        <item x="2"/>
        <item x="5"/>
        <item x="7"/>
        <item m="1" x="22"/>
        <item x="8"/>
        <item x="9"/>
        <item x="10"/>
        <item x="11"/>
        <item x="12"/>
        <item m="1" x="24"/>
        <item x="0"/>
        <item x="13"/>
        <item x="14"/>
        <item x="16"/>
        <item x="15"/>
        <item x="3"/>
        <item m="1" x="20"/>
        <item m="1" x="21"/>
        <item x="17"/>
        <item x="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4"/>
    </i>
    <i>
      <x v="6"/>
    </i>
    <i>
      <x v="8"/>
    </i>
    <i t="grand">
      <x/>
    </i>
  </rowItems>
  <colItems count="1">
    <i/>
  </colItems>
  <pageFields count="1">
    <pageField fld="0" item="167" hier="-1"/>
  </pageFields>
  <dataFields count="1">
    <dataField name="Total hrs" fld="18" baseField="0" baseItem="0"/>
  </dataFields>
  <formats count="1">
    <format dxfId="18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182">
        <item x="12"/>
        <item x="10"/>
        <item x="11"/>
        <item x="13"/>
        <item x="180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7">
        <item x="23"/>
        <item x="1"/>
        <item x="2"/>
        <item m="1" x="25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4"/>
        <item x="16"/>
        <item x="15"/>
        <item x="17"/>
        <item x="18"/>
        <item x="19"/>
        <item x="21"/>
        <item x="20"/>
        <item x="22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1"/>
    </i>
    <i>
      <x v="5"/>
    </i>
    <i>
      <x v="6"/>
    </i>
    <i>
      <x v="7"/>
    </i>
    <i>
      <x v="10"/>
    </i>
    <i>
      <x v="13"/>
    </i>
    <i>
      <x v="14"/>
    </i>
    <i>
      <x v="23"/>
    </i>
    <i t="grand">
      <x/>
    </i>
  </rowItems>
  <colItems count="1">
    <i/>
  </colItems>
  <pageFields count="1">
    <pageField fld="0" item="180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N16" sqref="N16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46204</v>
      </c>
      <c r="E4" s="52" t="s">
        <v>1</v>
      </c>
      <c r="F4" s="53">
        <v>46204</v>
      </c>
      <c r="I4" s="52" t="s">
        <v>1</v>
      </c>
      <c r="J4" s="53">
        <v>46204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30</v>
      </c>
      <c r="B7" s="123">
        <v>198.04</v>
      </c>
      <c r="E7" s="2" t="s">
        <v>61</v>
      </c>
      <c r="F7" s="123">
        <v>17.5</v>
      </c>
      <c r="I7" t="s">
        <v>456</v>
      </c>
      <c r="J7" s="97">
        <v>175.75</v>
      </c>
    </row>
    <row r="8" spans="1:10" x14ac:dyDescent="0.35">
      <c r="A8" t="s">
        <v>548</v>
      </c>
      <c r="B8" s="123">
        <v>58.07</v>
      </c>
      <c r="E8" s="2" t="s">
        <v>84</v>
      </c>
      <c r="F8" s="123">
        <v>486.5</v>
      </c>
      <c r="I8" t="s">
        <v>443</v>
      </c>
      <c r="J8" s="97">
        <v>742.25</v>
      </c>
    </row>
    <row r="9" spans="1:10" x14ac:dyDescent="0.35">
      <c r="A9" t="s">
        <v>52</v>
      </c>
      <c r="B9" s="123">
        <v>57.5</v>
      </c>
      <c r="E9" s="2" t="s">
        <v>6226</v>
      </c>
      <c r="F9" s="123">
        <v>64.5</v>
      </c>
      <c r="I9" t="s">
        <v>444</v>
      </c>
      <c r="J9" s="97">
        <v>815</v>
      </c>
    </row>
    <row r="10" spans="1:10" x14ac:dyDescent="0.35">
      <c r="A10" t="s">
        <v>231</v>
      </c>
      <c r="B10" s="123">
        <v>313.61</v>
      </c>
      <c r="E10" s="2" t="s">
        <v>231</v>
      </c>
      <c r="F10" s="123">
        <v>568.5</v>
      </c>
      <c r="I10" t="s">
        <v>436</v>
      </c>
      <c r="J10" s="97">
        <v>8</v>
      </c>
    </row>
    <row r="11" spans="1:10" x14ac:dyDescent="0.35">
      <c r="I11" t="s">
        <v>47</v>
      </c>
      <c r="J11" s="97">
        <v>373</v>
      </c>
    </row>
    <row r="12" spans="1:10" x14ac:dyDescent="0.35">
      <c r="I12" t="s">
        <v>52</v>
      </c>
      <c r="J12" s="97">
        <v>27.5</v>
      </c>
    </row>
    <row r="13" spans="1:10" x14ac:dyDescent="0.35">
      <c r="I13" t="s">
        <v>1374</v>
      </c>
      <c r="J13" s="97">
        <v>333</v>
      </c>
    </row>
    <row r="14" spans="1:10" x14ac:dyDescent="0.35">
      <c r="I14" t="s">
        <v>212</v>
      </c>
      <c r="J14" s="97">
        <v>12</v>
      </c>
    </row>
    <row r="15" spans="1:10" x14ac:dyDescent="0.35">
      <c r="I15" t="s">
        <v>231</v>
      </c>
      <c r="J15" s="97">
        <v>2486.5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4"/>
  <sheetViews>
    <sheetView showGridLines="0" zoomScale="55" zoomScaleNormal="55" workbookViewId="0">
      <pane xSplit="8" ySplit="2" topLeftCell="I3614" activePane="bottomRight" state="frozen"/>
      <selection activeCell="I102" sqref="I102"/>
      <selection pane="topRight" activeCell="I102" sqref="I102"/>
      <selection pane="bottomLeft" activeCell="I102" sqref="I102"/>
      <selection pane="bottomRight" activeCell="I3630" sqref="I3630:I3631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20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37388.941766666612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2537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5614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2537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2537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2537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4622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2537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2537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2537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2537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2537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2537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2537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2537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2537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1053</v>
      </c>
      <c r="W280" s="63">
        <v>553965001</v>
      </c>
      <c r="X280" s="63" t="s">
        <v>5872</v>
      </c>
      <c r="Y280" s="63"/>
      <c r="Z280" s="63" t="s">
        <v>1054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2537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549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2537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549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1060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1058</v>
      </c>
      <c r="F341" s="64">
        <v>2</v>
      </c>
      <c r="G341" s="72" t="s">
        <v>1061</v>
      </c>
      <c r="H341" s="63" t="s">
        <v>1062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1063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1064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1059</v>
      </c>
      <c r="F344" s="64">
        <v>1</v>
      </c>
      <c r="G344" s="72">
        <v>159208008</v>
      </c>
      <c r="H344" s="63" t="s">
        <v>1065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1066</v>
      </c>
      <c r="H345" s="63" t="s">
        <v>1067</v>
      </c>
      <c r="I345" s="64" t="s">
        <v>481</v>
      </c>
      <c r="J345" s="63" t="s">
        <v>1068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1071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1069</v>
      </c>
      <c r="I346" s="64" t="s">
        <v>491</v>
      </c>
      <c r="J346" s="63" t="s">
        <v>1070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1076</v>
      </c>
      <c r="H347" s="63" t="s">
        <v>1077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1078</v>
      </c>
      <c r="H348" s="63" t="s">
        <v>1079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1080</v>
      </c>
      <c r="H350" s="63" t="s">
        <v>1081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1082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1072</v>
      </c>
      <c r="F352" s="64">
        <v>2</v>
      </c>
      <c r="G352" s="72" t="s">
        <v>372</v>
      </c>
      <c r="H352" s="63" t="s">
        <v>1083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1084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1085</v>
      </c>
      <c r="H354" s="63" t="s">
        <v>1086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1087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1088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1089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1090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1073</v>
      </c>
      <c r="F359" s="64">
        <v>1</v>
      </c>
      <c r="G359" s="72" t="s">
        <v>1091</v>
      </c>
      <c r="H359" s="63" t="s">
        <v>1092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1093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1094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1095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1096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1063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1097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1098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1099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1100</v>
      </c>
      <c r="I368" s="64" t="s">
        <v>491</v>
      </c>
      <c r="J368" s="63" t="s">
        <v>1070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1093</v>
      </c>
      <c r="I369" s="64" t="s">
        <v>481</v>
      </c>
      <c r="J369" s="63" t="s">
        <v>1101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1105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1074</v>
      </c>
      <c r="F370" s="64">
        <v>1</v>
      </c>
      <c r="G370" s="72">
        <v>130597196</v>
      </c>
      <c r="H370" s="63" t="s">
        <v>1102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1075</v>
      </c>
      <c r="F371" s="64">
        <v>1</v>
      </c>
      <c r="G371" s="72">
        <v>130597197</v>
      </c>
      <c r="H371" s="63" t="s">
        <v>1103</v>
      </c>
      <c r="I371" s="64" t="s">
        <v>491</v>
      </c>
      <c r="J371" s="63" t="s">
        <v>1104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1119</v>
      </c>
      <c r="H372" s="63" t="s">
        <v>1120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1121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1122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1123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1124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1125</v>
      </c>
      <c r="H377" s="63" t="s">
        <v>1126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1127</v>
      </c>
      <c r="H378" s="63" t="s">
        <v>1128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1129</v>
      </c>
      <c r="H379" s="63" t="s">
        <v>1130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1131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1132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1133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1073</v>
      </c>
      <c r="F383" s="64">
        <v>1</v>
      </c>
      <c r="G383" s="72">
        <v>159243005</v>
      </c>
      <c r="H383" s="63" t="s">
        <v>1134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1135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1073</v>
      </c>
      <c r="F385" s="64">
        <v>1</v>
      </c>
      <c r="G385" s="72">
        <v>159424004</v>
      </c>
      <c r="H385" s="63" t="s">
        <v>1136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1137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1138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1117</v>
      </c>
      <c r="F388" s="64">
        <v>1</v>
      </c>
      <c r="G388" s="72">
        <v>313039004</v>
      </c>
      <c r="H388" s="63" t="s">
        <v>1139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1140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1141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1142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1059</v>
      </c>
      <c r="F392" s="64">
        <v>1</v>
      </c>
      <c r="G392" s="72">
        <v>159337007</v>
      </c>
      <c r="H392" s="63" t="s">
        <v>1143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1144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1072</v>
      </c>
      <c r="F394" s="64">
        <v>1</v>
      </c>
      <c r="G394" s="72" t="s">
        <v>372</v>
      </c>
      <c r="H394" s="63" t="s">
        <v>1083</v>
      </c>
      <c r="I394" s="64" t="s">
        <v>491</v>
      </c>
      <c r="J394" s="63" t="s">
        <v>1145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1072</v>
      </c>
      <c r="F395" s="64">
        <v>2</v>
      </c>
      <c r="G395" s="72" t="s">
        <v>372</v>
      </c>
      <c r="H395" s="63" t="s">
        <v>1083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1118</v>
      </c>
      <c r="F396" s="64">
        <v>2</v>
      </c>
      <c r="G396" s="72">
        <v>130597200</v>
      </c>
      <c r="H396" s="63" t="s">
        <v>1146</v>
      </c>
      <c r="I396" s="64" t="s">
        <v>491</v>
      </c>
      <c r="J396" s="63" t="s">
        <v>1147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1199</v>
      </c>
      <c r="H397" s="63" t="s">
        <v>1198</v>
      </c>
      <c r="I397" s="64" t="s">
        <v>481</v>
      </c>
      <c r="J397" s="63" t="s">
        <v>1200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1201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1157</v>
      </c>
      <c r="H398" s="63" t="s">
        <v>1158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1159</v>
      </c>
      <c r="H399" s="63" t="s">
        <v>1160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1161</v>
      </c>
      <c r="H400" s="63" t="s">
        <v>1162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1163</v>
      </c>
      <c r="H401" s="63" t="s">
        <v>1164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1165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1166</v>
      </c>
      <c r="H403" s="63" t="s">
        <v>1167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1168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1169</v>
      </c>
      <c r="H405" s="63" t="s">
        <v>1170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1171</v>
      </c>
      <c r="H406" s="63" t="s">
        <v>1172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1173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1174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1175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1176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1155</v>
      </c>
      <c r="F411" s="64">
        <v>2</v>
      </c>
      <c r="G411" s="72">
        <v>317342001</v>
      </c>
      <c r="H411" s="63" t="s">
        <v>1177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1178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1166</v>
      </c>
      <c r="H413" s="63" t="s">
        <v>1167</v>
      </c>
      <c r="I413" s="64" t="s">
        <v>492</v>
      </c>
      <c r="J413" s="63" t="s">
        <v>1179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2537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1180</v>
      </c>
      <c r="H414" s="63" t="s">
        <v>1181</v>
      </c>
      <c r="I414" s="64" t="s">
        <v>486</v>
      </c>
      <c r="J414" s="63" t="s">
        <v>1182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1072</v>
      </c>
      <c r="F415" s="64">
        <v>1</v>
      </c>
      <c r="G415" s="72" t="s">
        <v>372</v>
      </c>
      <c r="H415" s="63" t="s">
        <v>1083</v>
      </c>
      <c r="I415" s="64" t="s">
        <v>491</v>
      </c>
      <c r="J415" s="63" t="s">
        <v>1183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1156</v>
      </c>
      <c r="F416" s="64">
        <v>1</v>
      </c>
      <c r="G416" s="72" t="s">
        <v>301</v>
      </c>
      <c r="H416" s="63" t="s">
        <v>1184</v>
      </c>
      <c r="I416" s="64" t="s">
        <v>491</v>
      </c>
      <c r="J416" s="63" t="s">
        <v>1185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1123</v>
      </c>
      <c r="I417" s="64" t="s">
        <v>481</v>
      </c>
      <c r="J417" s="63" t="s">
        <v>1186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4623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1124</v>
      </c>
      <c r="I418" s="64" t="s">
        <v>491</v>
      </c>
      <c r="J418" s="63" t="s">
        <v>1187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1188</v>
      </c>
      <c r="I419" s="64" t="s">
        <v>491</v>
      </c>
      <c r="J419" s="63" t="s">
        <v>1189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1190</v>
      </c>
      <c r="I420" s="64" t="s">
        <v>491</v>
      </c>
      <c r="J420" s="63" t="s">
        <v>1191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1192</v>
      </c>
      <c r="I421" s="64" t="s">
        <v>481</v>
      </c>
      <c r="J421" s="63" t="s">
        <v>1193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1193</v>
      </c>
      <c r="W421" s="63" t="s">
        <v>1194</v>
      </c>
      <c r="X421" s="63" t="s">
        <v>1195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1192</v>
      </c>
      <c r="I422" s="64" t="s">
        <v>481</v>
      </c>
      <c r="J422" s="63" t="s">
        <v>1193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1212</v>
      </c>
      <c r="H423" s="63" t="s">
        <v>1213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1214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1215</v>
      </c>
      <c r="H425" s="63" t="s">
        <v>1216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1217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1218</v>
      </c>
      <c r="H427" s="63" t="s">
        <v>1219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1220</v>
      </c>
      <c r="H428" s="63" t="s">
        <v>1221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1211</v>
      </c>
      <c r="F429" s="64">
        <v>1</v>
      </c>
      <c r="G429" s="72" t="s">
        <v>1222</v>
      </c>
      <c r="H429" s="63" t="s">
        <v>1223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1224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1225</v>
      </c>
      <c r="H431" s="63" t="s">
        <v>1226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1227</v>
      </c>
      <c r="H432" s="63" t="s">
        <v>1228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1229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1230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1231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1232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1233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1234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1155</v>
      </c>
      <c r="F439" s="64">
        <v>2</v>
      </c>
      <c r="G439" s="72">
        <v>319349003</v>
      </c>
      <c r="H439" s="63" t="s">
        <v>1235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1155</v>
      </c>
      <c r="F440" s="64">
        <v>2</v>
      </c>
      <c r="G440" s="72">
        <v>319349009</v>
      </c>
      <c r="H440" s="63" t="s">
        <v>1236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1215</v>
      </c>
      <c r="H441" s="63" t="s">
        <v>1216</v>
      </c>
      <c r="I441" s="64" t="s">
        <v>481</v>
      </c>
      <c r="J441" s="63" t="s">
        <v>1237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1243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1212</v>
      </c>
      <c r="H442" s="63" t="s">
        <v>1213</v>
      </c>
      <c r="I442" s="64" t="s">
        <v>481</v>
      </c>
      <c r="J442" s="63" t="s">
        <v>1238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1168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1239</v>
      </c>
      <c r="H444" s="63" t="s">
        <v>1240</v>
      </c>
      <c r="I444" s="64" t="s">
        <v>491</v>
      </c>
      <c r="J444" s="63" t="s">
        <v>1241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1212</v>
      </c>
      <c r="H445" s="63" t="s">
        <v>1213</v>
      </c>
      <c r="I445" s="64" t="s">
        <v>491</v>
      </c>
      <c r="J445" s="63" t="s">
        <v>1242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1251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1252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1253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1066</v>
      </c>
      <c r="H449" s="63" t="s">
        <v>1254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1252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1255</v>
      </c>
      <c r="H451" s="63" t="s">
        <v>1256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1257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1258</v>
      </c>
      <c r="H453" s="63" t="s">
        <v>1259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1260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1261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1262</v>
      </c>
      <c r="H456" s="63" t="s">
        <v>1263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1264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1265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1073</v>
      </c>
      <c r="F459" s="64">
        <v>1</v>
      </c>
      <c r="G459" s="72">
        <v>161030007</v>
      </c>
      <c r="H459" s="63" t="s">
        <v>1266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1267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1268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1269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1270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1271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1272</v>
      </c>
      <c r="I465" s="64" t="s">
        <v>481</v>
      </c>
      <c r="J465" s="63" t="s">
        <v>1273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1274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1291</v>
      </c>
      <c r="H466" s="63" t="s">
        <v>1292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1290</v>
      </c>
      <c r="F467" s="64">
        <v>1</v>
      </c>
      <c r="G467" s="72" t="s">
        <v>1293</v>
      </c>
      <c r="H467" s="63" t="s">
        <v>1294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1295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1296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1297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1298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1299</v>
      </c>
      <c r="I472" s="64" t="s">
        <v>486</v>
      </c>
      <c r="J472" s="63" t="s">
        <v>1301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1300</v>
      </c>
      <c r="I473" s="64" t="s">
        <v>486</v>
      </c>
      <c r="J473" s="63" t="s">
        <v>1302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3313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1312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1313</v>
      </c>
      <c r="H475" s="63" t="s">
        <v>1314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1315</v>
      </c>
      <c r="H476" s="63" t="s">
        <v>1316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1308</v>
      </c>
      <c r="F477" s="64">
        <v>2</v>
      </c>
      <c r="G477" s="72" t="s">
        <v>1317</v>
      </c>
      <c r="H477" s="63" t="s">
        <v>1318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1131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1309</v>
      </c>
      <c r="F479" s="64">
        <v>2</v>
      </c>
      <c r="G479" s="72" t="s">
        <v>1227</v>
      </c>
      <c r="H479" s="63" t="s">
        <v>1319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1320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1321</v>
      </c>
      <c r="I481" s="64" t="s">
        <v>486</v>
      </c>
      <c r="J481" s="63" t="s">
        <v>1322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1310</v>
      </c>
      <c r="F482" s="64">
        <v>1</v>
      </c>
      <c r="G482" s="72">
        <v>130540015</v>
      </c>
      <c r="H482" s="63" t="s">
        <v>1323</v>
      </c>
      <c r="I482" s="64" t="s">
        <v>491</v>
      </c>
      <c r="J482" s="63" t="s">
        <v>1324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1311</v>
      </c>
      <c r="F483" s="64">
        <v>1</v>
      </c>
      <c r="G483" s="72">
        <v>130606034</v>
      </c>
      <c r="H483" s="63" t="s">
        <v>1325</v>
      </c>
      <c r="I483" s="64" t="s">
        <v>491</v>
      </c>
      <c r="J483" s="63" t="s">
        <v>1326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1312</v>
      </c>
      <c r="I484" s="64" t="s">
        <v>481</v>
      </c>
      <c r="J484" s="63" t="s">
        <v>1327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1328</v>
      </c>
      <c r="W484" s="63" t="s">
        <v>1329</v>
      </c>
      <c r="X484" s="63" t="s">
        <v>1330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1338</v>
      </c>
      <c r="H485" s="63" t="s">
        <v>1339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1340</v>
      </c>
      <c r="H486" s="63" t="s">
        <v>1341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1342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1343</v>
      </c>
      <c r="H488" s="63" t="s">
        <v>1344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1345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1072</v>
      </c>
      <c r="F490" s="64">
        <v>1</v>
      </c>
      <c r="G490" s="72" t="s">
        <v>1346</v>
      </c>
      <c r="H490" s="63" t="s">
        <v>1347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1348</v>
      </c>
      <c r="F491" s="64">
        <v>1</v>
      </c>
      <c r="G491" s="72" t="s">
        <v>692</v>
      </c>
      <c r="H491" s="63" t="s">
        <v>1349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1350</v>
      </c>
      <c r="H492" s="63" t="s">
        <v>1351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1352</v>
      </c>
      <c r="H493" s="63" t="s">
        <v>1353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1354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1355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1356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1357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1358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1359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1360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1361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1362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1363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1364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1340</v>
      </c>
      <c r="H505" s="63" t="s">
        <v>1341</v>
      </c>
      <c r="I505" s="64" t="s">
        <v>492</v>
      </c>
      <c r="J505" s="63" t="s">
        <v>1365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2537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1343</v>
      </c>
      <c r="H506" s="63" t="s">
        <v>1344</v>
      </c>
      <c r="I506" s="64" t="s">
        <v>486</v>
      </c>
      <c r="J506" s="63" t="s">
        <v>1366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1367</v>
      </c>
      <c r="I507" s="64" t="s">
        <v>491</v>
      </c>
      <c r="J507" s="63" t="s">
        <v>1368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1072</v>
      </c>
      <c r="F508" s="64">
        <v>1</v>
      </c>
      <c r="G508" s="72" t="s">
        <v>1346</v>
      </c>
      <c r="H508" s="63" t="s">
        <v>1347</v>
      </c>
      <c r="I508" s="64" t="s">
        <v>491</v>
      </c>
      <c r="J508" s="63" t="s">
        <v>1369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1072</v>
      </c>
      <c r="F509" s="64">
        <v>2</v>
      </c>
      <c r="G509" s="72" t="s">
        <v>1346</v>
      </c>
      <c r="H509" s="63" t="s">
        <v>1347</v>
      </c>
      <c r="I509" s="64" t="s">
        <v>491</v>
      </c>
      <c r="J509" s="63" t="s">
        <v>1369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1370</v>
      </c>
      <c r="I510" s="64" t="s">
        <v>491</v>
      </c>
      <c r="J510" s="63" t="s">
        <v>1371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1370</v>
      </c>
      <c r="I511" s="64" t="s">
        <v>491</v>
      </c>
      <c r="J511" s="63" t="s">
        <v>1372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1376</v>
      </c>
      <c r="H512" s="63" t="s">
        <v>1377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1378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1379</v>
      </c>
      <c r="H514" s="63" t="s">
        <v>1380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1078</v>
      </c>
      <c r="H515" s="63" t="s">
        <v>1381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1382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1383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1384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1385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1375</v>
      </c>
      <c r="F520" s="64">
        <v>2</v>
      </c>
      <c r="G520" s="72" t="s">
        <v>772</v>
      </c>
      <c r="H520" s="63" t="s">
        <v>1386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1387</v>
      </c>
      <c r="H521" s="63" t="s">
        <v>1388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1389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1091</v>
      </c>
      <c r="H523" s="63" t="s">
        <v>1390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1391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1392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1393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1394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1395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1396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1343</v>
      </c>
      <c r="H530" s="63" t="s">
        <v>1344</v>
      </c>
      <c r="I530" s="64" t="s">
        <v>492</v>
      </c>
      <c r="J530" s="63" t="s">
        <v>1397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2537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1376</v>
      </c>
      <c r="H531" s="63" t="s">
        <v>1398</v>
      </c>
      <c r="I531" s="64" t="s">
        <v>486</v>
      </c>
      <c r="J531" s="63" t="s">
        <v>1400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1072</v>
      </c>
      <c r="F532" s="64">
        <v>2</v>
      </c>
      <c r="G532" s="72" t="s">
        <v>1346</v>
      </c>
      <c r="H532" s="63" t="s">
        <v>1399</v>
      </c>
      <c r="I532" s="64" t="s">
        <v>491</v>
      </c>
      <c r="J532" s="63" t="s">
        <v>1369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1072</v>
      </c>
      <c r="F533" s="64">
        <v>1</v>
      </c>
      <c r="G533" s="72" t="s">
        <v>1346</v>
      </c>
      <c r="H533" s="63" t="s">
        <v>1347</v>
      </c>
      <c r="I533" s="64" t="s">
        <v>491</v>
      </c>
      <c r="J533" s="63" t="s">
        <v>1369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1410</v>
      </c>
      <c r="H534" s="63" t="s">
        <v>1411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1412</v>
      </c>
      <c r="H535" s="63" t="s">
        <v>1413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1379</v>
      </c>
      <c r="H536" s="63" t="s">
        <v>1380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1414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1415</v>
      </c>
      <c r="H538" s="63" t="s">
        <v>1416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1417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1418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1419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1420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1421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1422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1423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1155</v>
      </c>
      <c r="F546" s="64">
        <v>2</v>
      </c>
      <c r="G546" s="72">
        <v>317336002</v>
      </c>
      <c r="H546" s="63" t="s">
        <v>1424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1417</v>
      </c>
      <c r="I547" s="64" t="s">
        <v>481</v>
      </c>
      <c r="J547" s="63" t="s">
        <v>1425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1426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1072</v>
      </c>
      <c r="F548" s="64">
        <v>1</v>
      </c>
      <c r="G548" s="72" t="s">
        <v>1346</v>
      </c>
      <c r="H548" s="63" t="s">
        <v>1399</v>
      </c>
      <c r="I548" s="64" t="s">
        <v>491</v>
      </c>
      <c r="J548" s="63" t="s">
        <v>1369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1450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1414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1451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1452</v>
      </c>
      <c r="H552" s="63" t="s">
        <v>1453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1454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1455</v>
      </c>
      <c r="H554" s="63" t="s">
        <v>1456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1215</v>
      </c>
      <c r="H555" s="63" t="s">
        <v>1457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1458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1459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1454</v>
      </c>
      <c r="I558" s="64" t="s">
        <v>492</v>
      </c>
      <c r="J558" s="63" t="s">
        <v>1460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2537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1461</v>
      </c>
      <c r="H559" s="63" t="s">
        <v>1462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1415</v>
      </c>
      <c r="H560" s="63" t="s">
        <v>1416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1463</v>
      </c>
      <c r="H561" s="63" t="s">
        <v>1464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1465</v>
      </c>
      <c r="H562" s="63" t="s">
        <v>1466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1467</v>
      </c>
      <c r="H563" s="63" t="s">
        <v>1468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1469</v>
      </c>
      <c r="H564" s="63" t="s">
        <v>1470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1449</v>
      </c>
      <c r="F565" s="64">
        <v>2</v>
      </c>
      <c r="G565" s="72" t="s">
        <v>1471</v>
      </c>
      <c r="H565" s="63" t="s">
        <v>1472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1473</v>
      </c>
      <c r="H566" s="63" t="s">
        <v>1474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1475</v>
      </c>
      <c r="H567" s="63" t="s">
        <v>1476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1477</v>
      </c>
      <c r="H568" s="63" t="s">
        <v>1478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1479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1480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1481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1482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1483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1484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1485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1486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1059</v>
      </c>
      <c r="F577" s="64">
        <v>1</v>
      </c>
      <c r="G577" s="72">
        <v>161027005</v>
      </c>
      <c r="H577" s="63" t="s">
        <v>1487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1488</v>
      </c>
      <c r="I578" s="64" t="s">
        <v>481</v>
      </c>
      <c r="J578" s="63" t="s">
        <v>1489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1496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1488</v>
      </c>
      <c r="I579" s="64" t="s">
        <v>491</v>
      </c>
      <c r="J579" s="63" t="s">
        <v>1490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1072</v>
      </c>
      <c r="F580" s="64">
        <v>1</v>
      </c>
      <c r="G580" s="72" t="s">
        <v>1346</v>
      </c>
      <c r="H580" s="63" t="s">
        <v>1399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1491</v>
      </c>
      <c r="I581" s="64" t="s">
        <v>491</v>
      </c>
      <c r="J581" s="63" t="s">
        <v>1492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1465</v>
      </c>
      <c r="H582" s="63" t="s">
        <v>1493</v>
      </c>
      <c r="I582" s="64" t="s">
        <v>491</v>
      </c>
      <c r="J582" s="63" t="s">
        <v>1494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1473</v>
      </c>
      <c r="H583" s="63" t="s">
        <v>1474</v>
      </c>
      <c r="I583" s="64" t="s">
        <v>491</v>
      </c>
      <c r="J583" s="63" t="s">
        <v>1495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1501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1376</v>
      </c>
      <c r="H585" s="63" t="s">
        <v>1398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1502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1503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1504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1505</v>
      </c>
      <c r="H589" s="63" t="s">
        <v>1506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1507</v>
      </c>
      <c r="H590" s="63" t="s">
        <v>1508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1509</v>
      </c>
      <c r="H591" s="63" t="s">
        <v>1510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1511</v>
      </c>
      <c r="H592" s="63" t="s">
        <v>1512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1513</v>
      </c>
      <c r="H593" s="63" t="s">
        <v>1514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1500</v>
      </c>
      <c r="F594" s="64">
        <v>1</v>
      </c>
      <c r="G594" s="72" t="s">
        <v>1169</v>
      </c>
      <c r="H594" s="63" t="s">
        <v>1515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1516</v>
      </c>
      <c r="H595" s="63" t="s">
        <v>1517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1518</v>
      </c>
      <c r="H596" s="63" t="s">
        <v>1519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1225</v>
      </c>
      <c r="H597" s="63" t="s">
        <v>1520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1521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1522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1523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1524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1525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1526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1527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1528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1529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1530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1072</v>
      </c>
      <c r="F608" s="64">
        <v>1</v>
      </c>
      <c r="G608" s="72" t="s">
        <v>1346</v>
      </c>
      <c r="H608" s="63" t="s">
        <v>1531</v>
      </c>
      <c r="I608" s="64" t="s">
        <v>491</v>
      </c>
      <c r="J608" s="63" t="s">
        <v>1532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1502</v>
      </c>
      <c r="I609" s="64" t="s">
        <v>491</v>
      </c>
      <c r="J609" s="63" t="s">
        <v>1534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1461</v>
      </c>
      <c r="H610" s="63" t="s">
        <v>1462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1535</v>
      </c>
      <c r="H611" s="63" t="s">
        <v>1536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1537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1538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1561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1562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1066</v>
      </c>
      <c r="H616" s="63" t="s">
        <v>1254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1410</v>
      </c>
      <c r="H617" s="63" t="s">
        <v>1563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1564</v>
      </c>
      <c r="H618" s="63" t="s">
        <v>1565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1220</v>
      </c>
      <c r="H619" s="63" t="s">
        <v>1221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1432</v>
      </c>
      <c r="F620" s="64">
        <v>2</v>
      </c>
      <c r="G620" s="72" t="s">
        <v>1566</v>
      </c>
      <c r="H620" s="63" t="s">
        <v>1567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1568</v>
      </c>
      <c r="H621" s="63" t="s">
        <v>1569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1570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1571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1518</v>
      </c>
      <c r="H624" s="63" t="s">
        <v>1519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1539</v>
      </c>
      <c r="F625" s="64">
        <v>2</v>
      </c>
      <c r="G625" s="72" t="s">
        <v>1572</v>
      </c>
      <c r="H625" s="63" t="s">
        <v>1573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1574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1575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1576</v>
      </c>
      <c r="I628" s="64" t="s">
        <v>492</v>
      </c>
      <c r="J628" s="63" t="s">
        <v>1577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2537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1072</v>
      </c>
      <c r="F629" s="64">
        <v>1</v>
      </c>
      <c r="G629" s="72" t="s">
        <v>1346</v>
      </c>
      <c r="H629" s="63" t="s">
        <v>1578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1072</v>
      </c>
      <c r="F630" s="64">
        <v>1</v>
      </c>
      <c r="G630" s="72" t="s">
        <v>1346</v>
      </c>
      <c r="H630" s="63" t="s">
        <v>1578</v>
      </c>
      <c r="I630" s="64" t="s">
        <v>491</v>
      </c>
      <c r="J630" s="63" t="s">
        <v>1579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1580</v>
      </c>
      <c r="H631" s="63" t="s">
        <v>1581</v>
      </c>
      <c r="I631" s="64" t="s">
        <v>491</v>
      </c>
      <c r="J631" s="63" t="s">
        <v>1582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1583</v>
      </c>
      <c r="H632" s="63" t="s">
        <v>1584</v>
      </c>
      <c r="I632" s="64" t="s">
        <v>488</v>
      </c>
      <c r="J632" s="63" t="s">
        <v>1585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1586</v>
      </c>
      <c r="I633" s="64" t="s">
        <v>488</v>
      </c>
      <c r="J633" s="63" t="s">
        <v>1587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1588</v>
      </c>
      <c r="I634" s="64" t="s">
        <v>488</v>
      </c>
      <c r="J634" s="63" t="s">
        <v>1587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1589</v>
      </c>
      <c r="I635" s="64" t="s">
        <v>488</v>
      </c>
      <c r="J635" s="63" t="s">
        <v>1587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1590</v>
      </c>
      <c r="I636" s="64" t="s">
        <v>488</v>
      </c>
      <c r="J636" s="63" t="s">
        <v>1587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1591</v>
      </c>
      <c r="I637" s="64" t="s">
        <v>488</v>
      </c>
      <c r="J637" s="63" t="s">
        <v>1587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1592</v>
      </c>
      <c r="I638" s="64" t="s">
        <v>488</v>
      </c>
      <c r="J638" s="63" t="s">
        <v>1587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1593</v>
      </c>
      <c r="I639" s="64" t="s">
        <v>488</v>
      </c>
      <c r="J639" s="63" t="s">
        <v>1587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1594</v>
      </c>
      <c r="I640" s="64" t="s">
        <v>488</v>
      </c>
      <c r="J640" s="63" t="s">
        <v>1587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1072</v>
      </c>
      <c r="F641" s="64">
        <v>1</v>
      </c>
      <c r="G641" s="72" t="s">
        <v>1346</v>
      </c>
      <c r="H641" s="63" t="s">
        <v>1578</v>
      </c>
      <c r="I641" s="64" t="s">
        <v>488</v>
      </c>
      <c r="J641" s="63" t="s">
        <v>1587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1595</v>
      </c>
      <c r="I642" s="64" t="s">
        <v>488</v>
      </c>
      <c r="J642" s="63" t="s">
        <v>1587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1596</v>
      </c>
      <c r="I643" s="64" t="s">
        <v>488</v>
      </c>
      <c r="J643" s="63" t="s">
        <v>1587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1597</v>
      </c>
      <c r="H644" s="63" t="s">
        <v>1598</v>
      </c>
      <c r="I644" s="64" t="s">
        <v>488</v>
      </c>
      <c r="J644" s="63" t="s">
        <v>1587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1599</v>
      </c>
      <c r="I645" s="64" t="s">
        <v>488</v>
      </c>
      <c r="J645" s="63" t="s">
        <v>1587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1600</v>
      </c>
      <c r="I646" s="64" t="s">
        <v>488</v>
      </c>
      <c r="J646" s="63" t="s">
        <v>1587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1580</v>
      </c>
      <c r="H647" s="63" t="s">
        <v>1581</v>
      </c>
      <c r="I647" s="64" t="s">
        <v>488</v>
      </c>
      <c r="J647" s="63" t="s">
        <v>1587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1502</v>
      </c>
      <c r="I648" s="64" t="s">
        <v>488</v>
      </c>
      <c r="J648" s="63" t="s">
        <v>1587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1410</v>
      </c>
      <c r="H649" s="63" t="s">
        <v>1563</v>
      </c>
      <c r="I649" s="64" t="s">
        <v>488</v>
      </c>
      <c r="J649" s="63" t="s">
        <v>1587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1601</v>
      </c>
      <c r="I650" s="64" t="s">
        <v>488</v>
      </c>
      <c r="J650" s="63" t="s">
        <v>1587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1602</v>
      </c>
      <c r="I651" s="64" t="s">
        <v>488</v>
      </c>
      <c r="J651" s="63" t="s">
        <v>1587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1603</v>
      </c>
      <c r="H652" s="63" t="s">
        <v>1604</v>
      </c>
      <c r="I652" s="64" t="s">
        <v>488</v>
      </c>
      <c r="J652" s="63" t="s">
        <v>1587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1540</v>
      </c>
      <c r="F653" s="64">
        <v>1</v>
      </c>
      <c r="G653" s="72" t="s">
        <v>1605</v>
      </c>
      <c r="H653" s="63" t="s">
        <v>1606</v>
      </c>
      <c r="I653" s="64" t="s">
        <v>488</v>
      </c>
      <c r="J653" s="63" t="s">
        <v>1587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1348</v>
      </c>
      <c r="F654" s="64">
        <v>1</v>
      </c>
      <c r="G654" s="72" t="s">
        <v>1605</v>
      </c>
      <c r="H654" s="63" t="s">
        <v>1606</v>
      </c>
      <c r="I654" s="64" t="s">
        <v>488</v>
      </c>
      <c r="J654" s="63" t="s">
        <v>1587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1605</v>
      </c>
      <c r="H655" s="63" t="s">
        <v>1607</v>
      </c>
      <c r="I655" s="64" t="s">
        <v>488</v>
      </c>
      <c r="J655" s="63" t="s">
        <v>1587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1541</v>
      </c>
      <c r="F656" s="64">
        <v>1</v>
      </c>
      <c r="G656" s="72" t="s">
        <v>1605</v>
      </c>
      <c r="H656" s="63" t="s">
        <v>1608</v>
      </c>
      <c r="I656" s="64" t="s">
        <v>488</v>
      </c>
      <c r="J656" s="63" t="s">
        <v>1587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1542</v>
      </c>
      <c r="F657" s="64">
        <v>1</v>
      </c>
      <c r="G657" s="72" t="s">
        <v>1605</v>
      </c>
      <c r="H657" s="63" t="s">
        <v>1609</v>
      </c>
      <c r="I657" s="64" t="s">
        <v>488</v>
      </c>
      <c r="J657" s="63" t="s">
        <v>1587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1610</v>
      </c>
      <c r="H658" s="63" t="s">
        <v>1611</v>
      </c>
      <c r="I658" s="64" t="s">
        <v>488</v>
      </c>
      <c r="J658" s="63" t="s">
        <v>1587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1610</v>
      </c>
      <c r="H659" s="63" t="s">
        <v>1612</v>
      </c>
      <c r="I659" s="64" t="s">
        <v>488</v>
      </c>
      <c r="J659" s="63" t="s">
        <v>1587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1613</v>
      </c>
      <c r="H660" s="63" t="s">
        <v>1614</v>
      </c>
      <c r="I660" s="64" t="s">
        <v>488</v>
      </c>
      <c r="J660" s="63" t="s">
        <v>1587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1543</v>
      </c>
      <c r="F661" s="64">
        <v>1</v>
      </c>
      <c r="G661" s="72" t="s">
        <v>1061</v>
      </c>
      <c r="H661" s="63" t="s">
        <v>1615</v>
      </c>
      <c r="I661" s="64" t="s">
        <v>488</v>
      </c>
      <c r="J661" s="63" t="s">
        <v>1587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1513</v>
      </c>
      <c r="H662" s="63" t="s">
        <v>1514</v>
      </c>
      <c r="I662" s="64" t="s">
        <v>488</v>
      </c>
      <c r="J662" s="63" t="s">
        <v>1587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1544</v>
      </c>
      <c r="F663" s="64">
        <v>1</v>
      </c>
      <c r="G663" s="72" t="s">
        <v>1616</v>
      </c>
      <c r="H663" s="63" t="s">
        <v>1617</v>
      </c>
      <c r="I663" s="64" t="s">
        <v>488</v>
      </c>
      <c r="J663" s="63" t="s">
        <v>1587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1545</v>
      </c>
      <c r="F664" s="64">
        <v>1</v>
      </c>
      <c r="G664" s="72" t="s">
        <v>1618</v>
      </c>
      <c r="H664" s="63" t="s">
        <v>1619</v>
      </c>
      <c r="I664" s="64" t="s">
        <v>488</v>
      </c>
      <c r="J664" s="63" t="s">
        <v>1587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1620</v>
      </c>
      <c r="H665" s="63" t="s">
        <v>1621</v>
      </c>
      <c r="I665" s="64" t="s">
        <v>488</v>
      </c>
      <c r="J665" s="63" t="s">
        <v>1587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1516</v>
      </c>
      <c r="H666" s="63" t="s">
        <v>1517</v>
      </c>
      <c r="I666" s="64" t="s">
        <v>488</v>
      </c>
      <c r="J666" s="63" t="s">
        <v>1587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1518</v>
      </c>
      <c r="H667" s="63" t="s">
        <v>1519</v>
      </c>
      <c r="I667" s="64" t="s">
        <v>488</v>
      </c>
      <c r="J667" s="63" t="s">
        <v>1587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1622</v>
      </c>
      <c r="H668" s="63" t="s">
        <v>1623</v>
      </c>
      <c r="I668" s="64" t="s">
        <v>488</v>
      </c>
      <c r="J668" s="63" t="s">
        <v>1587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1546</v>
      </c>
      <c r="F669" s="64">
        <v>1</v>
      </c>
      <c r="G669" s="72" t="s">
        <v>329</v>
      </c>
      <c r="H669" s="63" t="s">
        <v>1624</v>
      </c>
      <c r="I669" s="64" t="s">
        <v>488</v>
      </c>
      <c r="J669" s="63" t="s">
        <v>1587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1227</v>
      </c>
      <c r="H670" s="63" t="s">
        <v>1319</v>
      </c>
      <c r="I670" s="64" t="s">
        <v>488</v>
      </c>
      <c r="J670" s="63" t="s">
        <v>1587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1310</v>
      </c>
      <c r="F671" s="64">
        <v>1</v>
      </c>
      <c r="G671" s="72">
        <v>130540052</v>
      </c>
      <c r="H671" s="63" t="s">
        <v>1625</v>
      </c>
      <c r="I671" s="64" t="s">
        <v>488</v>
      </c>
      <c r="J671" s="63" t="s">
        <v>1587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1547</v>
      </c>
      <c r="F672" s="64">
        <v>1</v>
      </c>
      <c r="G672" s="72">
        <v>130597339</v>
      </c>
      <c r="H672" s="63" t="s">
        <v>1626</v>
      </c>
      <c r="I672" s="64" t="s">
        <v>488</v>
      </c>
      <c r="J672" s="63" t="s">
        <v>1587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1627</v>
      </c>
      <c r="I673" s="64" t="s">
        <v>488</v>
      </c>
      <c r="J673" s="63" t="s">
        <v>1587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1548</v>
      </c>
      <c r="F674" s="64">
        <v>1</v>
      </c>
      <c r="G674" s="72">
        <v>130606092</v>
      </c>
      <c r="H674" s="63" t="s">
        <v>1628</v>
      </c>
      <c r="I674" s="64" t="s">
        <v>488</v>
      </c>
      <c r="J674" s="63" t="s">
        <v>1587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1549</v>
      </c>
      <c r="F675" s="64">
        <v>1</v>
      </c>
      <c r="G675" s="72">
        <v>159196032</v>
      </c>
      <c r="H675" s="63" t="s">
        <v>1629</v>
      </c>
      <c r="I675" s="64" t="s">
        <v>488</v>
      </c>
      <c r="J675" s="63" t="s">
        <v>1587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1630</v>
      </c>
      <c r="I676" s="64" t="s">
        <v>488</v>
      </c>
      <c r="J676" s="63" t="s">
        <v>1587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1631</v>
      </c>
      <c r="I677" s="64" t="s">
        <v>488</v>
      </c>
      <c r="J677" s="63" t="s">
        <v>1587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1523</v>
      </c>
      <c r="I678" s="64" t="s">
        <v>488</v>
      </c>
      <c r="J678" s="63" t="s">
        <v>1587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1524</v>
      </c>
      <c r="I679" s="64" t="s">
        <v>488</v>
      </c>
      <c r="J679" s="63" t="s">
        <v>1587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1632</v>
      </c>
      <c r="I680" s="64" t="s">
        <v>488</v>
      </c>
      <c r="J680" s="63" t="s">
        <v>1587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1526</v>
      </c>
      <c r="I681" s="64" t="s">
        <v>488</v>
      </c>
      <c r="J681" s="63" t="s">
        <v>1587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1633</v>
      </c>
      <c r="H682" s="63" t="s">
        <v>1634</v>
      </c>
      <c r="I682" s="64" t="s">
        <v>488</v>
      </c>
      <c r="J682" s="63" t="s">
        <v>1587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1635</v>
      </c>
      <c r="H683" s="63" t="s">
        <v>1636</v>
      </c>
      <c r="I683" s="64" t="s">
        <v>488</v>
      </c>
      <c r="J683" s="63" t="s">
        <v>1587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1550</v>
      </c>
      <c r="F684" s="64">
        <v>1</v>
      </c>
      <c r="G684" s="72">
        <v>130597196</v>
      </c>
      <c r="H684" s="63" t="s">
        <v>1637</v>
      </c>
      <c r="I684" s="64" t="s">
        <v>488</v>
      </c>
      <c r="J684" s="63" t="s">
        <v>1587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1075</v>
      </c>
      <c r="F685" s="64">
        <v>1</v>
      </c>
      <c r="G685" s="72">
        <v>130597197</v>
      </c>
      <c r="H685" s="63" t="s">
        <v>1638</v>
      </c>
      <c r="I685" s="64" t="s">
        <v>488</v>
      </c>
      <c r="J685" s="63" t="s">
        <v>1587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1551</v>
      </c>
      <c r="F686" s="64">
        <v>1</v>
      </c>
      <c r="G686" s="72">
        <v>130597197</v>
      </c>
      <c r="H686" s="63" t="s">
        <v>1639</v>
      </c>
      <c r="I686" s="64" t="s">
        <v>488</v>
      </c>
      <c r="J686" s="63" t="s">
        <v>1587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1640</v>
      </c>
      <c r="I687" s="64" t="s">
        <v>488</v>
      </c>
      <c r="J687" s="63" t="s">
        <v>1587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1641</v>
      </c>
      <c r="I688" s="64" t="s">
        <v>488</v>
      </c>
      <c r="J688" s="63" t="s">
        <v>1587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1642</v>
      </c>
      <c r="I689" s="64" t="s">
        <v>488</v>
      </c>
      <c r="J689" s="63" t="s">
        <v>1587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1552</v>
      </c>
      <c r="F690" s="64">
        <v>1</v>
      </c>
      <c r="G690" s="72">
        <v>130597242</v>
      </c>
      <c r="H690" s="63" t="s">
        <v>1643</v>
      </c>
      <c r="I690" s="64" t="s">
        <v>488</v>
      </c>
      <c r="J690" s="63" t="s">
        <v>1587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1553</v>
      </c>
      <c r="F691" s="64">
        <v>1</v>
      </c>
      <c r="G691" s="72">
        <v>130597242</v>
      </c>
      <c r="H691" s="63" t="s">
        <v>1644</v>
      </c>
      <c r="I691" s="64" t="s">
        <v>488</v>
      </c>
      <c r="J691" s="63" t="s">
        <v>1587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1554</v>
      </c>
      <c r="F692" s="64">
        <v>1</v>
      </c>
      <c r="G692" s="72">
        <v>130597242</v>
      </c>
      <c r="H692" s="63" t="s">
        <v>1645</v>
      </c>
      <c r="I692" s="64" t="s">
        <v>488</v>
      </c>
      <c r="J692" s="63" t="s">
        <v>1587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1555</v>
      </c>
      <c r="F693" s="64">
        <v>1</v>
      </c>
      <c r="G693" s="72">
        <v>130597243</v>
      </c>
      <c r="H693" s="63" t="s">
        <v>1646</v>
      </c>
      <c r="I693" s="64" t="s">
        <v>488</v>
      </c>
      <c r="J693" s="63" t="s">
        <v>1587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1556</v>
      </c>
      <c r="F694" s="64">
        <v>1</v>
      </c>
      <c r="G694" s="72">
        <v>130597245</v>
      </c>
      <c r="H694" s="63" t="s">
        <v>1647</v>
      </c>
      <c r="I694" s="64" t="s">
        <v>488</v>
      </c>
      <c r="J694" s="63" t="s">
        <v>1587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1648</v>
      </c>
      <c r="I695" s="64" t="s">
        <v>488</v>
      </c>
      <c r="J695" s="63" t="s">
        <v>1587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1557</v>
      </c>
      <c r="F696" s="64">
        <v>1</v>
      </c>
      <c r="G696" s="72">
        <v>130597246</v>
      </c>
      <c r="H696" s="63" t="s">
        <v>1649</v>
      </c>
      <c r="I696" s="64" t="s">
        <v>488</v>
      </c>
      <c r="J696" s="63" t="s">
        <v>1587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1558</v>
      </c>
      <c r="F697" s="64">
        <v>1</v>
      </c>
      <c r="G697" s="72">
        <v>130597250</v>
      </c>
      <c r="H697" s="63" t="s">
        <v>1650</v>
      </c>
      <c r="I697" s="64" t="s">
        <v>488</v>
      </c>
      <c r="J697" s="63" t="s">
        <v>1587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1559</v>
      </c>
      <c r="F698" s="64">
        <v>1</v>
      </c>
      <c r="G698" s="72">
        <v>130597283</v>
      </c>
      <c r="H698" s="63" t="s">
        <v>1651</v>
      </c>
      <c r="I698" s="64" t="s">
        <v>488</v>
      </c>
      <c r="J698" s="63" t="s">
        <v>1587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1560</v>
      </c>
      <c r="F699" s="64">
        <v>1</v>
      </c>
      <c r="G699" s="72">
        <v>130597291</v>
      </c>
      <c r="H699" s="63" t="s">
        <v>1652</v>
      </c>
      <c r="I699" s="64" t="s">
        <v>488</v>
      </c>
      <c r="J699" s="63" t="s">
        <v>1587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1311</v>
      </c>
      <c r="F700" s="64">
        <v>1</v>
      </c>
      <c r="G700" s="72" t="s">
        <v>1653</v>
      </c>
      <c r="H700" s="63" t="s">
        <v>1654</v>
      </c>
      <c r="I700" s="64" t="s">
        <v>488</v>
      </c>
      <c r="J700" s="63" t="s">
        <v>1587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1586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1659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1660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1661</v>
      </c>
      <c r="H704" s="63" t="s">
        <v>1662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1218</v>
      </c>
      <c r="H705" s="63" t="s">
        <v>1663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1664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1665</v>
      </c>
      <c r="H707" s="63" t="s">
        <v>1666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1667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1668</v>
      </c>
      <c r="H709" s="63" t="s">
        <v>1669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1670</v>
      </c>
      <c r="H710" s="63" t="s">
        <v>1671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1543</v>
      </c>
      <c r="F711" s="64">
        <v>1</v>
      </c>
      <c r="G711" s="72" t="s">
        <v>1672</v>
      </c>
      <c r="H711" s="63" t="s">
        <v>1673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1674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1675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1676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1677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1658</v>
      </c>
      <c r="F716" s="64">
        <v>2</v>
      </c>
      <c r="G716" s="72">
        <v>290061296</v>
      </c>
      <c r="H716" s="63" t="s">
        <v>1678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1679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1658</v>
      </c>
      <c r="F718" s="64">
        <v>2</v>
      </c>
      <c r="G718" s="72">
        <v>290188004</v>
      </c>
      <c r="H718" s="63" t="s">
        <v>1680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1681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1682</v>
      </c>
      <c r="I720" s="64" t="s">
        <v>491</v>
      </c>
      <c r="J720" s="63" t="s">
        <v>1683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1556</v>
      </c>
      <c r="F721" s="64">
        <v>1</v>
      </c>
      <c r="G721" s="72">
        <v>130597243</v>
      </c>
      <c r="H721" s="63" t="s">
        <v>1684</v>
      </c>
      <c r="I721" s="64" t="s">
        <v>491</v>
      </c>
      <c r="J721" s="63" t="s">
        <v>1685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1599</v>
      </c>
      <c r="I722" s="64" t="s">
        <v>483</v>
      </c>
      <c r="J722" s="63" t="s">
        <v>1686</v>
      </c>
      <c r="K722" s="64" t="s">
        <v>2597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1687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1290</v>
      </c>
      <c r="F723" s="64">
        <v>1</v>
      </c>
      <c r="G723" s="72" t="s">
        <v>1918</v>
      </c>
      <c r="H723" s="63" t="s">
        <v>1919</v>
      </c>
      <c r="I723" s="64" t="s">
        <v>702</v>
      </c>
      <c r="J723" s="63" t="s">
        <v>1920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1921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1700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1078</v>
      </c>
      <c r="H725" s="63" t="s">
        <v>1701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1702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1698</v>
      </c>
      <c r="F727" s="64">
        <v>2</v>
      </c>
      <c r="G727" s="72" t="s">
        <v>692</v>
      </c>
      <c r="H727" s="63" t="s">
        <v>1703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1704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1699</v>
      </c>
      <c r="F729" s="64">
        <v>2</v>
      </c>
      <c r="G729" s="72" t="s">
        <v>1705</v>
      </c>
      <c r="H729" s="63" t="s">
        <v>1706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1707</v>
      </c>
      <c r="H730" s="63" t="s">
        <v>1708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1698</v>
      </c>
      <c r="F731" s="64">
        <v>2</v>
      </c>
      <c r="G731" s="72" t="s">
        <v>1227</v>
      </c>
      <c r="H731" s="63" t="s">
        <v>1709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1710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1711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1712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1713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1714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1715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1716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1072</v>
      </c>
      <c r="F739" s="64">
        <v>1</v>
      </c>
      <c r="G739" s="72" t="s">
        <v>1346</v>
      </c>
      <c r="H739" s="63" t="s">
        <v>1717</v>
      </c>
      <c r="I739" s="64" t="s">
        <v>491</v>
      </c>
      <c r="J739" s="63" t="s">
        <v>1579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1156</v>
      </c>
      <c r="F740" s="64">
        <v>1</v>
      </c>
      <c r="G740" s="72" t="s">
        <v>301</v>
      </c>
      <c r="H740" s="63" t="s">
        <v>1718</v>
      </c>
      <c r="I740" s="64" t="s">
        <v>491</v>
      </c>
      <c r="J740" s="63" t="s">
        <v>1719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1720</v>
      </c>
      <c r="I741" s="64" t="s">
        <v>491</v>
      </c>
      <c r="J741" s="63" t="s">
        <v>1721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1543</v>
      </c>
      <c r="F742" s="64">
        <v>1</v>
      </c>
      <c r="G742" s="72" t="s">
        <v>1722</v>
      </c>
      <c r="H742" s="63" t="s">
        <v>1723</v>
      </c>
      <c r="I742" s="64" t="s">
        <v>481</v>
      </c>
      <c r="J742" s="63" t="s">
        <v>1724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1728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1730</v>
      </c>
      <c r="H743" s="63" t="s">
        <v>1731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1668</v>
      </c>
      <c r="H744" s="63" t="s">
        <v>1669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1732</v>
      </c>
      <c r="H745" s="63" t="s">
        <v>1733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1734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1735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1736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1737</v>
      </c>
      <c r="H749" s="63" t="s">
        <v>1738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1739</v>
      </c>
      <c r="H750" s="63" t="s">
        <v>1740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1741</v>
      </c>
      <c r="H751" s="63" t="s">
        <v>1742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1058</v>
      </c>
      <c r="F752" s="64">
        <v>2</v>
      </c>
      <c r="G752" s="72" t="s">
        <v>1743</v>
      </c>
      <c r="H752" s="63" t="s">
        <v>1744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1699</v>
      </c>
      <c r="F753" s="64">
        <v>2</v>
      </c>
      <c r="G753" s="72" t="s">
        <v>831</v>
      </c>
      <c r="H753" s="63" t="s">
        <v>1745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1729</v>
      </c>
      <c r="F754" s="64">
        <v>2</v>
      </c>
      <c r="G754" s="72" t="s">
        <v>1746</v>
      </c>
      <c r="H754" s="63" t="s">
        <v>1747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1748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1749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1750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1751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1752</v>
      </c>
      <c r="I759" s="64" t="s">
        <v>492</v>
      </c>
      <c r="J759" s="63" t="s">
        <v>1753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2537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1732</v>
      </c>
      <c r="H760" s="63" t="s">
        <v>1733</v>
      </c>
      <c r="I760" s="64" t="s">
        <v>486</v>
      </c>
      <c r="J760" s="63" t="s">
        <v>1754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1755</v>
      </c>
      <c r="I761" s="64" t="s">
        <v>481</v>
      </c>
      <c r="J761" s="63" t="s">
        <v>1756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1774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1757</v>
      </c>
      <c r="I762" s="64" t="s">
        <v>481</v>
      </c>
      <c r="J762" s="63" t="s">
        <v>1756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1496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1758</v>
      </c>
      <c r="I763" s="64" t="s">
        <v>481</v>
      </c>
      <c r="J763" s="63" t="s">
        <v>1756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1496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1072</v>
      </c>
      <c r="F764" s="64">
        <v>2</v>
      </c>
      <c r="G764" s="72" t="s">
        <v>1346</v>
      </c>
      <c r="H764" s="63" t="s">
        <v>1759</v>
      </c>
      <c r="I764" s="64" t="s">
        <v>481</v>
      </c>
      <c r="J764" s="63" t="s">
        <v>1756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1496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1338</v>
      </c>
      <c r="H765" s="63" t="s">
        <v>1784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1785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1786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1730</v>
      </c>
      <c r="H768" s="63" t="s">
        <v>1731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1787</v>
      </c>
      <c r="H769" s="63" t="s">
        <v>1788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1066</v>
      </c>
      <c r="H770" s="63" t="s">
        <v>1789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1580</v>
      </c>
      <c r="H771" s="63" t="s">
        <v>1790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1072</v>
      </c>
      <c r="F772" s="64">
        <v>2</v>
      </c>
      <c r="G772" s="72" t="s">
        <v>372</v>
      </c>
      <c r="H772" s="63" t="s">
        <v>1791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1792</v>
      </c>
      <c r="H773" s="63" t="s">
        <v>1793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1543</v>
      </c>
      <c r="F774" s="64">
        <v>1</v>
      </c>
      <c r="G774" s="72" t="s">
        <v>920</v>
      </c>
      <c r="H774" s="63" t="s">
        <v>1794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1782</v>
      </c>
      <c r="F775" s="64">
        <v>2</v>
      </c>
      <c r="G775" s="72" t="s">
        <v>1795</v>
      </c>
      <c r="H775" s="63" t="s">
        <v>1796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1797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1798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1748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1117</v>
      </c>
      <c r="F779" s="64">
        <v>1</v>
      </c>
      <c r="G779" s="72">
        <v>313039004</v>
      </c>
      <c r="H779" s="63" t="s">
        <v>1799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1800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1543</v>
      </c>
      <c r="F781" s="64">
        <v>1</v>
      </c>
      <c r="G781" s="72" t="s">
        <v>1801</v>
      </c>
      <c r="H781" s="63" t="s">
        <v>1802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1547</v>
      </c>
      <c r="F782" s="64">
        <v>1</v>
      </c>
      <c r="G782" s="72">
        <v>130597339</v>
      </c>
      <c r="H782" s="63" t="s">
        <v>1803</v>
      </c>
      <c r="I782" s="64" t="s">
        <v>491</v>
      </c>
      <c r="J782" s="63" t="s">
        <v>1804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1783</v>
      </c>
      <c r="F783" s="64">
        <v>2</v>
      </c>
      <c r="G783" s="72">
        <v>130597283</v>
      </c>
      <c r="H783" s="63" t="s">
        <v>1805</v>
      </c>
      <c r="I783" s="64" t="s">
        <v>491</v>
      </c>
      <c r="J783" s="63" t="s">
        <v>1806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1580</v>
      </c>
      <c r="H784" s="63" t="s">
        <v>1790</v>
      </c>
      <c r="I784" s="64" t="s">
        <v>491</v>
      </c>
      <c r="J784" s="63" t="s">
        <v>1807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1792</v>
      </c>
      <c r="H785" s="63" t="s">
        <v>1793</v>
      </c>
      <c r="I785" s="64" t="s">
        <v>491</v>
      </c>
      <c r="J785" s="63" t="s">
        <v>1808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1809</v>
      </c>
      <c r="H786" s="63" t="s">
        <v>1810</v>
      </c>
      <c r="I786" s="64" t="s">
        <v>491</v>
      </c>
      <c r="J786" s="63" t="s">
        <v>1811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1809</v>
      </c>
      <c r="H787" s="63" t="s">
        <v>1810</v>
      </c>
      <c r="I787" s="64" t="s">
        <v>491</v>
      </c>
      <c r="J787" s="63" t="s">
        <v>1811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1824</v>
      </c>
      <c r="H788" s="63" t="s">
        <v>1825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1826</v>
      </c>
      <c r="H789" s="63" t="s">
        <v>1827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1828</v>
      </c>
      <c r="H790" s="63" t="s">
        <v>1829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1830</v>
      </c>
      <c r="H791" s="63" t="s">
        <v>1831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1832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1833</v>
      </c>
      <c r="H793" s="63" t="s">
        <v>1834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1736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1835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1836</v>
      </c>
      <c r="H796" s="63" t="s">
        <v>1837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1838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1839</v>
      </c>
      <c r="H798" s="63" t="s">
        <v>1840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1841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1823</v>
      </c>
      <c r="F800" s="64">
        <v>2</v>
      </c>
      <c r="G800" s="72" t="s">
        <v>1293</v>
      </c>
      <c r="H800" s="63" t="s">
        <v>1842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1843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1844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1331</v>
      </c>
      <c r="F803" s="64">
        <v>1</v>
      </c>
      <c r="G803" s="72">
        <v>159364002</v>
      </c>
      <c r="H803" s="63" t="s">
        <v>1845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1823</v>
      </c>
      <c r="F804" s="64">
        <v>2</v>
      </c>
      <c r="G804" s="72" t="s">
        <v>1293</v>
      </c>
      <c r="H804" s="63" t="s">
        <v>1842</v>
      </c>
      <c r="I804" s="64" t="s">
        <v>491</v>
      </c>
      <c r="J804" s="63" t="s">
        <v>1846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1338</v>
      </c>
      <c r="H805" s="63" t="s">
        <v>1784</v>
      </c>
      <c r="I805" s="64" t="s">
        <v>491</v>
      </c>
      <c r="J805" s="63" t="s">
        <v>1848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1826</v>
      </c>
      <c r="H806" s="63" t="s">
        <v>1827</v>
      </c>
      <c r="I806" s="64" t="s">
        <v>483</v>
      </c>
      <c r="J806" s="63" t="s">
        <v>1849</v>
      </c>
      <c r="K806" s="64" t="s">
        <v>2597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1916</v>
      </c>
      <c r="X806" s="63" t="s">
        <v>1917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1850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1161</v>
      </c>
      <c r="H808" s="63" t="s">
        <v>1851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1157</v>
      </c>
      <c r="H809" s="63" t="s">
        <v>1852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1853</v>
      </c>
      <c r="H810" s="63" t="s">
        <v>1854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1855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1856</v>
      </c>
      <c r="H812" s="63" t="s">
        <v>1857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1858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1670</v>
      </c>
      <c r="H814" s="63" t="s">
        <v>1859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1847</v>
      </c>
      <c r="F815" s="64">
        <v>2</v>
      </c>
      <c r="G815" s="72" t="s">
        <v>1860</v>
      </c>
      <c r="H815" s="63" t="s">
        <v>1861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1847</v>
      </c>
      <c r="F816" s="64">
        <v>2</v>
      </c>
      <c r="G816" s="72" t="s">
        <v>1862</v>
      </c>
      <c r="H816" s="63" t="s">
        <v>1863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1432</v>
      </c>
      <c r="F817" s="64">
        <v>2</v>
      </c>
      <c r="G817" s="72">
        <v>159483001</v>
      </c>
      <c r="H817" s="63" t="s">
        <v>1864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1658</v>
      </c>
      <c r="F818" s="64">
        <v>2</v>
      </c>
      <c r="G818" s="72">
        <v>290188004</v>
      </c>
      <c r="H818" s="63" t="s">
        <v>1865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1658</v>
      </c>
      <c r="F819" s="64">
        <v>2</v>
      </c>
      <c r="G819" s="72">
        <v>291102002</v>
      </c>
      <c r="H819" s="63" t="s">
        <v>1866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1658</v>
      </c>
      <c r="F820" s="64">
        <v>2</v>
      </c>
      <c r="G820" s="72">
        <v>300003120</v>
      </c>
      <c r="H820" s="63" t="s">
        <v>1867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1868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1313</v>
      </c>
      <c r="H822" s="63" t="s">
        <v>1869</v>
      </c>
      <c r="I822" s="64" t="s">
        <v>486</v>
      </c>
      <c r="J822" s="63" t="s">
        <v>1870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5872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1835</v>
      </c>
      <c r="I823" s="64" t="s">
        <v>491</v>
      </c>
      <c r="J823" s="63" t="s">
        <v>1871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1707</v>
      </c>
      <c r="H824" s="63" t="s">
        <v>1872</v>
      </c>
      <c r="I824" s="64" t="s">
        <v>481</v>
      </c>
      <c r="J824" s="63" t="s">
        <v>1873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1874</v>
      </c>
      <c r="W824" s="63">
        <v>686261001</v>
      </c>
      <c r="X824" s="63" t="s">
        <v>1875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1376</v>
      </c>
      <c r="H825" s="63" t="s">
        <v>1884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1313</v>
      </c>
      <c r="H826" s="63" t="s">
        <v>1869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1826</v>
      </c>
      <c r="H827" s="63" t="s">
        <v>1885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1886</v>
      </c>
      <c r="H828" s="63" t="s">
        <v>1887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1888</v>
      </c>
      <c r="H829" s="63" t="s">
        <v>1889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1890</v>
      </c>
      <c r="H830" s="63" t="s">
        <v>1891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1892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1893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1894</v>
      </c>
      <c r="H833" s="63" t="s">
        <v>1895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1896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1897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1782</v>
      </c>
      <c r="F836" s="64">
        <v>2</v>
      </c>
      <c r="G836" s="72">
        <v>109955022</v>
      </c>
      <c r="H836" s="63" t="s">
        <v>1898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1899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1546</v>
      </c>
      <c r="F838" s="64">
        <v>1</v>
      </c>
      <c r="G838" s="72">
        <v>159428004</v>
      </c>
      <c r="H838" s="63" t="s">
        <v>1900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1658</v>
      </c>
      <c r="F839" s="64">
        <v>2</v>
      </c>
      <c r="G839" s="72">
        <v>230840007</v>
      </c>
      <c r="H839" s="63" t="s">
        <v>1901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1902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1903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1078</v>
      </c>
      <c r="H842" s="63" t="s">
        <v>1905</v>
      </c>
      <c r="I842" s="64" t="s">
        <v>486</v>
      </c>
      <c r="J842" s="63" t="s">
        <v>1904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1078</v>
      </c>
      <c r="H843" s="63" t="s">
        <v>1905</v>
      </c>
      <c r="I843" s="64" t="s">
        <v>491</v>
      </c>
      <c r="J843" s="63" t="s">
        <v>1906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1907</v>
      </c>
      <c r="F844" s="64">
        <v>2</v>
      </c>
      <c r="G844" s="72">
        <v>130597244</v>
      </c>
      <c r="H844" s="63" t="s">
        <v>1908</v>
      </c>
      <c r="I844" s="64" t="s">
        <v>491</v>
      </c>
      <c r="J844" s="63" t="s">
        <v>1909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1555</v>
      </c>
      <c r="F845" s="64">
        <v>1</v>
      </c>
      <c r="G845" s="72">
        <v>130597244</v>
      </c>
      <c r="H845" s="63" t="s">
        <v>1910</v>
      </c>
      <c r="I845" s="64" t="s">
        <v>491</v>
      </c>
      <c r="J845" s="63" t="s">
        <v>1911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1076</v>
      </c>
      <c r="H846" s="63" t="s">
        <v>1914</v>
      </c>
      <c r="I846" s="64" t="s">
        <v>491</v>
      </c>
      <c r="J846" s="63" t="s">
        <v>1915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1066</v>
      </c>
      <c r="H847" s="63" t="s">
        <v>1928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1929</v>
      </c>
      <c r="H848" s="63" t="s">
        <v>1930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1931</v>
      </c>
      <c r="H849" s="63" t="s">
        <v>1932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1933</v>
      </c>
      <c r="H850" s="63" t="s">
        <v>1934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1935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1936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1892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1927</v>
      </c>
      <c r="F854" s="64">
        <v>2</v>
      </c>
      <c r="G854" s="72" t="s">
        <v>1013</v>
      </c>
      <c r="H854" s="63" t="s">
        <v>1937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1938</v>
      </c>
      <c r="H855" s="63" t="s">
        <v>1939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1058</v>
      </c>
      <c r="F856" s="64">
        <v>2</v>
      </c>
      <c r="G856" s="72" t="s">
        <v>1940</v>
      </c>
      <c r="H856" s="63" t="s">
        <v>1941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1942</v>
      </c>
      <c r="H857" s="63" t="s">
        <v>1943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1944</v>
      </c>
      <c r="H858" s="63" t="s">
        <v>1945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1729</v>
      </c>
      <c r="F859" s="64">
        <v>2</v>
      </c>
      <c r="G859" s="72" t="s">
        <v>1946</v>
      </c>
      <c r="H859" s="63" t="s">
        <v>1947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1546</v>
      </c>
      <c r="F860" s="64">
        <v>1</v>
      </c>
      <c r="G860" s="72" t="s">
        <v>1477</v>
      </c>
      <c r="H860" s="63" t="s">
        <v>1948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1949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1549</v>
      </c>
      <c r="F862" s="64">
        <v>1</v>
      </c>
      <c r="G862" s="72">
        <v>159438007</v>
      </c>
      <c r="H862" s="63" t="s">
        <v>1950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1931</v>
      </c>
      <c r="H863" s="63" t="s">
        <v>1951</v>
      </c>
      <c r="I863" s="64" t="s">
        <v>492</v>
      </c>
      <c r="J863" s="63" t="s">
        <v>1952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2537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1931</v>
      </c>
      <c r="H864" s="63" t="s">
        <v>1951</v>
      </c>
      <c r="I864" s="64" t="s">
        <v>492</v>
      </c>
      <c r="J864" s="63" t="s">
        <v>1952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2537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1953</v>
      </c>
      <c r="I865" s="64" t="s">
        <v>486</v>
      </c>
      <c r="J865" s="63" t="s">
        <v>1954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1958</v>
      </c>
      <c r="W865" s="63">
        <v>921322020</v>
      </c>
      <c r="X865" s="63" t="s">
        <v>1957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1949</v>
      </c>
      <c r="I866" s="64" t="s">
        <v>491</v>
      </c>
      <c r="J866" s="63" t="s">
        <v>1955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1942</v>
      </c>
      <c r="H867" s="63" t="s">
        <v>1943</v>
      </c>
      <c r="I867" s="64" t="s">
        <v>491</v>
      </c>
      <c r="J867" s="63" t="s">
        <v>1956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1976</v>
      </c>
      <c r="H868" s="63" t="s">
        <v>1977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1212</v>
      </c>
      <c r="H869" s="63" t="s">
        <v>1978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1979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1980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1823</v>
      </c>
      <c r="F872" s="64">
        <v>2</v>
      </c>
      <c r="G872" s="72" t="s">
        <v>1981</v>
      </c>
      <c r="H872" s="63" t="s">
        <v>1982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1983</v>
      </c>
      <c r="H873" s="63" t="s">
        <v>1984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1729</v>
      </c>
      <c r="F874" s="64">
        <v>2</v>
      </c>
      <c r="G874" s="72" t="s">
        <v>1985</v>
      </c>
      <c r="H874" s="63" t="s">
        <v>1986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1987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1546</v>
      </c>
      <c r="F876" s="64">
        <v>1</v>
      </c>
      <c r="G876" s="72" t="s">
        <v>1988</v>
      </c>
      <c r="H876" s="63" t="s">
        <v>1989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1990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1991</v>
      </c>
      <c r="H878" s="63" t="s">
        <v>1992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1966</v>
      </c>
      <c r="I879" s="64" t="s">
        <v>492</v>
      </c>
      <c r="J879" s="63" t="s">
        <v>1993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2537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1994</v>
      </c>
      <c r="H880" s="63" t="s">
        <v>1977</v>
      </c>
      <c r="I880" s="64" t="s">
        <v>492</v>
      </c>
      <c r="J880" s="63" t="s">
        <v>1995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2537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1078</v>
      </c>
      <c r="H881" s="63" t="s">
        <v>1996</v>
      </c>
      <c r="I881" s="64" t="s">
        <v>486</v>
      </c>
      <c r="J881" s="63" t="s">
        <v>1997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1983</v>
      </c>
      <c r="H882" s="63" t="s">
        <v>1984</v>
      </c>
      <c r="I882" s="64" t="s">
        <v>491</v>
      </c>
      <c r="J882" s="63" t="s">
        <v>1998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2003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2004</v>
      </c>
      <c r="H884" s="63" t="s">
        <v>2005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1119</v>
      </c>
      <c r="H885" s="63" t="s">
        <v>2006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2007</v>
      </c>
      <c r="H886" s="63" t="s">
        <v>2008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1239</v>
      </c>
      <c r="H887" s="63" t="s">
        <v>2009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2010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2011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2012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2013</v>
      </c>
      <c r="H891" s="63" t="s">
        <v>2014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1549</v>
      </c>
      <c r="F892" s="64">
        <v>1</v>
      </c>
      <c r="G892" s="72" t="s">
        <v>2015</v>
      </c>
      <c r="H892" s="63" t="s">
        <v>2016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1545</v>
      </c>
      <c r="F893" s="64">
        <v>1</v>
      </c>
      <c r="G893" s="72" t="s">
        <v>2017</v>
      </c>
      <c r="H893" s="63" t="s">
        <v>2018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1729</v>
      </c>
      <c r="F894" s="64">
        <v>2</v>
      </c>
      <c r="G894" s="72" t="s">
        <v>2019</v>
      </c>
      <c r="H894" s="63" t="s">
        <v>2020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1699</v>
      </c>
      <c r="F895" s="64">
        <v>2</v>
      </c>
      <c r="G895" s="72" t="s">
        <v>1516</v>
      </c>
      <c r="H895" s="63" t="s">
        <v>2021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2022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2023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1239</v>
      </c>
      <c r="H898" s="63" t="s">
        <v>2009</v>
      </c>
      <c r="I898" s="64" t="s">
        <v>486</v>
      </c>
      <c r="J898" s="63" t="s">
        <v>2024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1078</v>
      </c>
      <c r="H899" s="63" t="s">
        <v>2025</v>
      </c>
      <c r="I899" s="64" t="s">
        <v>486</v>
      </c>
      <c r="J899" s="63" t="s">
        <v>1997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2028</v>
      </c>
      <c r="I900" s="64" t="s">
        <v>491</v>
      </c>
      <c r="J900" s="63" t="s">
        <v>2029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2007</v>
      </c>
      <c r="H901" s="63" t="s">
        <v>2008</v>
      </c>
      <c r="I901" s="64" t="s">
        <v>486</v>
      </c>
      <c r="J901" s="63" t="s">
        <v>2031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1991</v>
      </c>
      <c r="H902" s="63" t="s">
        <v>1992</v>
      </c>
      <c r="I902" s="64" t="s">
        <v>486</v>
      </c>
      <c r="J902" s="63" t="s">
        <v>2032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1549</v>
      </c>
      <c r="F903" s="64">
        <v>1</v>
      </c>
      <c r="G903" s="85" t="s">
        <v>2034</v>
      </c>
      <c r="H903" s="63" t="s">
        <v>2033</v>
      </c>
      <c r="I903" s="64" t="s">
        <v>491</v>
      </c>
      <c r="J903" s="63" t="s">
        <v>2035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1072</v>
      </c>
      <c r="F904" s="64">
        <v>1</v>
      </c>
      <c r="G904" s="72" t="s">
        <v>372</v>
      </c>
      <c r="H904" s="63" t="s">
        <v>2036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2037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1163</v>
      </c>
      <c r="H906" s="63" t="s">
        <v>2038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2039</v>
      </c>
      <c r="H907" s="63" t="s">
        <v>2040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2041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1410</v>
      </c>
      <c r="H909" s="63" t="s">
        <v>2042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2043</v>
      </c>
      <c r="H910" s="63" t="s">
        <v>2044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2045</v>
      </c>
      <c r="H911" s="63" t="s">
        <v>2046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1782</v>
      </c>
      <c r="F912" s="64">
        <v>2</v>
      </c>
      <c r="G912" s="72" t="s">
        <v>2047</v>
      </c>
      <c r="H912" s="63" t="s">
        <v>2048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2049</v>
      </c>
      <c r="H913" s="63" t="s">
        <v>2050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1546</v>
      </c>
      <c r="F914" s="64">
        <v>1</v>
      </c>
      <c r="G914" s="72" t="s">
        <v>2051</v>
      </c>
      <c r="H914" s="63" t="s">
        <v>2052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2053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1546</v>
      </c>
      <c r="F916" s="64">
        <v>1</v>
      </c>
      <c r="G916" s="72" t="s">
        <v>792</v>
      </c>
      <c r="H916" s="63" t="s">
        <v>2054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2055</v>
      </c>
      <c r="H917" s="63" t="s">
        <v>2056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2057</v>
      </c>
      <c r="H918" s="63" t="s">
        <v>2058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2059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2060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2061</v>
      </c>
      <c r="H921" s="63" t="s">
        <v>2062</v>
      </c>
      <c r="I921" s="64" t="s">
        <v>481</v>
      </c>
      <c r="J921" s="63" t="s">
        <v>2063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2064</v>
      </c>
      <c r="I922" s="64" t="s">
        <v>491</v>
      </c>
      <c r="J922" s="63" t="s">
        <v>2065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1212</v>
      </c>
      <c r="H923" s="63" t="s">
        <v>2066</v>
      </c>
      <c r="I923" s="64" t="s">
        <v>481</v>
      </c>
      <c r="J923" s="63" t="s">
        <v>1238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2039</v>
      </c>
      <c r="H924" s="63" t="s">
        <v>2040</v>
      </c>
      <c r="I924" s="64" t="s">
        <v>481</v>
      </c>
      <c r="J924" s="63" t="s">
        <v>2069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1410</v>
      </c>
      <c r="H925" s="63" t="s">
        <v>2042</v>
      </c>
      <c r="I925" s="64" t="s">
        <v>481</v>
      </c>
      <c r="J925" s="63" t="s">
        <v>2067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2070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2061</v>
      </c>
      <c r="H926" s="63" t="s">
        <v>2062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2316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2061</v>
      </c>
      <c r="H927" s="63" t="s">
        <v>2062</v>
      </c>
      <c r="I927" s="64" t="s">
        <v>491</v>
      </c>
      <c r="J927" s="63" t="s">
        <v>2288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2316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2061</v>
      </c>
      <c r="H928" s="63" t="s">
        <v>2062</v>
      </c>
      <c r="I928" s="64" t="s">
        <v>491</v>
      </c>
      <c r="J928" s="63" t="s">
        <v>2068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2284</v>
      </c>
      <c r="V928" s="63" t="s">
        <v>2316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2076</v>
      </c>
      <c r="H929" s="63" t="s">
        <v>2077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2078</v>
      </c>
      <c r="H930" s="63" t="s">
        <v>2079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2037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2074</v>
      </c>
      <c r="F932" s="64">
        <v>2</v>
      </c>
      <c r="G932" s="72" t="s">
        <v>2080</v>
      </c>
      <c r="H932" s="63" t="s">
        <v>2081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1782</v>
      </c>
      <c r="F933" s="64">
        <v>2</v>
      </c>
      <c r="G933" s="72" t="s">
        <v>1839</v>
      </c>
      <c r="H933" s="63" t="s">
        <v>2082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2075</v>
      </c>
      <c r="F934" s="64">
        <v>2</v>
      </c>
      <c r="G934" s="72" t="s">
        <v>2083</v>
      </c>
      <c r="H934" s="63" t="s">
        <v>2084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1171</v>
      </c>
      <c r="H935" s="63" t="s">
        <v>2085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1262</v>
      </c>
      <c r="H936" s="63" t="s">
        <v>2086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2087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2088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2061</v>
      </c>
      <c r="H939" s="63" t="s">
        <v>2062</v>
      </c>
      <c r="I939" s="64" t="s">
        <v>702</v>
      </c>
      <c r="J939" s="63" t="s">
        <v>2109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2078</v>
      </c>
      <c r="H940" s="63" t="s">
        <v>2079</v>
      </c>
      <c r="I940" s="64" t="s">
        <v>486</v>
      </c>
      <c r="J940" s="63" t="s">
        <v>2110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2089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2090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1980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2091</v>
      </c>
      <c r="H944" s="63" t="s">
        <v>2092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2093</v>
      </c>
      <c r="H945" s="63" t="s">
        <v>2094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2095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2096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2097</v>
      </c>
      <c r="H948" s="63" t="s">
        <v>2098</v>
      </c>
      <c r="I948" s="64" t="s">
        <v>491</v>
      </c>
      <c r="J948" s="63" t="s">
        <v>2111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2099</v>
      </c>
      <c r="I949" s="64" t="s">
        <v>491</v>
      </c>
      <c r="J949" s="63" t="s">
        <v>2112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1199</v>
      </c>
      <c r="H950" s="63" t="s">
        <v>1198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2117</v>
      </c>
      <c r="H951" s="63" t="s">
        <v>2118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2119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2120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2121</v>
      </c>
      <c r="H954" s="63" t="s">
        <v>2122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2123</v>
      </c>
      <c r="H955" s="63" t="s">
        <v>2124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2113</v>
      </c>
      <c r="F956" s="64">
        <v>2</v>
      </c>
      <c r="G956" s="72" t="s">
        <v>1633</v>
      </c>
      <c r="H956" s="63" t="s">
        <v>2125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2126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1944</v>
      </c>
      <c r="H958" s="63" t="s">
        <v>2127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2128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2114</v>
      </c>
      <c r="F960" s="64">
        <v>1</v>
      </c>
      <c r="G960" s="72" t="s">
        <v>392</v>
      </c>
      <c r="H960" s="63" t="s">
        <v>2129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1058</v>
      </c>
      <c r="F961" s="64">
        <v>2</v>
      </c>
      <c r="G961" s="72">
        <v>159344004</v>
      </c>
      <c r="H961" s="63" t="s">
        <v>2130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2131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2132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1199</v>
      </c>
      <c r="H964" s="63" t="s">
        <v>1198</v>
      </c>
      <c r="I964" s="64" t="s">
        <v>492</v>
      </c>
      <c r="J964" s="63" t="s">
        <v>2133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2537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1199</v>
      </c>
      <c r="H965" s="63" t="s">
        <v>1198</v>
      </c>
      <c r="I965" s="64" t="s">
        <v>481</v>
      </c>
      <c r="J965" s="63" t="s">
        <v>2134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4624</v>
      </c>
      <c r="W965" s="63" t="s">
        <v>4625</v>
      </c>
      <c r="X965" s="63" t="s">
        <v>4626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2115</v>
      </c>
      <c r="F966" s="64">
        <v>1</v>
      </c>
      <c r="G966" s="72" t="s">
        <v>2097</v>
      </c>
      <c r="H966" s="63" t="s">
        <v>2098</v>
      </c>
      <c r="I966" s="64" t="s">
        <v>491</v>
      </c>
      <c r="J966" s="63" t="s">
        <v>2135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2136</v>
      </c>
      <c r="H967" s="63" t="s">
        <v>2137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2074</v>
      </c>
      <c r="F968" s="64">
        <v>2</v>
      </c>
      <c r="G968" s="72" t="s">
        <v>1125</v>
      </c>
      <c r="H968" s="63" t="s">
        <v>2138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1544</v>
      </c>
      <c r="F969" s="64">
        <v>1</v>
      </c>
      <c r="G969" s="72" t="s">
        <v>883</v>
      </c>
      <c r="H969" s="63" t="s">
        <v>2139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2140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2141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2142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2143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1199</v>
      </c>
      <c r="H974" s="63" t="s">
        <v>1198</v>
      </c>
      <c r="I974" s="64" t="s">
        <v>492</v>
      </c>
      <c r="J974" s="63" t="s">
        <v>2133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2537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1199</v>
      </c>
      <c r="H975" s="63" t="s">
        <v>1198</v>
      </c>
      <c r="I975" s="64" t="s">
        <v>481</v>
      </c>
      <c r="J975" s="63" t="s">
        <v>2144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4627</v>
      </c>
      <c r="W975" s="63" t="s">
        <v>4625</v>
      </c>
      <c r="X975" s="63" t="s">
        <v>4626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1199</v>
      </c>
      <c r="H976" s="63" t="s">
        <v>1198</v>
      </c>
      <c r="I976" s="64" t="s">
        <v>481</v>
      </c>
      <c r="J976" s="63" t="s">
        <v>2145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4628</v>
      </c>
      <c r="W976" s="63" t="s">
        <v>4629</v>
      </c>
      <c r="X976" s="63" t="s">
        <v>4630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1072</v>
      </c>
      <c r="F977" s="64">
        <v>1</v>
      </c>
      <c r="G977" s="72" t="s">
        <v>372</v>
      </c>
      <c r="H977" s="63" t="s">
        <v>2146</v>
      </c>
      <c r="I977" s="64" t="s">
        <v>491</v>
      </c>
      <c r="J977" s="63" t="s">
        <v>2147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1544</v>
      </c>
      <c r="F978" s="64">
        <v>1</v>
      </c>
      <c r="G978" s="72" t="s">
        <v>883</v>
      </c>
      <c r="H978" s="63" t="s">
        <v>2139</v>
      </c>
      <c r="I978" s="64" t="s">
        <v>491</v>
      </c>
      <c r="J978" s="63" t="s">
        <v>2148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2149</v>
      </c>
      <c r="H979" s="63" t="s">
        <v>2150</v>
      </c>
      <c r="I979" s="64" t="s">
        <v>491</v>
      </c>
      <c r="J979" s="63" t="s">
        <v>2151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2116</v>
      </c>
      <c r="F980" s="64">
        <v>2</v>
      </c>
      <c r="G980" s="72">
        <v>130540070</v>
      </c>
      <c r="H980" s="63" t="s">
        <v>2152</v>
      </c>
      <c r="I980" s="64" t="s">
        <v>491</v>
      </c>
      <c r="J980" s="63" t="s">
        <v>2153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1376</v>
      </c>
      <c r="H981" s="63" t="s">
        <v>2154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1215</v>
      </c>
      <c r="H982" s="63" t="s">
        <v>2155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2156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2157</v>
      </c>
      <c r="H984" s="63" t="s">
        <v>2158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2159</v>
      </c>
      <c r="H985" s="63" t="s">
        <v>2160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2161</v>
      </c>
      <c r="H986" s="63" t="s">
        <v>2162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2163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2164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2165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2116</v>
      </c>
      <c r="F990" s="64">
        <v>2</v>
      </c>
      <c r="G990" s="72">
        <v>130540070</v>
      </c>
      <c r="H990" s="63" t="s">
        <v>2152</v>
      </c>
      <c r="I990" s="64" t="s">
        <v>491</v>
      </c>
      <c r="J990" s="63" t="s">
        <v>2166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2167</v>
      </c>
      <c r="I991" s="64" t="s">
        <v>491</v>
      </c>
      <c r="J991" s="63" t="s">
        <v>2168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2167</v>
      </c>
      <c r="I992" s="64" t="s">
        <v>491</v>
      </c>
      <c r="J992" s="63" t="s">
        <v>2168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2169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2170</v>
      </c>
      <c r="H994" s="63" t="s">
        <v>2171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1853</v>
      </c>
      <c r="H995" s="63" t="s">
        <v>2172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2173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2174</v>
      </c>
      <c r="H997" s="63" t="s">
        <v>2175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2176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1449</v>
      </c>
      <c r="F999" s="64">
        <v>2</v>
      </c>
      <c r="G999" s="72">
        <v>159386001</v>
      </c>
      <c r="H999" s="63" t="s">
        <v>2177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2178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2164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2180</v>
      </c>
      <c r="H1002" s="63" t="s">
        <v>1790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1078</v>
      </c>
      <c r="H1003" s="63" t="s">
        <v>2181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2182</v>
      </c>
      <c r="H1004" s="63" t="s">
        <v>2183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2184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2185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2186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2187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2179</v>
      </c>
      <c r="F1009" s="64">
        <v>2</v>
      </c>
      <c r="G1009" s="72">
        <v>108930494</v>
      </c>
      <c r="H1009" s="63" t="s">
        <v>2188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2189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2190</v>
      </c>
      <c r="H1011" s="63" t="s">
        <v>2191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1518</v>
      </c>
      <c r="H1012" s="63" t="s">
        <v>2192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2193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1155</v>
      </c>
      <c r="F1014" s="64">
        <v>2</v>
      </c>
      <c r="G1014" s="72">
        <v>316292006</v>
      </c>
      <c r="H1014" s="63" t="s">
        <v>2194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2195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1072</v>
      </c>
      <c r="F1016" s="64">
        <v>1</v>
      </c>
      <c r="G1016" s="72" t="s">
        <v>372</v>
      </c>
      <c r="H1016" s="63" t="s">
        <v>2196</v>
      </c>
      <c r="I1016" s="64" t="s">
        <v>491</v>
      </c>
      <c r="J1016" s="63" t="s">
        <v>2197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2201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1809</v>
      </c>
      <c r="H1018" s="63" t="s">
        <v>2202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2203</v>
      </c>
      <c r="H1019" s="63" t="s">
        <v>2204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2205</v>
      </c>
      <c r="H1020" s="63" t="s">
        <v>2206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2207</v>
      </c>
      <c r="H1021" s="63" t="s">
        <v>2208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2209</v>
      </c>
      <c r="H1022" s="63" t="s">
        <v>2210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1511</v>
      </c>
      <c r="H1023" s="63" t="s">
        <v>2211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2212</v>
      </c>
      <c r="H1024" s="63" t="s">
        <v>2213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2214</v>
      </c>
      <c r="H1025" s="63" t="s">
        <v>2215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1535</v>
      </c>
      <c r="H1026" s="63" t="s">
        <v>2216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2217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1058</v>
      </c>
      <c r="F1028" s="64">
        <v>2</v>
      </c>
      <c r="G1028" s="72">
        <v>159344004</v>
      </c>
      <c r="H1028" s="63" t="s">
        <v>2218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1155</v>
      </c>
      <c r="F1029" s="64">
        <v>2</v>
      </c>
      <c r="G1029" s="72">
        <v>306611001</v>
      </c>
      <c r="H1029" s="63" t="s">
        <v>2219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1155</v>
      </c>
      <c r="F1030" s="64">
        <v>2</v>
      </c>
      <c r="G1030" s="72">
        <v>317339001</v>
      </c>
      <c r="H1030" s="63" t="s">
        <v>2220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2221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2225</v>
      </c>
      <c r="H1032" s="63" t="s">
        <v>2226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1218</v>
      </c>
      <c r="H1033" s="63" t="s">
        <v>2227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1823</v>
      </c>
      <c r="F1034" s="64">
        <v>2</v>
      </c>
      <c r="G1034" s="72" t="s">
        <v>2228</v>
      </c>
      <c r="H1034" s="63" t="s">
        <v>2229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2149</v>
      </c>
      <c r="H1035" s="63" t="s">
        <v>2150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1227</v>
      </c>
      <c r="H1036" s="63" t="s">
        <v>2230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1155</v>
      </c>
      <c r="F1037" s="64">
        <v>2</v>
      </c>
      <c r="G1037" s="72">
        <v>317342003</v>
      </c>
      <c r="H1037" s="63" t="s">
        <v>2231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2179</v>
      </c>
      <c r="F1038" s="64">
        <v>1</v>
      </c>
      <c r="G1038" s="72" t="s">
        <v>2232</v>
      </c>
      <c r="H1038" s="63" t="s">
        <v>2233</v>
      </c>
      <c r="I1038" s="64" t="s">
        <v>491</v>
      </c>
      <c r="J1038" s="63" t="s">
        <v>2234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2237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2117</v>
      </c>
      <c r="H1040" s="63" t="s">
        <v>2238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2239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1583</v>
      </c>
      <c r="H1042" s="63" t="s">
        <v>2240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1348</v>
      </c>
      <c r="F1043" s="64">
        <v>1</v>
      </c>
      <c r="G1043" s="72" t="s">
        <v>1415</v>
      </c>
      <c r="H1043" s="63" t="s">
        <v>2241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2236</v>
      </c>
      <c r="F1044" s="64">
        <v>2</v>
      </c>
      <c r="G1044" s="72" t="s">
        <v>2242</v>
      </c>
      <c r="H1044" s="63" t="s">
        <v>2243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1729</v>
      </c>
      <c r="F1045" s="64">
        <v>2</v>
      </c>
      <c r="G1045" s="72" t="s">
        <v>2244</v>
      </c>
      <c r="H1045" s="63" t="s">
        <v>2245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1568</v>
      </c>
      <c r="H1046" s="63" t="s">
        <v>2246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1542</v>
      </c>
      <c r="F1047" s="64">
        <v>1</v>
      </c>
      <c r="G1047" s="72" t="s">
        <v>2247</v>
      </c>
      <c r="H1047" s="63" t="s">
        <v>2248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1161</v>
      </c>
      <c r="H1048" s="63" t="s">
        <v>2249</v>
      </c>
      <c r="I1048" s="64" t="s">
        <v>481</v>
      </c>
      <c r="J1048" s="63" t="s">
        <v>2250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1330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1161</v>
      </c>
      <c r="H1049" s="63" t="s">
        <v>2249</v>
      </c>
      <c r="I1049" s="64" t="s">
        <v>481</v>
      </c>
      <c r="J1049" s="63" t="s">
        <v>2250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1330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2251</v>
      </c>
      <c r="I1050" s="64" t="s">
        <v>491</v>
      </c>
      <c r="J1050" s="63" t="s">
        <v>2252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2251</v>
      </c>
      <c r="I1051" s="64" t="s">
        <v>481</v>
      </c>
      <c r="J1051" s="63" t="s">
        <v>2253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4631</v>
      </c>
      <c r="W1051" s="63" t="s">
        <v>4632</v>
      </c>
      <c r="X1051" s="63" t="s">
        <v>4633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2261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1376</v>
      </c>
      <c r="H1053" s="63" t="s">
        <v>2262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1180</v>
      </c>
      <c r="H1054" s="63" t="s">
        <v>2263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2264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2265</v>
      </c>
      <c r="H1056" s="63" t="s">
        <v>2266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2267</v>
      </c>
      <c r="H1057" s="63" t="s">
        <v>2268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2269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2270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2271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2272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2273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2274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2275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2157</v>
      </c>
      <c r="H1065" s="63" t="s">
        <v>2276</v>
      </c>
      <c r="I1065" s="64" t="s">
        <v>491</v>
      </c>
      <c r="J1065" s="63" t="s">
        <v>1183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1331</v>
      </c>
      <c r="F1066" s="64">
        <v>1</v>
      </c>
      <c r="G1066" s="72" t="s">
        <v>2277</v>
      </c>
      <c r="H1066" s="63" t="s">
        <v>2278</v>
      </c>
      <c r="I1066" s="64" t="s">
        <v>491</v>
      </c>
      <c r="J1066" s="63" t="s">
        <v>2279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1331</v>
      </c>
      <c r="F1067" s="64">
        <v>1</v>
      </c>
      <c r="G1067" s="72" t="s">
        <v>2277</v>
      </c>
      <c r="H1067" s="63" t="s">
        <v>2278</v>
      </c>
      <c r="I1067" s="64" t="s">
        <v>491</v>
      </c>
      <c r="J1067" s="63" t="s">
        <v>2279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2289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1078</v>
      </c>
      <c r="H1069" s="63" t="s">
        <v>2290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2291</v>
      </c>
      <c r="H1070" s="63" t="s">
        <v>2292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2293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2294</v>
      </c>
      <c r="H1072" s="63" t="s">
        <v>2295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2296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2297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2298</v>
      </c>
      <c r="H1075" s="63" t="s">
        <v>2299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1545</v>
      </c>
      <c r="F1076" s="64">
        <v>1</v>
      </c>
      <c r="G1076" s="72" t="s">
        <v>1743</v>
      </c>
      <c r="H1076" s="63" t="s">
        <v>2300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2301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2302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1699</v>
      </c>
      <c r="F1079" s="64">
        <v>2</v>
      </c>
      <c r="G1079" s="72">
        <v>159438007</v>
      </c>
      <c r="H1079" s="63" t="s">
        <v>2303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2304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2305</v>
      </c>
      <c r="I1081" s="64" t="s">
        <v>491</v>
      </c>
      <c r="J1081" s="63" t="s">
        <v>2306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2305</v>
      </c>
      <c r="I1082" s="64" t="s">
        <v>481</v>
      </c>
      <c r="J1082" s="63" t="s">
        <v>2307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4634</v>
      </c>
      <c r="W1082" s="63" t="s">
        <v>4635</v>
      </c>
      <c r="X1082" s="63" t="s">
        <v>6257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1546</v>
      </c>
      <c r="F1083" s="64">
        <v>1</v>
      </c>
      <c r="G1083" s="72" t="s">
        <v>2308</v>
      </c>
      <c r="H1083" s="63" t="s">
        <v>2309</v>
      </c>
      <c r="I1083" s="64" t="s">
        <v>491</v>
      </c>
      <c r="J1083" s="63" t="s">
        <v>2310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2311</v>
      </c>
      <c r="H1084" s="63" t="s">
        <v>2312</v>
      </c>
      <c r="I1084" s="64" t="s">
        <v>481</v>
      </c>
      <c r="J1084" s="63" t="s">
        <v>2313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4636</v>
      </c>
      <c r="W1084" s="63">
        <v>282160030</v>
      </c>
      <c r="X1084" s="63" t="s">
        <v>4132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1545</v>
      </c>
      <c r="F1085" s="64">
        <v>1</v>
      </c>
      <c r="G1085" s="72" t="s">
        <v>1743</v>
      </c>
      <c r="H1085" s="63" t="s">
        <v>2300</v>
      </c>
      <c r="I1085" s="64" t="s">
        <v>491</v>
      </c>
      <c r="J1085" s="63" t="s">
        <v>2314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2301</v>
      </c>
      <c r="I1086" s="64" t="s">
        <v>491</v>
      </c>
      <c r="J1086" s="63" t="s">
        <v>2315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2301</v>
      </c>
      <c r="I1087" s="64" t="s">
        <v>491</v>
      </c>
      <c r="J1087" s="63" t="s">
        <v>2315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2326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2327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2328</v>
      </c>
      <c r="H1090" s="63" t="s">
        <v>2329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2330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2331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2332</v>
      </c>
      <c r="H1093" s="63" t="s">
        <v>2333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1072</v>
      </c>
      <c r="F1094" s="64">
        <v>1</v>
      </c>
      <c r="G1094" s="72" t="s">
        <v>2157</v>
      </c>
      <c r="H1094" s="63" t="s">
        <v>2334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1546</v>
      </c>
      <c r="F1095" s="64">
        <v>1</v>
      </c>
      <c r="G1095" s="72" t="s">
        <v>2335</v>
      </c>
      <c r="H1095" s="63" t="s">
        <v>2336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1348</v>
      </c>
      <c r="F1096" s="64">
        <v>1</v>
      </c>
      <c r="G1096" s="72" t="s">
        <v>2337</v>
      </c>
      <c r="H1096" s="63" t="s">
        <v>2338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2339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2114</v>
      </c>
      <c r="F1098" s="64">
        <v>1</v>
      </c>
      <c r="G1098" s="72" t="s">
        <v>516</v>
      </c>
      <c r="H1098" s="63" t="s">
        <v>2340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1729</v>
      </c>
      <c r="F1099" s="64">
        <v>2</v>
      </c>
      <c r="G1099" s="72" t="s">
        <v>2341</v>
      </c>
      <c r="H1099" s="63" t="s">
        <v>2342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2161</v>
      </c>
      <c r="H1100" s="63" t="s">
        <v>2162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2343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2344</v>
      </c>
      <c r="H1102" s="63" t="s">
        <v>2345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1290</v>
      </c>
      <c r="F1103" s="64">
        <v>1</v>
      </c>
      <c r="G1103" s="72" t="s">
        <v>1293</v>
      </c>
      <c r="H1103" s="63" t="s">
        <v>2346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2347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2348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2349</v>
      </c>
      <c r="H1106" s="63" t="s">
        <v>2350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1119</v>
      </c>
      <c r="H1107" s="63" t="s">
        <v>2350</v>
      </c>
      <c r="I1107" s="64" t="s">
        <v>491</v>
      </c>
      <c r="J1107" s="63" t="s">
        <v>2151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2351</v>
      </c>
      <c r="I1108" s="64" t="s">
        <v>481</v>
      </c>
      <c r="J1108" s="63" t="s">
        <v>2356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1687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2364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2365</v>
      </c>
      <c r="H1110" s="63" t="s">
        <v>2366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2367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1212</v>
      </c>
      <c r="H1112" s="63" t="s">
        <v>2368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1888</v>
      </c>
      <c r="H1113" s="63" t="s">
        <v>2369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1348</v>
      </c>
      <c r="F1114" s="64">
        <v>1</v>
      </c>
      <c r="G1114" s="72" t="s">
        <v>2370</v>
      </c>
      <c r="H1114" s="63" t="s">
        <v>2371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1546</v>
      </c>
      <c r="F1115" s="64">
        <v>1</v>
      </c>
      <c r="G1115" s="72" t="s">
        <v>2372</v>
      </c>
      <c r="H1115" s="63" t="s">
        <v>2373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1545</v>
      </c>
      <c r="F1116" s="64">
        <v>1</v>
      </c>
      <c r="G1116" s="72" t="s">
        <v>1315</v>
      </c>
      <c r="H1116" s="63" t="s">
        <v>2374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2075</v>
      </c>
      <c r="F1117" s="64">
        <v>2</v>
      </c>
      <c r="G1117" s="72" t="s">
        <v>2375</v>
      </c>
      <c r="H1117" s="63" t="s">
        <v>2376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1546</v>
      </c>
      <c r="F1118" s="64">
        <v>1</v>
      </c>
      <c r="G1118" s="72" t="s">
        <v>2377</v>
      </c>
      <c r="H1118" s="63" t="s">
        <v>2378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2379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2380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2381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2382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2383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2384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1544</v>
      </c>
      <c r="F1125" s="64">
        <v>1</v>
      </c>
      <c r="G1125" s="72" t="s">
        <v>2385</v>
      </c>
      <c r="H1125" s="63" t="s">
        <v>2386</v>
      </c>
      <c r="I1125" s="64" t="s">
        <v>491</v>
      </c>
      <c r="J1125" s="63" t="s">
        <v>2387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1830</v>
      </c>
      <c r="H1126" s="63" t="s">
        <v>2388</v>
      </c>
      <c r="I1126" s="64" t="s">
        <v>491</v>
      </c>
      <c r="J1126" s="63" t="s">
        <v>2389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1119</v>
      </c>
      <c r="H1127" s="63" t="s">
        <v>2350</v>
      </c>
      <c r="I1127" s="64" t="s">
        <v>491</v>
      </c>
      <c r="J1127" s="63" t="s">
        <v>2390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2332</v>
      </c>
      <c r="H1128" s="63" t="s">
        <v>2397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2398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2399</v>
      </c>
      <c r="H1130" s="63" t="s">
        <v>2400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2401</v>
      </c>
      <c r="H1131" s="63" t="s">
        <v>2402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2403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2404</v>
      </c>
      <c r="H1133" s="63" t="s">
        <v>2405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1698</v>
      </c>
      <c r="F1134" s="64">
        <v>2</v>
      </c>
      <c r="G1134" s="72" t="s">
        <v>2406</v>
      </c>
      <c r="H1134" s="63" t="s">
        <v>2407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2408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2409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1511</v>
      </c>
      <c r="H1137" s="63" t="s">
        <v>2410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1782</v>
      </c>
      <c r="F1138" s="64">
        <v>2</v>
      </c>
      <c r="G1138" s="72" t="s">
        <v>2411</v>
      </c>
      <c r="H1138" s="63" t="s">
        <v>2412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2413</v>
      </c>
      <c r="H1139" s="63" t="s">
        <v>2414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1449</v>
      </c>
      <c r="F1140" s="64">
        <v>2</v>
      </c>
      <c r="G1140" s="72" t="s">
        <v>2415</v>
      </c>
      <c r="H1140" s="63" t="s">
        <v>2416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2417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2418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1539</v>
      </c>
      <c r="F1143" s="64">
        <v>2</v>
      </c>
      <c r="G1143" s="72" t="s">
        <v>1572</v>
      </c>
      <c r="H1143" s="63" t="s">
        <v>2419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2420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2421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2422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2423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2424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2401</v>
      </c>
      <c r="H1149" s="63" t="s">
        <v>2402</v>
      </c>
      <c r="I1149" s="64" t="s">
        <v>492</v>
      </c>
      <c r="J1149" s="63" t="s">
        <v>2425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2537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2401</v>
      </c>
      <c r="H1150" s="63" t="s">
        <v>2402</v>
      </c>
      <c r="I1150" s="64" t="s">
        <v>481</v>
      </c>
      <c r="J1150" s="63" t="s">
        <v>2426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4637</v>
      </c>
      <c r="W1150" s="63" t="s">
        <v>4638</v>
      </c>
      <c r="X1150" s="63" t="s">
        <v>4639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2401</v>
      </c>
      <c r="H1151" s="63" t="s">
        <v>2402</v>
      </c>
      <c r="I1151" s="64" t="s">
        <v>481</v>
      </c>
      <c r="J1151" s="63" t="s">
        <v>2427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4640</v>
      </c>
      <c r="W1151" s="63" t="s">
        <v>4641</v>
      </c>
      <c r="X1151" s="63" t="s">
        <v>549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1449</v>
      </c>
      <c r="F1152" s="64">
        <v>2</v>
      </c>
      <c r="G1152" s="72" t="s">
        <v>2415</v>
      </c>
      <c r="H1152" s="63" t="s">
        <v>2416</v>
      </c>
      <c r="I1152" s="64" t="s">
        <v>491</v>
      </c>
      <c r="J1152" s="63" t="s">
        <v>2428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2022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2301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2433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2434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2435</v>
      </c>
      <c r="H1157" s="63" t="s">
        <v>2436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1549</v>
      </c>
      <c r="F1158" s="64">
        <v>1</v>
      </c>
      <c r="G1158" s="72">
        <v>109686030</v>
      </c>
      <c r="H1158" s="63" t="s">
        <v>2437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2439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1507</v>
      </c>
      <c r="H1160" s="63" t="s">
        <v>2440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1348</v>
      </c>
      <c r="F1161" s="64">
        <v>1</v>
      </c>
      <c r="G1161" s="72" t="s">
        <v>2441</v>
      </c>
      <c r="H1161" s="63" t="s">
        <v>2442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1348</v>
      </c>
      <c r="F1162" s="64">
        <v>1</v>
      </c>
      <c r="G1162" s="72" t="s">
        <v>2370</v>
      </c>
      <c r="H1162" s="63" t="s">
        <v>2371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2236</v>
      </c>
      <c r="F1163" s="64">
        <v>2</v>
      </c>
      <c r="G1163" s="72" t="s">
        <v>1129</v>
      </c>
      <c r="H1163" s="63" t="s">
        <v>2443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1544</v>
      </c>
      <c r="F1164" s="64">
        <v>1</v>
      </c>
      <c r="G1164" s="72" t="s">
        <v>856</v>
      </c>
      <c r="H1164" s="63" t="s">
        <v>2444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2445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2446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2447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1658</v>
      </c>
      <c r="F1168" s="64">
        <v>2</v>
      </c>
      <c r="G1168" s="72">
        <v>290188004</v>
      </c>
      <c r="H1168" s="63" t="s">
        <v>2448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1155</v>
      </c>
      <c r="F1169" s="64">
        <v>2</v>
      </c>
      <c r="G1169" s="72">
        <v>318599003</v>
      </c>
      <c r="H1169" s="63" t="s">
        <v>2449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2061</v>
      </c>
      <c r="H1170" s="63" t="s">
        <v>2450</v>
      </c>
      <c r="I1170" s="64" t="s">
        <v>492</v>
      </c>
      <c r="J1170" s="63" t="s">
        <v>2451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2537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2404</v>
      </c>
      <c r="H1171" s="63" t="s">
        <v>2405</v>
      </c>
      <c r="I1171" s="64" t="s">
        <v>492</v>
      </c>
      <c r="J1171" s="63" t="s">
        <v>2452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2537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2457</v>
      </c>
      <c r="H1172" s="63" t="s">
        <v>2458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2459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2460</v>
      </c>
      <c r="H1174" s="63" t="s">
        <v>2461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2462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1461</v>
      </c>
      <c r="H1176" s="63" t="s">
        <v>2463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2236</v>
      </c>
      <c r="F1177" s="64">
        <v>2</v>
      </c>
      <c r="G1177" s="72" t="s">
        <v>2242</v>
      </c>
      <c r="H1177" s="63" t="s">
        <v>2243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2244</v>
      </c>
      <c r="H1178" s="63" t="s">
        <v>2464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2465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1544</v>
      </c>
      <c r="F1180" s="64">
        <v>1</v>
      </c>
      <c r="G1180" s="72" t="s">
        <v>856</v>
      </c>
      <c r="H1180" s="63" t="s">
        <v>2444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1549</v>
      </c>
      <c r="F1181" s="64">
        <v>1</v>
      </c>
      <c r="G1181" s="72">
        <v>159356004</v>
      </c>
      <c r="H1181" s="63" t="s">
        <v>2466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2467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2468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2469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2470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2471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2472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2457</v>
      </c>
      <c r="H1188" s="63" t="s">
        <v>2458</v>
      </c>
      <c r="I1188" s="64" t="s">
        <v>492</v>
      </c>
      <c r="J1188" s="63" t="s">
        <v>2473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2537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2457</v>
      </c>
      <c r="H1189" s="63" t="s">
        <v>2458</v>
      </c>
      <c r="I1189" s="64" t="s">
        <v>492</v>
      </c>
      <c r="J1189" s="63" t="s">
        <v>2473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2537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1541</v>
      </c>
      <c r="F1190" s="64">
        <v>1</v>
      </c>
      <c r="G1190" s="72" t="s">
        <v>2474</v>
      </c>
      <c r="H1190" s="63" t="s">
        <v>2475</v>
      </c>
      <c r="I1190" s="64" t="s">
        <v>702</v>
      </c>
      <c r="J1190" s="63" t="s">
        <v>2476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2485</v>
      </c>
      <c r="U1190" s="69" t="s">
        <v>2484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2457</v>
      </c>
      <c r="H1191" s="63" t="s">
        <v>2458</v>
      </c>
      <c r="I1191" s="64" t="s">
        <v>481</v>
      </c>
      <c r="J1191" s="63" t="s">
        <v>2477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4642</v>
      </c>
      <c r="W1191" s="63" t="s">
        <v>4643</v>
      </c>
      <c r="X1191" s="63" t="s">
        <v>6407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2478</v>
      </c>
      <c r="H1192" s="63" t="s">
        <v>2479</v>
      </c>
      <c r="I1192" s="64" t="s">
        <v>481</v>
      </c>
      <c r="J1192" s="63" t="s">
        <v>2480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4644</v>
      </c>
      <c r="W1192" s="63">
        <v>770514001</v>
      </c>
      <c r="X1192" s="63" t="s">
        <v>4645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2481</v>
      </c>
      <c r="H1193" s="63" t="s">
        <v>2482</v>
      </c>
      <c r="I1193" s="64" t="s">
        <v>486</v>
      </c>
      <c r="J1193" s="63" t="s">
        <v>2483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2854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2516</v>
      </c>
      <c r="H1194" s="63" t="s">
        <v>2517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2225</v>
      </c>
      <c r="H1195" s="63" t="s">
        <v>2518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1432</v>
      </c>
      <c r="F1196" s="64">
        <v>2</v>
      </c>
      <c r="G1196" s="72" t="s">
        <v>2519</v>
      </c>
      <c r="H1196" s="63" t="s">
        <v>2520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1729</v>
      </c>
      <c r="F1197" s="64">
        <v>2</v>
      </c>
      <c r="G1197" s="72" t="s">
        <v>2521</v>
      </c>
      <c r="H1197" s="63" t="s">
        <v>2522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2523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2524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2525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2526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2527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2516</v>
      </c>
      <c r="H1203" s="63" t="s">
        <v>2517</v>
      </c>
      <c r="I1203" s="64" t="s">
        <v>492</v>
      </c>
      <c r="J1203" s="63" t="s">
        <v>2528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2537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2516</v>
      </c>
      <c r="H1204" s="63" t="s">
        <v>2517</v>
      </c>
      <c r="I1204" s="64" t="s">
        <v>492</v>
      </c>
      <c r="J1204" s="63" t="s">
        <v>2528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2537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2529</v>
      </c>
      <c r="I1205" s="64" t="s">
        <v>481</v>
      </c>
      <c r="J1205" s="63" t="s">
        <v>2530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4646</v>
      </c>
      <c r="W1205" s="63" t="s">
        <v>4647</v>
      </c>
      <c r="X1205" s="63" t="s">
        <v>4648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2531</v>
      </c>
      <c r="H1206" s="63" t="s">
        <v>2532</v>
      </c>
      <c r="I1206" s="64" t="s">
        <v>491</v>
      </c>
      <c r="J1206" s="63" t="s">
        <v>2533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2554</v>
      </c>
      <c r="H1207" s="63" t="s">
        <v>2555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2556</v>
      </c>
      <c r="H1208" s="63" t="s">
        <v>2557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1410</v>
      </c>
      <c r="H1209" s="63" t="s">
        <v>2558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1157</v>
      </c>
      <c r="H1210" s="63" t="s">
        <v>2559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2117</v>
      </c>
      <c r="H1211" s="63" t="s">
        <v>2560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2332</v>
      </c>
      <c r="H1212" s="63" t="s">
        <v>2561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2074</v>
      </c>
      <c r="F1213" s="64">
        <v>2</v>
      </c>
      <c r="G1213" s="72" t="s">
        <v>1222</v>
      </c>
      <c r="H1213" s="63" t="s">
        <v>2562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1862</v>
      </c>
      <c r="H1214" s="63" t="s">
        <v>2563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2417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1544</v>
      </c>
      <c r="F1216" s="64">
        <v>1</v>
      </c>
      <c r="G1216" s="72" t="s">
        <v>2564</v>
      </c>
      <c r="H1216" s="63" t="s">
        <v>2565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2566</v>
      </c>
      <c r="H1217" s="63" t="s">
        <v>2567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1795</v>
      </c>
      <c r="H1218" s="63" t="s">
        <v>2568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2569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2570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1927</v>
      </c>
      <c r="F1221" s="64">
        <v>2</v>
      </c>
      <c r="G1221" s="72" t="s">
        <v>2571</v>
      </c>
      <c r="H1221" s="63" t="s">
        <v>2572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2573</v>
      </c>
      <c r="H1222" s="63" t="s">
        <v>2574</v>
      </c>
      <c r="I1222" s="64" t="s">
        <v>491</v>
      </c>
      <c r="J1222" s="63" t="s">
        <v>2575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2576</v>
      </c>
      <c r="I1223" s="64" t="s">
        <v>491</v>
      </c>
      <c r="J1223" s="63" t="s">
        <v>2577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2529</v>
      </c>
      <c r="I1224" s="64" t="s">
        <v>481</v>
      </c>
      <c r="J1224" s="63" t="s">
        <v>2530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4646</v>
      </c>
      <c r="W1224" s="63" t="s">
        <v>4647</v>
      </c>
      <c r="X1224" s="63" t="s">
        <v>4648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2581</v>
      </c>
      <c r="H1225" s="63" t="s">
        <v>2582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2583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2291</v>
      </c>
      <c r="H1227" s="63" t="s">
        <v>2584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2585</v>
      </c>
      <c r="H1228" s="63" t="s">
        <v>2586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1156</v>
      </c>
      <c r="F1229" s="64">
        <v>2</v>
      </c>
      <c r="G1229" s="72" t="s">
        <v>301</v>
      </c>
      <c r="H1229" s="63" t="s">
        <v>2587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2034</v>
      </c>
      <c r="H1230" s="63" t="s">
        <v>2033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2588</v>
      </c>
      <c r="H1231" s="63" t="s">
        <v>2589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2590</v>
      </c>
      <c r="H1232" s="63" t="s">
        <v>2591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1546</v>
      </c>
      <c r="F1233" s="64">
        <v>1</v>
      </c>
      <c r="G1233" s="72" t="s">
        <v>2592</v>
      </c>
      <c r="H1233" s="63" t="s">
        <v>2593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2594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1376</v>
      </c>
      <c r="H1235" s="63" t="s">
        <v>2595</v>
      </c>
      <c r="I1235" s="64" t="s">
        <v>483</v>
      </c>
      <c r="J1235" s="63" t="s">
        <v>2596</v>
      </c>
      <c r="K1235" s="64" t="s">
        <v>2597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2604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2581</v>
      </c>
      <c r="H1236" s="63" t="s">
        <v>2582</v>
      </c>
      <c r="I1236" s="64" t="s">
        <v>481</v>
      </c>
      <c r="J1236" s="63" t="s">
        <v>2598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4637</v>
      </c>
      <c r="W1236" s="63" t="s">
        <v>4638</v>
      </c>
      <c r="X1236" s="63" t="s">
        <v>4639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2581</v>
      </c>
      <c r="H1237" s="63" t="s">
        <v>2582</v>
      </c>
      <c r="I1237" s="64" t="s">
        <v>481</v>
      </c>
      <c r="J1237" s="63" t="s">
        <v>2598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4637</v>
      </c>
      <c r="W1237" s="63" t="s">
        <v>4638</v>
      </c>
      <c r="X1237" s="63" t="s">
        <v>4639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2599</v>
      </c>
      <c r="I1238" s="64" t="s">
        <v>491</v>
      </c>
      <c r="J1238" s="63" t="s">
        <v>2600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2034</v>
      </c>
      <c r="H1239" s="63" t="s">
        <v>2601</v>
      </c>
      <c r="I1239" s="64" t="s">
        <v>486</v>
      </c>
      <c r="J1239" s="63" t="s">
        <v>2602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2523</v>
      </c>
      <c r="I1240" s="64" t="s">
        <v>481</v>
      </c>
      <c r="J1240" s="63" t="s">
        <v>2603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4649</v>
      </c>
      <c r="W1240" s="63" t="s">
        <v>4650</v>
      </c>
      <c r="X1240" s="63" t="s">
        <v>4651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2612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1119</v>
      </c>
      <c r="H1242" s="63" t="s">
        <v>2613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1078</v>
      </c>
      <c r="H1243" s="63" t="s">
        <v>2614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1212</v>
      </c>
      <c r="H1244" s="63" t="s">
        <v>2615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1239</v>
      </c>
      <c r="H1245" s="63" t="s">
        <v>2616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1787</v>
      </c>
      <c r="H1246" s="63" t="s">
        <v>2617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1376</v>
      </c>
      <c r="H1247" s="63" t="s">
        <v>2595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1540</v>
      </c>
      <c r="F1248" s="64">
        <v>1</v>
      </c>
      <c r="G1248" s="72" t="s">
        <v>2618</v>
      </c>
      <c r="H1248" s="63" t="s">
        <v>2619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1449</v>
      </c>
      <c r="F1249" s="64">
        <v>2</v>
      </c>
      <c r="G1249" s="72" t="s">
        <v>1463</v>
      </c>
      <c r="H1249" s="63" t="s">
        <v>2620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2621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2622</v>
      </c>
      <c r="H1251" s="63" t="s">
        <v>2623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2624</v>
      </c>
      <c r="H1252" s="63" t="s">
        <v>2625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2074</v>
      </c>
      <c r="F1253" s="64">
        <v>2</v>
      </c>
      <c r="G1253" s="72" t="s">
        <v>2214</v>
      </c>
      <c r="H1253" s="63" t="s">
        <v>2626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1058</v>
      </c>
      <c r="F1254" s="64">
        <v>2</v>
      </c>
      <c r="G1254" s="72" t="s">
        <v>2627</v>
      </c>
      <c r="H1254" s="63" t="s">
        <v>2628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2629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1225</v>
      </c>
      <c r="H1256" s="63" t="s">
        <v>2630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2631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1787</v>
      </c>
      <c r="H1258" s="63" t="s">
        <v>2617</v>
      </c>
      <c r="I1258" s="64" t="s">
        <v>481</v>
      </c>
      <c r="J1258" s="63" t="s">
        <v>2632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4652</v>
      </c>
      <c r="W1258" s="63" t="s">
        <v>4653</v>
      </c>
      <c r="X1258" s="63" t="s">
        <v>549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2633</v>
      </c>
      <c r="I1259" s="64" t="s">
        <v>491</v>
      </c>
      <c r="J1259" s="63" t="s">
        <v>2634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1156</v>
      </c>
      <c r="F1260" s="64">
        <v>2</v>
      </c>
      <c r="G1260" s="72" t="s">
        <v>301</v>
      </c>
      <c r="H1260" s="63" t="s">
        <v>2587</v>
      </c>
      <c r="I1260" s="64" t="s">
        <v>491</v>
      </c>
      <c r="J1260" s="63" t="s">
        <v>1719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2642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2161</v>
      </c>
      <c r="H1262" s="63" t="s">
        <v>2643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1262</v>
      </c>
      <c r="H1263" s="63" t="s">
        <v>2644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2057</v>
      </c>
      <c r="H1264" s="63" t="s">
        <v>2645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2646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2075</v>
      </c>
      <c r="F1266" s="64">
        <v>2</v>
      </c>
      <c r="G1266" s="72" t="s">
        <v>2214</v>
      </c>
      <c r="H1266" s="63" t="s">
        <v>2626</v>
      </c>
      <c r="I1266" s="64" t="s">
        <v>488</v>
      </c>
      <c r="J1266" s="63" t="s">
        <v>1372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1058</v>
      </c>
      <c r="F1267" s="64">
        <v>2</v>
      </c>
      <c r="G1267" s="72" t="s">
        <v>2647</v>
      </c>
      <c r="H1267" s="63" t="s">
        <v>2648</v>
      </c>
      <c r="I1267" s="64" t="s">
        <v>488</v>
      </c>
      <c r="J1267" s="63" t="s">
        <v>1372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2641</v>
      </c>
      <c r="F1268" s="64">
        <v>2</v>
      </c>
      <c r="G1268" s="72" t="s">
        <v>1620</v>
      </c>
      <c r="H1268" s="63" t="s">
        <v>2649</v>
      </c>
      <c r="I1268" s="64" t="s">
        <v>488</v>
      </c>
      <c r="J1268" s="63" t="s">
        <v>1372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1795</v>
      </c>
      <c r="H1269" s="63" t="s">
        <v>2650</v>
      </c>
      <c r="I1269" s="64" t="s">
        <v>488</v>
      </c>
      <c r="J1269" s="63" t="s">
        <v>1372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1338</v>
      </c>
      <c r="H1270" s="63" t="s">
        <v>2652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2653</v>
      </c>
      <c r="H1271" s="63" t="s">
        <v>2654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2655</v>
      </c>
      <c r="H1272" s="63" t="s">
        <v>2656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2657</v>
      </c>
      <c r="H1273" s="63" t="s">
        <v>2658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1161</v>
      </c>
      <c r="H1274" s="63" t="s">
        <v>2659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2651</v>
      </c>
      <c r="F1275" s="64">
        <v>1</v>
      </c>
      <c r="G1275" s="72" t="s">
        <v>2660</v>
      </c>
      <c r="H1275" s="63" t="s">
        <v>2661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2662</v>
      </c>
      <c r="H1276" s="63" t="s">
        <v>2663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1348</v>
      </c>
      <c r="F1277" s="64">
        <v>1</v>
      </c>
      <c r="G1277" s="72" t="s">
        <v>2664</v>
      </c>
      <c r="H1277" s="63" t="s">
        <v>2665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1549</v>
      </c>
      <c r="F1278" s="64">
        <v>1</v>
      </c>
      <c r="G1278" s="72" t="s">
        <v>2666</v>
      </c>
      <c r="H1278" s="63" t="s">
        <v>2667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1127</v>
      </c>
      <c r="H1279" s="63" t="s">
        <v>2668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2669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2670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2671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2653</v>
      </c>
      <c r="H1283" s="63" t="s">
        <v>2654</v>
      </c>
      <c r="I1283" s="64" t="s">
        <v>492</v>
      </c>
      <c r="J1283" s="63" t="s">
        <v>2528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2537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2061</v>
      </c>
      <c r="H1284" s="63" t="s">
        <v>2672</v>
      </c>
      <c r="I1284" s="64" t="s">
        <v>491</v>
      </c>
      <c r="J1284" s="63" t="s">
        <v>2673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2657</v>
      </c>
      <c r="H1285" s="63" t="s">
        <v>2658</v>
      </c>
      <c r="I1285" s="64" t="s">
        <v>491</v>
      </c>
      <c r="J1285" s="63" t="s">
        <v>2674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2114</v>
      </c>
      <c r="F1286" s="64">
        <v>1</v>
      </c>
      <c r="G1286" s="72" t="s">
        <v>2057</v>
      </c>
      <c r="H1286" s="63" t="s">
        <v>2645</v>
      </c>
      <c r="I1286" s="64" t="s">
        <v>481</v>
      </c>
      <c r="J1286" s="63" t="s">
        <v>2675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4654</v>
      </c>
      <c r="W1286" s="63">
        <v>647720001</v>
      </c>
      <c r="X1286" s="63" t="s">
        <v>4655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2676</v>
      </c>
      <c r="H1287" s="63" t="s">
        <v>2677</v>
      </c>
      <c r="I1287" s="64" t="s">
        <v>702</v>
      </c>
      <c r="J1287" s="63" t="s">
        <v>2678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2679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2689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2690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2691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2692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2693</v>
      </c>
      <c r="H1292" s="63" t="s">
        <v>2694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2695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2170</v>
      </c>
      <c r="H1294" s="63" t="s">
        <v>2696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2478</v>
      </c>
      <c r="H1295" s="63" t="s">
        <v>2697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1981</v>
      </c>
      <c r="H1296" s="63" t="s">
        <v>2698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2699</v>
      </c>
      <c r="H1297" s="63" t="s">
        <v>2700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2415</v>
      </c>
      <c r="H1298" s="63" t="s">
        <v>2701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2687</v>
      </c>
      <c r="F1299" s="64">
        <v>2</v>
      </c>
      <c r="G1299" s="72" t="s">
        <v>881</v>
      </c>
      <c r="H1299" s="63" t="s">
        <v>2702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1516</v>
      </c>
      <c r="H1300" s="63" t="s">
        <v>2703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2688</v>
      </c>
      <c r="F1301" s="64">
        <v>1</v>
      </c>
      <c r="G1301" s="72" t="s">
        <v>2704</v>
      </c>
      <c r="H1301" s="63" t="s">
        <v>2705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2706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2707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2114</v>
      </c>
      <c r="F1304" s="64">
        <v>1</v>
      </c>
      <c r="G1304" s="72" t="s">
        <v>2057</v>
      </c>
      <c r="H1304" s="63" t="s">
        <v>2645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2478</v>
      </c>
      <c r="H1305" s="63" t="s">
        <v>2697</v>
      </c>
      <c r="I1305" s="64" t="s">
        <v>492</v>
      </c>
      <c r="J1305" s="63" t="s">
        <v>2528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2537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1542</v>
      </c>
      <c r="F1306" s="64">
        <v>1</v>
      </c>
      <c r="G1306" s="72" t="s">
        <v>2708</v>
      </c>
      <c r="H1306" s="63" t="s">
        <v>2709</v>
      </c>
      <c r="I1306" s="64" t="s">
        <v>481</v>
      </c>
      <c r="J1306" s="63" t="s">
        <v>2710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4656</v>
      </c>
      <c r="W1306" s="63">
        <v>140486005</v>
      </c>
      <c r="X1306" s="63" t="s">
        <v>4657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2478</v>
      </c>
      <c r="H1307" s="63" t="s">
        <v>2697</v>
      </c>
      <c r="I1307" s="64" t="s">
        <v>481</v>
      </c>
      <c r="J1307" s="63" t="s">
        <v>2711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4658</v>
      </c>
      <c r="W1307" s="63">
        <v>544736001</v>
      </c>
      <c r="X1307" s="63" t="s">
        <v>549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1078</v>
      </c>
      <c r="H1308" s="63" t="s">
        <v>2712</v>
      </c>
      <c r="I1308" s="64" t="s">
        <v>491</v>
      </c>
      <c r="J1308" s="63" t="s">
        <v>2674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2170</v>
      </c>
      <c r="H1309" s="63" t="s">
        <v>2696</v>
      </c>
      <c r="I1309" s="64" t="s">
        <v>491</v>
      </c>
      <c r="J1309" s="63" t="s">
        <v>2674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1072</v>
      </c>
      <c r="F1310" s="64">
        <v>1</v>
      </c>
      <c r="G1310" s="72" t="s">
        <v>2157</v>
      </c>
      <c r="H1310" s="63" t="s">
        <v>2713</v>
      </c>
      <c r="I1310" s="64" t="s">
        <v>491</v>
      </c>
      <c r="J1310" s="63" t="s">
        <v>2714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1410</v>
      </c>
      <c r="H1311" s="63" t="s">
        <v>2722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2203</v>
      </c>
      <c r="H1312" s="63" t="s">
        <v>2723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2457</v>
      </c>
      <c r="H1313" s="63" t="s">
        <v>2458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1542</v>
      </c>
      <c r="F1314" s="64">
        <v>1</v>
      </c>
      <c r="G1314" s="72" t="s">
        <v>2441</v>
      </c>
      <c r="H1314" s="63" t="s">
        <v>2724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2725</v>
      </c>
      <c r="H1315" s="63" t="s">
        <v>2726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1545</v>
      </c>
      <c r="F1316" s="64">
        <v>1</v>
      </c>
      <c r="G1316" s="72" t="s">
        <v>2727</v>
      </c>
      <c r="H1316" s="63" t="s">
        <v>2728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1473</v>
      </c>
      <c r="H1317" s="63" t="s">
        <v>2729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2113</v>
      </c>
      <c r="F1318" s="64">
        <v>2</v>
      </c>
      <c r="G1318" s="72" t="s">
        <v>833</v>
      </c>
      <c r="H1318" s="63" t="s">
        <v>2730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2731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2732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2733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2734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1449</v>
      </c>
      <c r="F1323" s="64">
        <v>2</v>
      </c>
      <c r="G1323" s="72">
        <v>315636001</v>
      </c>
      <c r="H1323" s="63" t="s">
        <v>2735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2736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2737</v>
      </c>
      <c r="H1325" s="63" t="s">
        <v>2738</v>
      </c>
      <c r="I1325" s="64" t="s">
        <v>491</v>
      </c>
      <c r="J1325" s="63" t="s">
        <v>2739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1072</v>
      </c>
      <c r="F1326" s="64">
        <v>1</v>
      </c>
      <c r="G1326" s="72" t="s">
        <v>2740</v>
      </c>
      <c r="H1326" s="63" t="s">
        <v>2741</v>
      </c>
      <c r="I1326" s="64" t="s">
        <v>491</v>
      </c>
      <c r="J1326" s="63" t="s">
        <v>2742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2749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2737</v>
      </c>
      <c r="H1328" s="63" t="s">
        <v>2738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2750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2751</v>
      </c>
      <c r="H1330" s="63" t="s">
        <v>2752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1540</v>
      </c>
      <c r="F1331" s="64">
        <v>1</v>
      </c>
      <c r="G1331" s="72" t="s">
        <v>2753</v>
      </c>
      <c r="H1331" s="63" t="s">
        <v>2754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1549</v>
      </c>
      <c r="F1332" s="64">
        <v>1</v>
      </c>
      <c r="G1332" s="72" t="s">
        <v>879</v>
      </c>
      <c r="H1332" s="63" t="s">
        <v>2755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2756</v>
      </c>
      <c r="H1333" s="63" t="s">
        <v>2757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2758</v>
      </c>
      <c r="H1334" s="63" t="s">
        <v>2759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2760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2114</v>
      </c>
      <c r="F1336" s="64">
        <v>1</v>
      </c>
      <c r="G1336" s="72" t="s">
        <v>2149</v>
      </c>
      <c r="H1336" s="63" t="s">
        <v>2150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2761</v>
      </c>
      <c r="H1337" s="63" t="s">
        <v>2762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2763</v>
      </c>
      <c r="H1338" s="63" t="s">
        <v>2764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2765</v>
      </c>
      <c r="I1339" s="64" t="s">
        <v>481</v>
      </c>
      <c r="J1339" s="63" t="s">
        <v>2766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2767</v>
      </c>
      <c r="H1340" s="63" t="s">
        <v>2768</v>
      </c>
      <c r="I1340" s="64" t="s">
        <v>491</v>
      </c>
      <c r="J1340" s="63" t="s">
        <v>2769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2737</v>
      </c>
      <c r="H1341" s="63" t="s">
        <v>2738</v>
      </c>
      <c r="I1341" s="64" t="s">
        <v>491</v>
      </c>
      <c r="J1341" s="63" t="s">
        <v>2770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1119</v>
      </c>
      <c r="H1342" s="63" t="s">
        <v>2771</v>
      </c>
      <c r="I1342" s="64" t="s">
        <v>491</v>
      </c>
      <c r="J1342" s="63" t="s">
        <v>2674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2772</v>
      </c>
      <c r="H1343" s="63" t="s">
        <v>2773</v>
      </c>
      <c r="I1343" s="64" t="s">
        <v>491</v>
      </c>
      <c r="J1343" s="63" t="s">
        <v>2774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2761</v>
      </c>
      <c r="H1344" s="63" t="s">
        <v>2762</v>
      </c>
      <c r="I1344" s="64" t="s">
        <v>491</v>
      </c>
      <c r="J1344" s="63" t="s">
        <v>2775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2756</v>
      </c>
      <c r="H1345" s="63" t="s">
        <v>2757</v>
      </c>
      <c r="I1345" s="64" t="s">
        <v>491</v>
      </c>
      <c r="J1345" s="63" t="s">
        <v>2674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2767</v>
      </c>
      <c r="H1346" s="63" t="s">
        <v>2768</v>
      </c>
      <c r="I1346" s="64" t="s">
        <v>481</v>
      </c>
      <c r="J1346" s="63" t="s">
        <v>2776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4659</v>
      </c>
      <c r="W1346" s="63" t="s">
        <v>4660</v>
      </c>
      <c r="X1346" s="63" t="s">
        <v>4661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1331</v>
      </c>
      <c r="F1347" s="64">
        <v>1</v>
      </c>
      <c r="G1347" s="72" t="s">
        <v>2777</v>
      </c>
      <c r="H1347" s="63" t="s">
        <v>2778</v>
      </c>
      <c r="I1347" s="64" t="s">
        <v>481</v>
      </c>
      <c r="J1347" s="63" t="s">
        <v>2779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1549</v>
      </c>
      <c r="F1348" s="64">
        <v>1</v>
      </c>
      <c r="G1348" s="72" t="s">
        <v>879</v>
      </c>
      <c r="H1348" s="63" t="s">
        <v>2755</v>
      </c>
      <c r="I1348" s="64" t="s">
        <v>481</v>
      </c>
      <c r="J1348" s="63" t="s">
        <v>2780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4662</v>
      </c>
      <c r="W1348" s="63" t="s">
        <v>4663</v>
      </c>
      <c r="X1348" s="63" t="s">
        <v>4664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2761</v>
      </c>
      <c r="H1349" s="63" t="s">
        <v>2762</v>
      </c>
      <c r="I1349" s="64" t="s">
        <v>481</v>
      </c>
      <c r="J1349" s="63" t="s">
        <v>2781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4665</v>
      </c>
      <c r="W1349" s="63" t="s">
        <v>4666</v>
      </c>
      <c r="X1349" s="63" t="s">
        <v>4667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2787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1157</v>
      </c>
      <c r="H1351" s="63" t="s">
        <v>2788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2767</v>
      </c>
      <c r="H1352" s="63" t="s">
        <v>2768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2789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2790</v>
      </c>
      <c r="H1354" s="63" t="s">
        <v>2791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1544</v>
      </c>
      <c r="F1355" s="64">
        <v>1</v>
      </c>
      <c r="G1355" s="72" t="s">
        <v>2174</v>
      </c>
      <c r="H1355" s="63" t="s">
        <v>2175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1729</v>
      </c>
      <c r="F1356" s="64">
        <v>2</v>
      </c>
      <c r="G1356" s="72" t="s">
        <v>2228</v>
      </c>
      <c r="H1356" s="63" t="s">
        <v>2792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2176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1262</v>
      </c>
      <c r="H1358" s="63" t="s">
        <v>2793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2794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2795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1449</v>
      </c>
      <c r="F1361" s="64">
        <v>2</v>
      </c>
      <c r="G1361" s="72">
        <v>313113022</v>
      </c>
      <c r="H1361" s="63" t="s">
        <v>2796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2797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1119</v>
      </c>
      <c r="H1363" s="63" t="s">
        <v>2771</v>
      </c>
      <c r="I1363" s="64" t="s">
        <v>491</v>
      </c>
      <c r="J1363" s="63" t="s">
        <v>2798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2291</v>
      </c>
      <c r="H1364" s="63" t="s">
        <v>2799</v>
      </c>
      <c r="I1364" s="64" t="s">
        <v>491</v>
      </c>
      <c r="J1364" s="63" t="s">
        <v>2800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2767</v>
      </c>
      <c r="H1365" s="63" t="s">
        <v>2768</v>
      </c>
      <c r="I1365" s="64" t="s">
        <v>491</v>
      </c>
      <c r="J1365" s="63" t="s">
        <v>2801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2115</v>
      </c>
      <c r="F1366" s="64">
        <v>2</v>
      </c>
      <c r="G1366" s="72" t="s">
        <v>2097</v>
      </c>
      <c r="H1366" s="63" t="s">
        <v>2802</v>
      </c>
      <c r="I1366" s="64" t="s">
        <v>491</v>
      </c>
      <c r="J1366" s="63" t="s">
        <v>2803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2804</v>
      </c>
      <c r="H1367" s="63" t="s">
        <v>2805</v>
      </c>
      <c r="I1367" s="64" t="s">
        <v>481</v>
      </c>
      <c r="J1367" s="63" t="s">
        <v>2806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4658</v>
      </c>
      <c r="W1367" s="63" t="s">
        <v>4668</v>
      </c>
      <c r="X1367" s="63" t="s">
        <v>4669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2804</v>
      </c>
      <c r="H1368" s="63" t="s">
        <v>2805</v>
      </c>
      <c r="I1368" s="64" t="s">
        <v>481</v>
      </c>
      <c r="J1368" s="63" t="s">
        <v>2806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4658</v>
      </c>
      <c r="W1368" s="63" t="s">
        <v>4668</v>
      </c>
      <c r="X1368" s="63" t="s">
        <v>4669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1262</v>
      </c>
      <c r="H1369" s="63" t="s">
        <v>2793</v>
      </c>
      <c r="I1369" s="64" t="s">
        <v>491</v>
      </c>
      <c r="J1369" s="63" t="s">
        <v>2798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2676</v>
      </c>
      <c r="H1370" s="63" t="s">
        <v>2677</v>
      </c>
      <c r="I1370" s="64" t="s">
        <v>702</v>
      </c>
      <c r="J1370" s="63" t="s">
        <v>2807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2679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2815</v>
      </c>
      <c r="H1371" s="63" t="s">
        <v>2816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2817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2818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2819</v>
      </c>
      <c r="H1374" s="63" t="s">
        <v>2820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2821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1343</v>
      </c>
      <c r="H1376" s="63" t="s">
        <v>2822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2074</v>
      </c>
      <c r="F1377" s="64">
        <v>2</v>
      </c>
      <c r="G1377" s="72" t="s">
        <v>2080</v>
      </c>
      <c r="H1377" s="63" t="s">
        <v>2823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1543</v>
      </c>
      <c r="F1378" s="64">
        <v>1</v>
      </c>
      <c r="G1378" s="72" t="s">
        <v>2824</v>
      </c>
      <c r="H1378" s="63" t="s">
        <v>2825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1331</v>
      </c>
      <c r="F1379" s="64">
        <v>1</v>
      </c>
      <c r="G1379" s="72" t="s">
        <v>1743</v>
      </c>
      <c r="H1379" s="63" t="s">
        <v>2826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2827</v>
      </c>
      <c r="H1380" s="63" t="s">
        <v>2828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1309</v>
      </c>
      <c r="F1381" s="64">
        <v>2</v>
      </c>
      <c r="G1381" s="72" t="s">
        <v>2829</v>
      </c>
      <c r="H1381" s="63" t="s">
        <v>2830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1545</v>
      </c>
      <c r="F1382" s="64">
        <v>1</v>
      </c>
      <c r="G1382" s="72" t="s">
        <v>834</v>
      </c>
      <c r="H1382" s="63" t="s">
        <v>2831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2057</v>
      </c>
      <c r="H1383" s="63" t="s">
        <v>2645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2832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2833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2819</v>
      </c>
      <c r="H1386" s="63" t="s">
        <v>2820</v>
      </c>
      <c r="I1386" s="64" t="s">
        <v>491</v>
      </c>
      <c r="J1386" s="63" t="s">
        <v>2674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1343</v>
      </c>
      <c r="H1387" s="63" t="s">
        <v>2822</v>
      </c>
      <c r="I1387" s="64" t="s">
        <v>491</v>
      </c>
      <c r="J1387" s="63" t="s">
        <v>2674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1549</v>
      </c>
      <c r="F1388" s="64">
        <v>1</v>
      </c>
      <c r="G1388" s="72" t="s">
        <v>2244</v>
      </c>
      <c r="H1388" s="63" t="s">
        <v>2834</v>
      </c>
      <c r="I1388" s="64" t="s">
        <v>491</v>
      </c>
      <c r="J1388" s="63" t="s">
        <v>2674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2835</v>
      </c>
      <c r="F1389" s="64">
        <v>1</v>
      </c>
      <c r="G1389" s="72" t="s">
        <v>2121</v>
      </c>
      <c r="H1389" s="63" t="s">
        <v>2837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1432</v>
      </c>
      <c r="F1390" s="64">
        <v>2</v>
      </c>
      <c r="G1390" s="72" t="s">
        <v>1036</v>
      </c>
      <c r="H1390" s="63" t="s">
        <v>2838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2839</v>
      </c>
      <c r="H1391" s="63" t="s">
        <v>2840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1699</v>
      </c>
      <c r="F1392" s="64">
        <v>2</v>
      </c>
      <c r="G1392" s="72" t="s">
        <v>2413</v>
      </c>
      <c r="H1392" s="63" t="s">
        <v>2841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1729</v>
      </c>
      <c r="F1393" s="64">
        <v>2</v>
      </c>
      <c r="G1393" s="72" t="s">
        <v>792</v>
      </c>
      <c r="H1393" s="63" t="s">
        <v>2842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2573</v>
      </c>
      <c r="H1394" s="63" t="s">
        <v>2574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1155</v>
      </c>
      <c r="F1395" s="64">
        <v>2</v>
      </c>
      <c r="G1395" s="72">
        <v>305681015</v>
      </c>
      <c r="H1395" s="63" t="s">
        <v>2843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2844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2845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2846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2681</v>
      </c>
      <c r="F1399" s="64">
        <v>2</v>
      </c>
      <c r="G1399" s="72" t="s">
        <v>2847</v>
      </c>
      <c r="H1399" s="63" t="s">
        <v>2605</v>
      </c>
      <c r="I1399" s="64" t="s">
        <v>702</v>
      </c>
      <c r="J1399" s="63" t="s">
        <v>2848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2851</v>
      </c>
      <c r="U1399" s="63" t="s">
        <v>2851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2478</v>
      </c>
      <c r="H1400" s="63" t="s">
        <v>2697</v>
      </c>
      <c r="I1400" s="64" t="s">
        <v>492</v>
      </c>
      <c r="J1400" s="63" t="s">
        <v>2528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2847</v>
      </c>
      <c r="H1401" s="63" t="s">
        <v>2718</v>
      </c>
      <c r="I1401" s="64" t="s">
        <v>492</v>
      </c>
      <c r="J1401" s="63" t="s">
        <v>2848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2851</v>
      </c>
      <c r="U1401" s="63" t="s">
        <v>2851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2836</v>
      </c>
      <c r="F1402" s="64">
        <v>1</v>
      </c>
      <c r="G1402" s="72">
        <v>96833001</v>
      </c>
      <c r="H1402" s="63" t="s">
        <v>2849</v>
      </c>
      <c r="I1402" s="64" t="s">
        <v>483</v>
      </c>
      <c r="J1402" s="63" t="s">
        <v>2850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2836</v>
      </c>
      <c r="F1403" s="64">
        <v>1</v>
      </c>
      <c r="G1403" s="72">
        <v>96833001</v>
      </c>
      <c r="H1403" s="63" t="s">
        <v>2849</v>
      </c>
      <c r="I1403" s="64" t="s">
        <v>483</v>
      </c>
      <c r="J1403" s="63" t="s">
        <v>2850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2815</v>
      </c>
      <c r="H1404" s="63" t="s">
        <v>2816</v>
      </c>
      <c r="I1404" s="64" t="s">
        <v>492</v>
      </c>
      <c r="J1404" s="63" t="s">
        <v>2528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2075</v>
      </c>
      <c r="F1405" s="64">
        <v>2</v>
      </c>
      <c r="G1405" s="72">
        <v>159458005</v>
      </c>
      <c r="H1405" s="63" t="s">
        <v>2855</v>
      </c>
      <c r="I1405" s="64" t="s">
        <v>481</v>
      </c>
      <c r="J1405" s="63" t="s">
        <v>2856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4670</v>
      </c>
      <c r="W1405" s="63">
        <v>282323001</v>
      </c>
      <c r="X1405" s="63" t="s">
        <v>4671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2858</v>
      </c>
      <c r="H1406" s="63" t="s">
        <v>2859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2860</v>
      </c>
      <c r="H1407" s="63" t="s">
        <v>2861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2862</v>
      </c>
      <c r="H1408" s="63" t="s">
        <v>2863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2864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2075</v>
      </c>
      <c r="F1410" s="64">
        <v>2</v>
      </c>
      <c r="G1410" s="72" t="s">
        <v>2865</v>
      </c>
      <c r="H1410" s="63" t="s">
        <v>2866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1543</v>
      </c>
      <c r="F1411" s="64">
        <v>1</v>
      </c>
      <c r="G1411" s="72" t="s">
        <v>962</v>
      </c>
      <c r="H1411" s="63" t="s">
        <v>2867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1545</v>
      </c>
      <c r="F1412" s="64">
        <v>1</v>
      </c>
      <c r="G1412" s="72" t="s">
        <v>2868</v>
      </c>
      <c r="H1412" s="63" t="s">
        <v>2869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2870</v>
      </c>
      <c r="H1413" s="63" t="s">
        <v>2871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2872</v>
      </c>
      <c r="H1414" s="63" t="s">
        <v>2873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2688</v>
      </c>
      <c r="F1415" s="64">
        <v>1</v>
      </c>
      <c r="G1415" s="72" t="s">
        <v>2047</v>
      </c>
      <c r="H1415" s="63" t="s">
        <v>2874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1729</v>
      </c>
      <c r="F1416" s="64">
        <v>2</v>
      </c>
      <c r="G1416" s="72" t="s">
        <v>2051</v>
      </c>
      <c r="H1416" s="63" t="s">
        <v>2875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2876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2877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2878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2879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2880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2858</v>
      </c>
      <c r="H1422" s="63" t="s">
        <v>2859</v>
      </c>
      <c r="I1422" s="64" t="s">
        <v>492</v>
      </c>
      <c r="J1422" s="63" t="s">
        <v>2528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2864</v>
      </c>
      <c r="I1423" s="64" t="s">
        <v>492</v>
      </c>
      <c r="J1423" s="63" t="s">
        <v>2528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2881</v>
      </c>
      <c r="I1424" s="64" t="s">
        <v>491</v>
      </c>
      <c r="J1424" s="63" t="s">
        <v>2882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2883</v>
      </c>
      <c r="I1425" s="64" t="s">
        <v>491</v>
      </c>
      <c r="J1425" s="63" t="s">
        <v>2884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2585</v>
      </c>
      <c r="H1426" s="63" t="s">
        <v>2897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1212</v>
      </c>
      <c r="H1427" s="63" t="s">
        <v>2898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2457</v>
      </c>
      <c r="H1428" s="63" t="s">
        <v>2899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2900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1540</v>
      </c>
      <c r="F1430" s="64">
        <v>1</v>
      </c>
      <c r="G1430" s="72" t="s">
        <v>690</v>
      </c>
      <c r="H1430" s="63" t="s">
        <v>2901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2075</v>
      </c>
      <c r="F1431" s="64">
        <v>2</v>
      </c>
      <c r="G1431" s="72" t="s">
        <v>312</v>
      </c>
      <c r="H1431" s="63" t="s">
        <v>2902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1309</v>
      </c>
      <c r="F1432" s="64">
        <v>2</v>
      </c>
      <c r="G1432" s="72" t="s">
        <v>247</v>
      </c>
      <c r="H1432" s="63" t="s">
        <v>2903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1699</v>
      </c>
      <c r="F1433" s="64">
        <v>2</v>
      </c>
      <c r="G1433" s="72" t="s">
        <v>883</v>
      </c>
      <c r="H1433" s="63" t="s">
        <v>2904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2161</v>
      </c>
      <c r="H1434" s="63" t="s">
        <v>2905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1658</v>
      </c>
      <c r="F1435" s="64">
        <v>2</v>
      </c>
      <c r="G1435" s="72">
        <v>230747003</v>
      </c>
      <c r="H1435" s="63" t="s">
        <v>2906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2907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2908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1658</v>
      </c>
      <c r="F1438" s="64">
        <v>2</v>
      </c>
      <c r="G1438" s="72">
        <v>319124001</v>
      </c>
      <c r="H1438" s="63" t="s">
        <v>2909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2688</v>
      </c>
      <c r="F1439" s="64">
        <v>1</v>
      </c>
      <c r="G1439" s="72" t="s">
        <v>2910</v>
      </c>
      <c r="H1439" s="63" t="s">
        <v>2911</v>
      </c>
      <c r="I1439" s="64" t="s">
        <v>486</v>
      </c>
      <c r="J1439" s="63" t="s">
        <v>2912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3276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2121</v>
      </c>
      <c r="H1440" s="63" t="s">
        <v>2913</v>
      </c>
      <c r="I1440" s="64" t="s">
        <v>491</v>
      </c>
      <c r="J1440" s="63" t="s">
        <v>2914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1545</v>
      </c>
      <c r="F1441" s="64">
        <v>1</v>
      </c>
      <c r="G1441" s="72" t="s">
        <v>2915</v>
      </c>
      <c r="H1441" s="63" t="s">
        <v>2916</v>
      </c>
      <c r="I1441" s="64" t="s">
        <v>491</v>
      </c>
      <c r="J1441" s="63" t="s">
        <v>2917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2918</v>
      </c>
      <c r="I1442" s="64" t="s">
        <v>491</v>
      </c>
      <c r="J1442" s="63" t="s">
        <v>2919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2896</v>
      </c>
      <c r="F1443" s="64">
        <v>2</v>
      </c>
      <c r="G1443" s="72">
        <v>130597100</v>
      </c>
      <c r="H1443" s="63" t="s">
        <v>2920</v>
      </c>
      <c r="I1443" s="64" t="s">
        <v>491</v>
      </c>
      <c r="J1443" s="63" t="s">
        <v>2234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2921</v>
      </c>
      <c r="I1444" s="64" t="s">
        <v>491</v>
      </c>
      <c r="J1444" s="63" t="s">
        <v>2922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2923</v>
      </c>
      <c r="H1445" s="63" t="s">
        <v>2924</v>
      </c>
      <c r="I1445" s="64" t="s">
        <v>481</v>
      </c>
      <c r="J1445" s="63" t="s">
        <v>2925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4672</v>
      </c>
      <c r="W1445" s="63" t="s">
        <v>4673</v>
      </c>
      <c r="X1445" s="63" t="s">
        <v>549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2585</v>
      </c>
      <c r="H1446" s="63" t="s">
        <v>2897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2936</v>
      </c>
      <c r="H1447" s="63" t="s">
        <v>2937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2938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2170</v>
      </c>
      <c r="H1449" s="63" t="s">
        <v>2939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2940</v>
      </c>
      <c r="H1450" s="63" t="s">
        <v>2941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1220</v>
      </c>
      <c r="H1451" s="63" t="s">
        <v>2942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2074</v>
      </c>
      <c r="F1452" s="64">
        <v>2</v>
      </c>
      <c r="G1452" s="72" t="s">
        <v>2034</v>
      </c>
      <c r="H1452" s="63" t="s">
        <v>2601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2075</v>
      </c>
      <c r="F1453" s="64">
        <v>2</v>
      </c>
      <c r="G1453" s="72" t="s">
        <v>1722</v>
      </c>
      <c r="H1453" s="63" t="s">
        <v>2943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2944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2945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2946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2947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2948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2949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2950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2951</v>
      </c>
      <c r="I1461" s="64" t="s">
        <v>481</v>
      </c>
      <c r="J1461" s="63" t="s">
        <v>2952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4674</v>
      </c>
      <c r="W1461" s="63">
        <v>541331001</v>
      </c>
      <c r="X1461" s="63" t="s">
        <v>6407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2157</v>
      </c>
      <c r="H1462" s="63" t="s">
        <v>2953</v>
      </c>
      <c r="I1462" s="64" t="s">
        <v>481</v>
      </c>
      <c r="J1462" s="63" t="s">
        <v>2954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4675</v>
      </c>
      <c r="W1462" s="63">
        <v>660230017</v>
      </c>
      <c r="X1462" s="63" t="s">
        <v>4633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1072</v>
      </c>
      <c r="F1463" s="64">
        <v>2</v>
      </c>
      <c r="G1463" s="72" t="s">
        <v>2157</v>
      </c>
      <c r="H1463" s="63" t="s">
        <v>2955</v>
      </c>
      <c r="I1463" s="64" t="s">
        <v>481</v>
      </c>
      <c r="J1463" s="63" t="s">
        <v>2954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4675</v>
      </c>
      <c r="W1463" s="63">
        <v>660230017</v>
      </c>
      <c r="X1463" s="63" t="s">
        <v>4633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2963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2964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2965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2157</v>
      </c>
      <c r="H1467" s="63" t="s">
        <v>2953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2966</v>
      </c>
      <c r="H1468" s="63" t="s">
        <v>2967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2968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2969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2970</v>
      </c>
      <c r="H1471" s="63" t="s">
        <v>2971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2972</v>
      </c>
      <c r="H1472" s="63" t="s">
        <v>2973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2974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2975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2976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2976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2977</v>
      </c>
      <c r="H1477" s="63" t="s">
        <v>2978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2580</v>
      </c>
      <c r="F1478" s="64">
        <v>1</v>
      </c>
      <c r="G1478" s="72" t="s">
        <v>392</v>
      </c>
      <c r="H1478" s="63" t="s">
        <v>2979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2980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2981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2982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2983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2984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2985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2986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2987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2688</v>
      </c>
      <c r="F1487" s="64">
        <v>1</v>
      </c>
      <c r="G1487" s="72" t="s">
        <v>2910</v>
      </c>
      <c r="H1487" s="63" t="s">
        <v>2988</v>
      </c>
      <c r="I1487" s="64" t="s">
        <v>486</v>
      </c>
      <c r="J1487" s="63" t="s">
        <v>2989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2972</v>
      </c>
      <c r="H1488" s="63" t="s">
        <v>2973</v>
      </c>
      <c r="I1488" s="64" t="s">
        <v>481</v>
      </c>
      <c r="J1488" s="63" t="s">
        <v>2990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4676</v>
      </c>
      <c r="W1488" s="63">
        <v>621894002</v>
      </c>
      <c r="X1488" s="63" t="s">
        <v>4677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2974</v>
      </c>
      <c r="I1489" s="64" t="s">
        <v>481</v>
      </c>
      <c r="J1489" s="63" t="s">
        <v>2991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4678</v>
      </c>
      <c r="W1489" s="63" t="s">
        <v>4679</v>
      </c>
      <c r="X1489" s="63" t="s">
        <v>6409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2976</v>
      </c>
      <c r="I1490" s="64" t="s">
        <v>491</v>
      </c>
      <c r="J1490" s="63" t="s">
        <v>2674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2992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1455</v>
      </c>
      <c r="H1492" s="63" t="s">
        <v>2993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1078</v>
      </c>
      <c r="H1493" s="63" t="s">
        <v>2994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1157</v>
      </c>
      <c r="H1494" s="63" t="s">
        <v>2995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2996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2997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1890</v>
      </c>
      <c r="H1497" s="63" t="s">
        <v>2998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1699</v>
      </c>
      <c r="F1498" s="64">
        <v>2</v>
      </c>
      <c r="G1498" s="72" t="s">
        <v>2999</v>
      </c>
      <c r="H1498" s="63" t="s">
        <v>3000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1823</v>
      </c>
      <c r="F1499" s="64">
        <v>2</v>
      </c>
      <c r="G1499" s="72" t="s">
        <v>2159</v>
      </c>
      <c r="H1499" s="63" t="s">
        <v>3001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1309</v>
      </c>
      <c r="F1500" s="64">
        <v>2</v>
      </c>
      <c r="G1500" s="72" t="s">
        <v>1463</v>
      </c>
      <c r="H1500" s="63" t="s">
        <v>3002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2074</v>
      </c>
      <c r="F1501" s="64">
        <v>2</v>
      </c>
      <c r="G1501" s="72" t="s">
        <v>3003</v>
      </c>
      <c r="H1501" s="63" t="s">
        <v>3004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1317</v>
      </c>
      <c r="H1502" s="63" t="s">
        <v>3005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2580</v>
      </c>
      <c r="F1503" s="64">
        <v>1</v>
      </c>
      <c r="G1503" s="72" t="s">
        <v>3006</v>
      </c>
      <c r="H1503" s="63" t="s">
        <v>3007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2113</v>
      </c>
      <c r="F1504" s="64">
        <v>2</v>
      </c>
      <c r="G1504" s="72" t="s">
        <v>858</v>
      </c>
      <c r="H1504" s="63" t="s">
        <v>3008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3009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3010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3011</v>
      </c>
      <c r="H1507" s="63" t="s">
        <v>3012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1787</v>
      </c>
      <c r="H1508" s="63" t="s">
        <v>3013</v>
      </c>
      <c r="I1508" s="64" t="s">
        <v>491</v>
      </c>
      <c r="J1508" s="63" t="s">
        <v>3014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1787</v>
      </c>
      <c r="H1509" s="63" t="s">
        <v>3013</v>
      </c>
      <c r="I1509" s="64" t="s">
        <v>491</v>
      </c>
      <c r="J1509" s="63" t="s">
        <v>3015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3019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3020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2404</v>
      </c>
      <c r="H1512" s="63" t="s">
        <v>3021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2881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3022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3023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3024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2179</v>
      </c>
      <c r="F1517" s="64">
        <v>2</v>
      </c>
      <c r="G1517" s="72" t="s">
        <v>3025</v>
      </c>
      <c r="H1517" s="63" t="s">
        <v>3026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1540</v>
      </c>
      <c r="F1518" s="64">
        <v>1</v>
      </c>
      <c r="G1518" s="72" t="s">
        <v>3027</v>
      </c>
      <c r="H1518" s="63" t="s">
        <v>3028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1699</v>
      </c>
      <c r="F1519" s="64">
        <v>2</v>
      </c>
      <c r="G1519" s="72" t="s">
        <v>2790</v>
      </c>
      <c r="H1519" s="63" t="s">
        <v>3029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1699</v>
      </c>
      <c r="F1520" s="64">
        <v>2</v>
      </c>
      <c r="G1520" s="72" t="s">
        <v>2790</v>
      </c>
      <c r="H1520" s="63" t="s">
        <v>3030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1549</v>
      </c>
      <c r="F1521" s="64">
        <v>1</v>
      </c>
      <c r="G1521" s="72" t="s">
        <v>315</v>
      </c>
      <c r="H1521" s="63" t="s">
        <v>3031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2411</v>
      </c>
      <c r="H1522" s="63" t="s">
        <v>3032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3033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3034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3035</v>
      </c>
      <c r="H1525" s="63" t="s">
        <v>3036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3037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3053</v>
      </c>
      <c r="H1527" s="63" t="s">
        <v>3054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3055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3056</v>
      </c>
      <c r="H1529" s="63" t="s">
        <v>3057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3058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2478</v>
      </c>
      <c r="H1531" s="63" t="s">
        <v>3059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3060</v>
      </c>
      <c r="H1532" s="63" t="s">
        <v>3061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3062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1856</v>
      </c>
      <c r="H1534" s="63" t="s">
        <v>3063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3050</v>
      </c>
      <c r="F1535" s="64">
        <v>2</v>
      </c>
      <c r="G1535" s="72" t="s">
        <v>3064</v>
      </c>
      <c r="H1535" s="63" t="s">
        <v>3065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1540</v>
      </c>
      <c r="F1536" s="64">
        <v>1</v>
      </c>
      <c r="G1536" s="72" t="s">
        <v>2370</v>
      </c>
      <c r="H1536" s="63" t="s">
        <v>3066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3067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2214</v>
      </c>
      <c r="H1538" s="63" t="s">
        <v>3068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2976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2055</v>
      </c>
      <c r="H1540" s="63" t="s">
        <v>3069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2236</v>
      </c>
      <c r="F1541" s="64">
        <v>2</v>
      </c>
      <c r="G1541" s="72" t="s">
        <v>1988</v>
      </c>
      <c r="H1541" s="63" t="s">
        <v>3070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1539</v>
      </c>
      <c r="F1542" s="64">
        <v>2</v>
      </c>
      <c r="G1542" s="72" t="s">
        <v>1293</v>
      </c>
      <c r="H1542" s="63" t="s">
        <v>3071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3072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3073</v>
      </c>
      <c r="H1544" s="63" t="s">
        <v>3074</v>
      </c>
      <c r="I1544" s="64" t="s">
        <v>491</v>
      </c>
      <c r="J1544" s="63" t="s">
        <v>3075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3076</v>
      </c>
      <c r="I1545" s="64" t="s">
        <v>491</v>
      </c>
      <c r="J1545" s="63" t="s">
        <v>3077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2157</v>
      </c>
      <c r="H1546" s="63" t="s">
        <v>2953</v>
      </c>
      <c r="I1546" s="64" t="s">
        <v>491</v>
      </c>
      <c r="J1546" s="63" t="s">
        <v>3078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3051</v>
      </c>
      <c r="F1547" s="64">
        <v>1</v>
      </c>
      <c r="G1547" s="72" t="s">
        <v>3079</v>
      </c>
      <c r="H1547" s="63" t="s">
        <v>3080</v>
      </c>
      <c r="I1547" s="64" t="s">
        <v>491</v>
      </c>
      <c r="J1547" s="63" t="s">
        <v>3081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3052</v>
      </c>
      <c r="F1548" s="64">
        <v>1</v>
      </c>
      <c r="G1548" s="72" t="s">
        <v>3079</v>
      </c>
      <c r="H1548" s="63" t="s">
        <v>3082</v>
      </c>
      <c r="I1548" s="64" t="s">
        <v>491</v>
      </c>
      <c r="J1548" s="63" t="s">
        <v>3081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3097</v>
      </c>
      <c r="H1549" s="63" t="s">
        <v>3098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3099</v>
      </c>
      <c r="H1550" s="63" t="s">
        <v>3100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3101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1540</v>
      </c>
      <c r="F1552" s="64">
        <v>1</v>
      </c>
      <c r="G1552" s="72" t="s">
        <v>1507</v>
      </c>
      <c r="H1552" s="63" t="s">
        <v>3102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3103</v>
      </c>
      <c r="H1553" s="63" t="s">
        <v>3104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3105</v>
      </c>
      <c r="H1554" s="63" t="s">
        <v>3106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3107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3108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1473</v>
      </c>
      <c r="H1557" s="63" t="s">
        <v>3109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1348</v>
      </c>
      <c r="F1558" s="64">
        <v>1</v>
      </c>
      <c r="G1558" s="72" t="s">
        <v>1944</v>
      </c>
      <c r="H1558" s="63" t="s">
        <v>3110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3111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3112</v>
      </c>
      <c r="H1560" s="63" t="s">
        <v>3141</v>
      </c>
      <c r="I1560" s="64" t="s">
        <v>486</v>
      </c>
      <c r="J1560" s="63" t="s">
        <v>3114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3112</v>
      </c>
      <c r="H1561" s="63" t="s">
        <v>3113</v>
      </c>
      <c r="I1561" s="64" t="s">
        <v>486</v>
      </c>
      <c r="J1561" s="63" t="s">
        <v>3553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3128</v>
      </c>
      <c r="F1562" s="64">
        <v>1</v>
      </c>
      <c r="G1562" s="72" t="s">
        <v>3056</v>
      </c>
      <c r="H1562" s="63" t="s">
        <v>3057</v>
      </c>
      <c r="I1562" s="64" t="s">
        <v>491</v>
      </c>
      <c r="J1562" s="63" t="s">
        <v>3115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3050</v>
      </c>
      <c r="F1563" s="64">
        <v>1</v>
      </c>
      <c r="G1563" s="72" t="s">
        <v>3064</v>
      </c>
      <c r="H1563" s="63" t="s">
        <v>3065</v>
      </c>
      <c r="I1563" s="64" t="s">
        <v>491</v>
      </c>
      <c r="J1563" s="63" t="s">
        <v>3081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3051</v>
      </c>
      <c r="F1564" s="64">
        <v>1</v>
      </c>
      <c r="G1564" s="72" t="s">
        <v>3079</v>
      </c>
      <c r="H1564" s="63" t="s">
        <v>3080</v>
      </c>
      <c r="I1564" s="64" t="s">
        <v>491</v>
      </c>
      <c r="J1564" s="63" t="s">
        <v>3081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3052</v>
      </c>
      <c r="F1565" s="64">
        <v>1</v>
      </c>
      <c r="G1565" s="72" t="s">
        <v>3079</v>
      </c>
      <c r="H1565" s="63" t="s">
        <v>3080</v>
      </c>
      <c r="I1565" s="64" t="s">
        <v>491</v>
      </c>
      <c r="J1565" s="63" t="s">
        <v>3081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2157</v>
      </c>
      <c r="H1566" s="63" t="s">
        <v>3116</v>
      </c>
      <c r="I1566" s="64" t="s">
        <v>491</v>
      </c>
      <c r="J1566" s="63" t="s">
        <v>2234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3103</v>
      </c>
      <c r="H1567" s="63" t="s">
        <v>3104</v>
      </c>
      <c r="I1567" s="64" t="s">
        <v>481</v>
      </c>
      <c r="J1567" s="63" t="s">
        <v>3117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4680</v>
      </c>
      <c r="W1567" s="63" t="s">
        <v>4681</v>
      </c>
      <c r="X1567" s="63" t="s">
        <v>549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3107</v>
      </c>
      <c r="I1568" s="64" t="s">
        <v>481</v>
      </c>
      <c r="J1568" s="63" t="s">
        <v>3118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4682</v>
      </c>
      <c r="W1568" s="63" t="s">
        <v>4683</v>
      </c>
      <c r="X1568" s="63" t="s">
        <v>549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2415</v>
      </c>
      <c r="H1569" s="63" t="s">
        <v>3119</v>
      </c>
      <c r="I1569" s="64" t="s">
        <v>481</v>
      </c>
      <c r="J1569" s="63" t="s">
        <v>3120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4684</v>
      </c>
      <c r="W1569" s="63" t="s">
        <v>4685</v>
      </c>
      <c r="X1569" s="63" t="s">
        <v>549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2415</v>
      </c>
      <c r="H1570" s="63" t="s">
        <v>3119</v>
      </c>
      <c r="I1570" s="64" t="s">
        <v>491</v>
      </c>
      <c r="J1570" s="63" t="s">
        <v>2674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3121</v>
      </c>
      <c r="I1571" s="64" t="s">
        <v>483</v>
      </c>
      <c r="J1571" s="63" t="s">
        <v>3122</v>
      </c>
      <c r="K1571" s="64" t="s">
        <v>2597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3135</v>
      </c>
      <c r="H1572" s="63" t="s">
        <v>3136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2291</v>
      </c>
      <c r="H1573" s="63" t="s">
        <v>3137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2581</v>
      </c>
      <c r="H1574" s="63" t="s">
        <v>3138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3139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3128</v>
      </c>
      <c r="F1576" s="64">
        <v>2</v>
      </c>
      <c r="G1576" s="72" t="s">
        <v>3140</v>
      </c>
      <c r="H1576" s="63" t="s">
        <v>3141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1976</v>
      </c>
      <c r="H1577" s="63" t="s">
        <v>3142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1315</v>
      </c>
      <c r="H1578" s="63" t="s">
        <v>3143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2277</v>
      </c>
      <c r="H1579" s="63" t="s">
        <v>3144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3145</v>
      </c>
      <c r="H1580" s="63" t="s">
        <v>3146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1058</v>
      </c>
      <c r="F1581" s="64">
        <v>2</v>
      </c>
      <c r="G1581" s="72" t="s">
        <v>3147</v>
      </c>
      <c r="H1581" s="63" t="s">
        <v>3148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1795</v>
      </c>
      <c r="H1582" s="63" t="s">
        <v>3149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2975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1308</v>
      </c>
      <c r="F1584" s="64">
        <v>2</v>
      </c>
      <c r="G1584" s="72" t="s">
        <v>924</v>
      </c>
      <c r="H1584" s="63" t="s">
        <v>3150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3151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1449</v>
      </c>
      <c r="F1586" s="64">
        <v>2</v>
      </c>
      <c r="G1586" s="72">
        <v>159356004</v>
      </c>
      <c r="H1586" s="63" t="s">
        <v>3152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3153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3154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1783</v>
      </c>
      <c r="F1589" s="64">
        <v>2</v>
      </c>
      <c r="G1589" s="72">
        <v>130597287</v>
      </c>
      <c r="H1589" s="63" t="s">
        <v>3155</v>
      </c>
      <c r="I1589" s="64" t="s">
        <v>491</v>
      </c>
      <c r="J1589" s="63" t="s">
        <v>3156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3051</v>
      </c>
      <c r="F1590" s="64">
        <v>2</v>
      </c>
      <c r="G1590" s="72" t="s">
        <v>3079</v>
      </c>
      <c r="H1590" s="63" t="s">
        <v>3157</v>
      </c>
      <c r="I1590" s="64" t="s">
        <v>491</v>
      </c>
      <c r="J1590" s="63" t="s">
        <v>3081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1315</v>
      </c>
      <c r="H1591" s="63" t="s">
        <v>3143</v>
      </c>
      <c r="I1591" s="64" t="s">
        <v>491</v>
      </c>
      <c r="J1591" s="63" t="s">
        <v>3115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3135</v>
      </c>
      <c r="H1592" s="63" t="s">
        <v>3136</v>
      </c>
      <c r="I1592" s="64" t="s">
        <v>491</v>
      </c>
      <c r="J1592" s="63" t="s">
        <v>2674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1976</v>
      </c>
      <c r="H1593" s="63" t="s">
        <v>3142</v>
      </c>
      <c r="I1593" s="64" t="s">
        <v>491</v>
      </c>
      <c r="J1593" s="63" t="s">
        <v>2674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2203</v>
      </c>
      <c r="H1594" s="63" t="s">
        <v>3158</v>
      </c>
      <c r="I1594" s="64" t="s">
        <v>481</v>
      </c>
      <c r="J1594" s="63" t="s">
        <v>3159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4686</v>
      </c>
      <c r="W1594" s="63" t="s">
        <v>4687</v>
      </c>
      <c r="X1594" s="63" t="s">
        <v>5872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1976</v>
      </c>
      <c r="H1595" s="63" t="s">
        <v>3142</v>
      </c>
      <c r="I1595" s="64" t="s">
        <v>481</v>
      </c>
      <c r="J1595" s="63" t="s">
        <v>3160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4688</v>
      </c>
      <c r="W1595" s="63" t="s">
        <v>4689</v>
      </c>
      <c r="X1595" s="63" t="s">
        <v>549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3173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3174</v>
      </c>
      <c r="H1597" s="63" t="s">
        <v>3175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3128</v>
      </c>
      <c r="F1598" s="64">
        <v>2</v>
      </c>
      <c r="G1598" s="72" t="s">
        <v>3176</v>
      </c>
      <c r="H1598" s="63" t="s">
        <v>3177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3128</v>
      </c>
      <c r="F1599" s="64">
        <v>2</v>
      </c>
      <c r="G1599" s="72" t="s">
        <v>3073</v>
      </c>
      <c r="H1599" s="63" t="s">
        <v>3178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3179</v>
      </c>
      <c r="H1600" s="63" t="s">
        <v>3180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1540</v>
      </c>
      <c r="F1601" s="64">
        <v>1</v>
      </c>
      <c r="G1601" s="72" t="s">
        <v>3181</v>
      </c>
      <c r="H1601" s="63" t="s">
        <v>3182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1449</v>
      </c>
      <c r="F1602" s="64">
        <v>2</v>
      </c>
      <c r="G1602" s="72" t="s">
        <v>2311</v>
      </c>
      <c r="H1602" s="63" t="s">
        <v>3183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2074</v>
      </c>
      <c r="F1603" s="64">
        <v>2</v>
      </c>
      <c r="G1603" s="72" t="s">
        <v>1862</v>
      </c>
      <c r="H1603" s="63" t="s">
        <v>3184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3185</v>
      </c>
      <c r="H1604" s="63" t="s">
        <v>3186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3187</v>
      </c>
      <c r="H1605" s="63" t="s">
        <v>3188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3189</v>
      </c>
      <c r="H1606" s="63" t="s">
        <v>3190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3191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2573</v>
      </c>
      <c r="H1608" s="63" t="s">
        <v>3192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2114</v>
      </c>
      <c r="F1609" s="64">
        <v>1</v>
      </c>
      <c r="G1609" s="72" t="s">
        <v>3006</v>
      </c>
      <c r="H1609" s="63" t="s">
        <v>3007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3193</v>
      </c>
      <c r="H1610" s="63" t="s">
        <v>3194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3195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1658</v>
      </c>
      <c r="F1612" s="64">
        <v>2</v>
      </c>
      <c r="G1612" s="72">
        <v>230896003</v>
      </c>
      <c r="H1612" s="63" t="s">
        <v>3196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3197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1511</v>
      </c>
      <c r="H1614" s="63" t="s">
        <v>3198</v>
      </c>
      <c r="I1614" s="64" t="s">
        <v>483</v>
      </c>
      <c r="J1614" s="63" t="s">
        <v>3549</v>
      </c>
      <c r="K1614" s="64" t="s">
        <v>2597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3551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1511</v>
      </c>
      <c r="H1615" s="63" t="s">
        <v>3198</v>
      </c>
      <c r="I1615" s="64" t="s">
        <v>483</v>
      </c>
      <c r="J1615" s="63" t="s">
        <v>3549</v>
      </c>
      <c r="K1615" s="64" t="s">
        <v>2597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3551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2311</v>
      </c>
      <c r="H1616" s="63" t="s">
        <v>3183</v>
      </c>
      <c r="I1616" s="64" t="s">
        <v>483</v>
      </c>
      <c r="J1616" s="63" t="s">
        <v>3550</v>
      </c>
      <c r="K1616" s="64" t="s">
        <v>2597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3552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2113</v>
      </c>
      <c r="F1617" s="64">
        <v>2</v>
      </c>
      <c r="G1617" s="72" t="s">
        <v>3199</v>
      </c>
      <c r="H1617" s="63" t="s">
        <v>3200</v>
      </c>
      <c r="I1617" s="64" t="s">
        <v>491</v>
      </c>
      <c r="J1617" s="63" t="s">
        <v>3115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2294</v>
      </c>
      <c r="H1618" s="63" t="s">
        <v>3201</v>
      </c>
      <c r="I1618" s="64" t="s">
        <v>491</v>
      </c>
      <c r="J1618" s="63" t="s">
        <v>3202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1976</v>
      </c>
      <c r="H1619" s="63" t="s">
        <v>3142</v>
      </c>
      <c r="I1619" s="64" t="s">
        <v>491</v>
      </c>
      <c r="J1619" s="63" t="s">
        <v>3203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1156</v>
      </c>
      <c r="F1620" s="64">
        <v>2</v>
      </c>
      <c r="G1620" s="72" t="s">
        <v>375</v>
      </c>
      <c r="H1620" s="63" t="s">
        <v>3204</v>
      </c>
      <c r="I1620" s="64" t="s">
        <v>491</v>
      </c>
      <c r="J1620" s="63" t="s">
        <v>3205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1156</v>
      </c>
      <c r="F1621" s="64">
        <v>1</v>
      </c>
      <c r="G1621" s="72" t="s">
        <v>301</v>
      </c>
      <c r="H1621" s="63" t="s">
        <v>3206</v>
      </c>
      <c r="I1621" s="64" t="s">
        <v>491</v>
      </c>
      <c r="J1621" s="63" t="s">
        <v>3207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3172</v>
      </c>
      <c r="F1622" s="64">
        <v>1</v>
      </c>
      <c r="G1622" s="72" t="s">
        <v>3208</v>
      </c>
      <c r="H1622" s="63" t="s">
        <v>3209</v>
      </c>
      <c r="I1622" s="64" t="s">
        <v>491</v>
      </c>
      <c r="J1622" s="63" t="s">
        <v>3081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3128</v>
      </c>
      <c r="F1623" s="64">
        <v>1</v>
      </c>
      <c r="G1623" s="72" t="s">
        <v>3140</v>
      </c>
      <c r="H1623" s="63" t="s">
        <v>3210</v>
      </c>
      <c r="I1623" s="64" t="s">
        <v>491</v>
      </c>
      <c r="J1623" s="63" t="s">
        <v>2922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3211</v>
      </c>
      <c r="H1624" s="63" t="s">
        <v>3212</v>
      </c>
      <c r="I1624" s="64" t="s">
        <v>491</v>
      </c>
      <c r="J1624" s="63" t="s">
        <v>2674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3213</v>
      </c>
      <c r="H1625" s="63" t="s">
        <v>3214</v>
      </c>
      <c r="I1625" s="64" t="s">
        <v>481</v>
      </c>
      <c r="J1625" s="63" t="s">
        <v>3215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4690</v>
      </c>
      <c r="W1625" s="63" t="s">
        <v>4691</v>
      </c>
      <c r="X1625" s="63" t="s">
        <v>4692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1119</v>
      </c>
      <c r="H1626" s="63" t="s">
        <v>3221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3222</v>
      </c>
      <c r="H1627" s="63" t="s">
        <v>3223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3224</v>
      </c>
      <c r="H1628" s="63" t="s">
        <v>3225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3128</v>
      </c>
      <c r="F1629" s="64">
        <v>2</v>
      </c>
      <c r="G1629" s="72" t="s">
        <v>3226</v>
      </c>
      <c r="H1629" s="63" t="s">
        <v>3227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3128</v>
      </c>
      <c r="F1630" s="64">
        <v>2</v>
      </c>
      <c r="G1630" s="72" t="s">
        <v>3228</v>
      </c>
      <c r="H1630" s="63" t="s">
        <v>3229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3230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3231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2804</v>
      </c>
      <c r="H1633" s="63" t="s">
        <v>3232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1549</v>
      </c>
      <c r="F1634" s="64">
        <v>1</v>
      </c>
      <c r="G1634" s="72" t="s">
        <v>2824</v>
      </c>
      <c r="H1634" s="63" t="s">
        <v>3233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1543</v>
      </c>
      <c r="F1635" s="64">
        <v>1</v>
      </c>
      <c r="G1635" s="72" t="s">
        <v>1516</v>
      </c>
      <c r="H1635" s="63" t="s">
        <v>3234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1942</v>
      </c>
      <c r="H1636" s="63" t="s">
        <v>3235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2161</v>
      </c>
      <c r="H1637" s="63" t="s">
        <v>2905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3236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3237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3238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3239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3240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3241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1072</v>
      </c>
      <c r="F1644" s="64">
        <v>1</v>
      </c>
      <c r="G1644" s="72" t="s">
        <v>2157</v>
      </c>
      <c r="H1644" s="63" t="s">
        <v>3242</v>
      </c>
      <c r="I1644" s="64" t="s">
        <v>491</v>
      </c>
      <c r="J1644" s="63" t="s">
        <v>3207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1156</v>
      </c>
      <c r="F1645" s="64">
        <v>1</v>
      </c>
      <c r="G1645" s="72" t="s">
        <v>375</v>
      </c>
      <c r="H1645" s="63" t="s">
        <v>3204</v>
      </c>
      <c r="I1645" s="64" t="s">
        <v>491</v>
      </c>
      <c r="J1645" s="63" t="s">
        <v>3243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3244</v>
      </c>
      <c r="I1646" s="64" t="s">
        <v>491</v>
      </c>
      <c r="J1646" s="63" t="s">
        <v>3245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3244</v>
      </c>
      <c r="I1647" s="64" t="s">
        <v>491</v>
      </c>
      <c r="J1647" s="63" t="s">
        <v>3246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3244</v>
      </c>
      <c r="I1648" s="64" t="s">
        <v>491</v>
      </c>
      <c r="J1648" s="63" t="s">
        <v>3247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3248</v>
      </c>
      <c r="I1649" s="64" t="s">
        <v>491</v>
      </c>
      <c r="J1649" s="63" t="s">
        <v>3249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3251</v>
      </c>
      <c r="H1650" s="63" t="s">
        <v>3252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2751</v>
      </c>
      <c r="H1651" s="63" t="s">
        <v>3253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3254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3255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3244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3128</v>
      </c>
      <c r="F1655" s="64">
        <v>1</v>
      </c>
      <c r="G1655" s="72" t="s">
        <v>3256</v>
      </c>
      <c r="H1655" s="63" t="s">
        <v>3257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1540</v>
      </c>
      <c r="F1656" s="64">
        <v>1</v>
      </c>
      <c r="G1656" s="72" t="s">
        <v>2441</v>
      </c>
      <c r="H1656" s="63" t="s">
        <v>3258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3259</v>
      </c>
      <c r="H1657" s="63" t="s">
        <v>3260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1127</v>
      </c>
      <c r="H1658" s="63" t="s">
        <v>3261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1513</v>
      </c>
      <c r="H1659" s="63" t="s">
        <v>3262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3003</v>
      </c>
      <c r="H1660" s="63" t="s">
        <v>3263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3264</v>
      </c>
      <c r="H1661" s="63" t="s">
        <v>3265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2977</v>
      </c>
      <c r="H1662" s="63" t="s">
        <v>3266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1308</v>
      </c>
      <c r="F1663" s="64">
        <v>2</v>
      </c>
      <c r="G1663" s="72" t="s">
        <v>324</v>
      </c>
      <c r="H1663" s="63" t="s">
        <v>3267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3268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3269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3270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2688</v>
      </c>
      <c r="F1667" s="64">
        <v>1</v>
      </c>
      <c r="G1667" s="72" t="s">
        <v>3011</v>
      </c>
      <c r="H1667" s="63" t="s">
        <v>3271</v>
      </c>
      <c r="I1667" s="64" t="s">
        <v>491</v>
      </c>
      <c r="J1667" s="63" t="s">
        <v>3272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3254</v>
      </c>
      <c r="I1668" s="64" t="s">
        <v>491</v>
      </c>
      <c r="J1668" s="63" t="s">
        <v>3273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1156</v>
      </c>
      <c r="F1669" s="64">
        <v>2</v>
      </c>
      <c r="G1669" s="72" t="s">
        <v>301</v>
      </c>
      <c r="H1669" s="63" t="s">
        <v>3274</v>
      </c>
      <c r="I1669" s="64" t="s">
        <v>491</v>
      </c>
      <c r="J1669" s="63" t="s">
        <v>3275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3283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2078</v>
      </c>
      <c r="H1671" s="63" t="s">
        <v>3284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3285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3050</v>
      </c>
      <c r="F1673" s="64">
        <v>1</v>
      </c>
      <c r="G1673" s="72" t="s">
        <v>3286</v>
      </c>
      <c r="H1673" s="63" t="s">
        <v>3287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3128</v>
      </c>
      <c r="F1674" s="64">
        <v>2</v>
      </c>
      <c r="G1674" s="72" t="s">
        <v>3288</v>
      </c>
      <c r="H1674" s="63" t="s">
        <v>3289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3290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3291</v>
      </c>
      <c r="H1676" s="63" t="s">
        <v>3292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2592</v>
      </c>
      <c r="H1677" s="63" t="s">
        <v>3293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3294</v>
      </c>
      <c r="H1678" s="63" t="s">
        <v>3295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1058</v>
      </c>
      <c r="F1679" s="64">
        <v>2</v>
      </c>
      <c r="G1679" s="72" t="s">
        <v>834</v>
      </c>
      <c r="H1679" s="63" t="s">
        <v>3296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2566</v>
      </c>
      <c r="H1680" s="63" t="s">
        <v>3297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3298</v>
      </c>
      <c r="H1681" s="63" t="s">
        <v>3299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3300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2078</v>
      </c>
      <c r="H1683" s="63" t="s">
        <v>3284</v>
      </c>
      <c r="I1683" s="64" t="s">
        <v>491</v>
      </c>
      <c r="J1683" s="63" t="s">
        <v>3301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1199</v>
      </c>
      <c r="H1684" s="63" t="s">
        <v>3319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3320</v>
      </c>
      <c r="H1685" s="63" t="s">
        <v>3321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3322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3323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3324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3051</v>
      </c>
      <c r="F1689" s="64">
        <v>1</v>
      </c>
      <c r="G1689" s="72" t="s">
        <v>3064</v>
      </c>
      <c r="H1689" s="63" t="s">
        <v>3325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3052</v>
      </c>
      <c r="F1690" s="64">
        <v>2</v>
      </c>
      <c r="G1690" s="72" t="s">
        <v>3208</v>
      </c>
      <c r="H1690" s="63" t="s">
        <v>3209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3128</v>
      </c>
      <c r="F1691" s="64">
        <v>2</v>
      </c>
      <c r="G1691" s="72" t="s">
        <v>3073</v>
      </c>
      <c r="H1691" s="63" t="s">
        <v>3326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3128</v>
      </c>
      <c r="F1692" s="64">
        <v>1</v>
      </c>
      <c r="G1692" s="72" t="s">
        <v>3327</v>
      </c>
      <c r="H1692" s="63" t="s">
        <v>3328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3128</v>
      </c>
      <c r="F1693" s="64">
        <v>2</v>
      </c>
      <c r="G1693" s="72" t="s">
        <v>3329</v>
      </c>
      <c r="H1693" s="63" t="s">
        <v>3330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3316</v>
      </c>
      <c r="F1694" s="64">
        <v>1</v>
      </c>
      <c r="G1694" s="72" t="s">
        <v>3331</v>
      </c>
      <c r="H1694" s="63" t="s">
        <v>3332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3317</v>
      </c>
      <c r="F1695" s="64">
        <v>1</v>
      </c>
      <c r="G1695" s="72" t="s">
        <v>3333</v>
      </c>
      <c r="H1695" s="63" t="s">
        <v>3334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3335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2114</v>
      </c>
      <c r="F1697" s="64">
        <v>1</v>
      </c>
      <c r="G1697" s="72" t="s">
        <v>3336</v>
      </c>
      <c r="H1697" s="63" t="s">
        <v>3337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3336</v>
      </c>
      <c r="H1698" s="63" t="s">
        <v>3337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3338</v>
      </c>
      <c r="H1699" s="63" t="s">
        <v>3339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2415</v>
      </c>
      <c r="H1700" s="63" t="s">
        <v>3119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3340</v>
      </c>
      <c r="H1701" s="63" t="s">
        <v>3341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3342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3343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3344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1199</v>
      </c>
      <c r="H1705" s="63" t="s">
        <v>3319</v>
      </c>
      <c r="I1705" s="64" t="s">
        <v>481</v>
      </c>
      <c r="J1705" s="63" t="s">
        <v>1200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4693</v>
      </c>
      <c r="W1705" s="63" t="s">
        <v>4694</v>
      </c>
      <c r="X1705" s="63" t="s">
        <v>4695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3320</v>
      </c>
      <c r="H1706" s="63" t="s">
        <v>3321</v>
      </c>
      <c r="I1706" s="64" t="s">
        <v>491</v>
      </c>
      <c r="J1706" s="63" t="s">
        <v>3345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3128</v>
      </c>
      <c r="F1707" s="64">
        <v>1</v>
      </c>
      <c r="G1707" s="72" t="s">
        <v>3327</v>
      </c>
      <c r="H1707" s="63" t="s">
        <v>3328</v>
      </c>
      <c r="I1707" s="64" t="s">
        <v>491</v>
      </c>
      <c r="J1707" s="63" t="s">
        <v>3346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3316</v>
      </c>
      <c r="F1708" s="64">
        <v>1</v>
      </c>
      <c r="G1708" s="72" t="s">
        <v>3331</v>
      </c>
      <c r="H1708" s="63" t="s">
        <v>3332</v>
      </c>
      <c r="I1708" s="64" t="s">
        <v>491</v>
      </c>
      <c r="J1708" s="63" t="s">
        <v>3081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2113</v>
      </c>
      <c r="F1709" s="64">
        <v>2</v>
      </c>
      <c r="G1709" s="72" t="s">
        <v>2824</v>
      </c>
      <c r="H1709" s="63" t="s">
        <v>3347</v>
      </c>
      <c r="I1709" s="64" t="s">
        <v>491</v>
      </c>
      <c r="J1709" s="63" t="s">
        <v>3348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2827</v>
      </c>
      <c r="H1710" s="63" t="s">
        <v>3349</v>
      </c>
      <c r="I1710" s="64" t="s">
        <v>491</v>
      </c>
      <c r="J1710" s="63" t="s">
        <v>3348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3318</v>
      </c>
      <c r="F1711" s="64">
        <v>1</v>
      </c>
      <c r="G1711" s="72">
        <v>240417001</v>
      </c>
      <c r="H1711" s="63" t="s">
        <v>3350</v>
      </c>
      <c r="I1711" s="64" t="s">
        <v>486</v>
      </c>
      <c r="J1711" s="63" t="s">
        <v>3351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3318</v>
      </c>
      <c r="F1712" s="64">
        <v>1</v>
      </c>
      <c r="G1712" s="72">
        <v>240417001</v>
      </c>
      <c r="H1712" s="63" t="s">
        <v>3350</v>
      </c>
      <c r="I1712" s="64" t="s">
        <v>491</v>
      </c>
      <c r="J1712" s="63" t="s">
        <v>3351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3358</v>
      </c>
      <c r="H1713" s="63" t="s">
        <v>3359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1826</v>
      </c>
      <c r="H1714" s="63" t="s">
        <v>3360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3361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3362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3051</v>
      </c>
      <c r="F1717" s="64">
        <v>2</v>
      </c>
      <c r="G1717" s="72" t="s">
        <v>3363</v>
      </c>
      <c r="H1717" s="63" t="s">
        <v>3364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3051</v>
      </c>
      <c r="F1718" s="64">
        <v>2</v>
      </c>
      <c r="G1718" s="72" t="s">
        <v>3174</v>
      </c>
      <c r="H1718" s="63" t="s">
        <v>3365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3051</v>
      </c>
      <c r="F1719" s="64">
        <v>1</v>
      </c>
      <c r="G1719" s="72" t="s">
        <v>3366</v>
      </c>
      <c r="H1719" s="63" t="s">
        <v>3367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3128</v>
      </c>
      <c r="F1720" s="64">
        <v>1</v>
      </c>
      <c r="G1720" s="72" t="s">
        <v>3331</v>
      </c>
      <c r="H1720" s="63" t="s">
        <v>3368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1540</v>
      </c>
      <c r="F1721" s="64">
        <v>1</v>
      </c>
      <c r="G1721" s="72" t="s">
        <v>3027</v>
      </c>
      <c r="H1721" s="63" t="s">
        <v>3369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3370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3371</v>
      </c>
      <c r="H1723" s="63" t="s">
        <v>3372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3373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3374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1473</v>
      </c>
      <c r="H1726" s="63" t="s">
        <v>3109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2580</v>
      </c>
      <c r="F1727" s="64">
        <v>1</v>
      </c>
      <c r="G1727" s="72" t="s">
        <v>3006</v>
      </c>
      <c r="H1727" s="63" t="s">
        <v>3375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3376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3377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1555</v>
      </c>
      <c r="F1730" s="64">
        <v>1</v>
      </c>
      <c r="G1730" s="72">
        <v>130597370</v>
      </c>
      <c r="H1730" s="63" t="s">
        <v>3378</v>
      </c>
      <c r="I1730" s="64" t="s">
        <v>491</v>
      </c>
      <c r="J1730" s="63" t="s">
        <v>3379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1547</v>
      </c>
      <c r="F1731" s="64">
        <v>1</v>
      </c>
      <c r="G1731" s="72">
        <v>130597396</v>
      </c>
      <c r="H1731" s="63" t="s">
        <v>3380</v>
      </c>
      <c r="I1731" s="64" t="s">
        <v>491</v>
      </c>
      <c r="J1731" s="63" t="s">
        <v>2147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1553</v>
      </c>
      <c r="F1732" s="64">
        <v>1</v>
      </c>
      <c r="G1732" s="72">
        <v>130597245</v>
      </c>
      <c r="H1732" s="63" t="s">
        <v>3381</v>
      </c>
      <c r="I1732" s="64" t="s">
        <v>491</v>
      </c>
      <c r="J1732" s="63" t="s">
        <v>3382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3383</v>
      </c>
      <c r="H1733" s="63" t="s">
        <v>3384</v>
      </c>
      <c r="I1733" s="64" t="s">
        <v>486</v>
      </c>
      <c r="J1733" s="63" t="s">
        <v>3391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3392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3383</v>
      </c>
      <c r="H1734" s="63" t="s">
        <v>3384</v>
      </c>
      <c r="I1734" s="64" t="s">
        <v>486</v>
      </c>
      <c r="J1734" s="63" t="s">
        <v>3385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1544</v>
      </c>
      <c r="F1735" s="64">
        <v>1</v>
      </c>
      <c r="G1735" s="72" t="s">
        <v>2474</v>
      </c>
      <c r="H1735" s="63" t="s">
        <v>3386</v>
      </c>
      <c r="I1735" s="64" t="s">
        <v>702</v>
      </c>
      <c r="J1735" s="63" t="s">
        <v>3387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2484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1544</v>
      </c>
      <c r="F1736" s="64">
        <v>1</v>
      </c>
      <c r="G1736" s="72" t="s">
        <v>2474</v>
      </c>
      <c r="H1736" s="63" t="s">
        <v>3386</v>
      </c>
      <c r="I1736" s="64" t="s">
        <v>702</v>
      </c>
      <c r="J1736" s="63" t="s">
        <v>3388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2484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1544</v>
      </c>
      <c r="F1737" s="64">
        <v>1</v>
      </c>
      <c r="G1737" s="72" t="s">
        <v>2474</v>
      </c>
      <c r="H1737" s="63" t="s">
        <v>3386</v>
      </c>
      <c r="I1737" s="64" t="s">
        <v>702</v>
      </c>
      <c r="J1737" s="63" t="s">
        <v>3389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2484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1544</v>
      </c>
      <c r="F1738" s="64">
        <v>1</v>
      </c>
      <c r="G1738" s="72" t="s">
        <v>2474</v>
      </c>
      <c r="H1738" s="63" t="s">
        <v>3386</v>
      </c>
      <c r="I1738" s="64" t="s">
        <v>702</v>
      </c>
      <c r="J1738" s="63" t="s">
        <v>3390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2484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3414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2117</v>
      </c>
      <c r="H1740" s="63" t="s">
        <v>3415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3416</v>
      </c>
      <c r="H1741" s="63" t="s">
        <v>3417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3052</v>
      </c>
      <c r="F1742" s="64">
        <v>2</v>
      </c>
      <c r="G1742" s="72" t="s">
        <v>3418</v>
      </c>
      <c r="H1742" s="63" t="s">
        <v>3419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3420</v>
      </c>
      <c r="H1743" s="63" t="s">
        <v>3421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3340</v>
      </c>
      <c r="H1744" s="63" t="s">
        <v>3341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3422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3342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3423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1308</v>
      </c>
      <c r="F1748" s="64">
        <v>2</v>
      </c>
      <c r="G1748" s="72" t="s">
        <v>924</v>
      </c>
      <c r="H1748" s="63" t="s">
        <v>3424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1308</v>
      </c>
      <c r="F1749" s="64">
        <v>2</v>
      </c>
      <c r="G1749" s="72" t="s">
        <v>2057</v>
      </c>
      <c r="H1749" s="63" t="s">
        <v>3425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1091</v>
      </c>
      <c r="H1750" s="63" t="s">
        <v>3426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3427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3420</v>
      </c>
      <c r="H1752" s="63" t="s">
        <v>3428</v>
      </c>
      <c r="I1752" s="64" t="s">
        <v>491</v>
      </c>
      <c r="J1752" s="63" t="s">
        <v>3249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2478</v>
      </c>
      <c r="H1753" s="63" t="s">
        <v>3434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2858</v>
      </c>
      <c r="H1754" s="63" t="s">
        <v>3435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1853</v>
      </c>
      <c r="H1755" s="63" t="s">
        <v>3436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3437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3438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3439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3440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3051</v>
      </c>
      <c r="F1760" s="64">
        <v>2</v>
      </c>
      <c r="G1760" s="72" t="s">
        <v>3441</v>
      </c>
      <c r="H1760" s="63" t="s">
        <v>3442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3051</v>
      </c>
      <c r="F1761" s="64">
        <v>1</v>
      </c>
      <c r="G1761" s="72" t="s">
        <v>3443</v>
      </c>
      <c r="H1761" s="63" t="s">
        <v>3444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3051</v>
      </c>
      <c r="F1762" s="64">
        <v>2</v>
      </c>
      <c r="G1762" s="72" t="s">
        <v>3445</v>
      </c>
      <c r="H1762" s="63" t="s">
        <v>3446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3316</v>
      </c>
      <c r="F1763" s="64">
        <v>1</v>
      </c>
      <c r="G1763" s="72" t="s">
        <v>3447</v>
      </c>
      <c r="H1763" s="63" t="s">
        <v>3448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3316</v>
      </c>
      <c r="F1764" s="64">
        <v>1</v>
      </c>
      <c r="G1764" s="72" t="s">
        <v>3449</v>
      </c>
      <c r="H1764" s="63" t="s">
        <v>3450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3316</v>
      </c>
      <c r="F1765" s="64">
        <v>1</v>
      </c>
      <c r="G1765" s="72" t="s">
        <v>3451</v>
      </c>
      <c r="H1765" s="63" t="s">
        <v>3452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3316</v>
      </c>
      <c r="F1766" s="64">
        <v>1</v>
      </c>
      <c r="G1766" s="72" t="s">
        <v>3453</v>
      </c>
      <c r="H1766" s="63" t="s">
        <v>3454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3317</v>
      </c>
      <c r="F1767" s="64">
        <v>2</v>
      </c>
      <c r="G1767" s="72" t="s">
        <v>3455</v>
      </c>
      <c r="H1767" s="63" t="s">
        <v>3456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2113</v>
      </c>
      <c r="F1768" s="64">
        <v>2</v>
      </c>
      <c r="G1768" s="72" t="s">
        <v>3199</v>
      </c>
      <c r="H1768" s="63" t="s">
        <v>3457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2872</v>
      </c>
      <c r="H1769" s="63" t="s">
        <v>3458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1544</v>
      </c>
      <c r="F1770" s="64">
        <v>1</v>
      </c>
      <c r="G1770" s="72" t="s">
        <v>3145</v>
      </c>
      <c r="H1770" s="63" t="s">
        <v>3146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1449</v>
      </c>
      <c r="F1771" s="64">
        <v>2</v>
      </c>
      <c r="G1771" s="72" t="s">
        <v>1516</v>
      </c>
      <c r="H1771" s="63" t="s">
        <v>3459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1991</v>
      </c>
      <c r="H1772" s="63" t="s">
        <v>3460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1549</v>
      </c>
      <c r="F1773" s="64">
        <v>1</v>
      </c>
      <c r="G1773" s="72" t="s">
        <v>3461</v>
      </c>
      <c r="H1773" s="63" t="s">
        <v>3462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2977</v>
      </c>
      <c r="H1774" s="63" t="s">
        <v>3463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2573</v>
      </c>
      <c r="H1775" s="63" t="s">
        <v>3464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3465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1658</v>
      </c>
      <c r="F1777" s="64">
        <v>2</v>
      </c>
      <c r="G1777" s="72">
        <v>317279007</v>
      </c>
      <c r="H1777" s="63" t="s">
        <v>3466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3467</v>
      </c>
      <c r="I1778" s="64" t="s">
        <v>491</v>
      </c>
      <c r="J1778" s="63" t="s">
        <v>3468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3469</v>
      </c>
      <c r="I1779" s="64" t="s">
        <v>491</v>
      </c>
      <c r="J1779" s="63" t="s">
        <v>3470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3471</v>
      </c>
      <c r="H1780" s="63" t="s">
        <v>3472</v>
      </c>
      <c r="I1780" s="64" t="s">
        <v>491</v>
      </c>
      <c r="J1780" s="63" t="s">
        <v>3473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1544</v>
      </c>
      <c r="F1781" s="64">
        <v>1</v>
      </c>
      <c r="G1781" s="72" t="s">
        <v>2474</v>
      </c>
      <c r="H1781" s="63" t="s">
        <v>3474</v>
      </c>
      <c r="I1781" s="64" t="s">
        <v>481</v>
      </c>
      <c r="J1781" s="63" t="s">
        <v>3475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3759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3482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3483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3484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3485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3486</v>
      </c>
      <c r="H1786" s="63" t="s">
        <v>3487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3488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3489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3051</v>
      </c>
      <c r="F1789" s="64">
        <v>1</v>
      </c>
      <c r="G1789" s="72" t="s">
        <v>3490</v>
      </c>
      <c r="H1789" s="63" t="s">
        <v>3491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3050</v>
      </c>
      <c r="F1790" s="64">
        <v>1</v>
      </c>
      <c r="G1790" s="72" t="s">
        <v>3329</v>
      </c>
      <c r="H1790" s="63" t="s">
        <v>3492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3128</v>
      </c>
      <c r="F1791" s="64">
        <v>2</v>
      </c>
      <c r="G1791" s="72" t="s">
        <v>3493</v>
      </c>
      <c r="H1791" s="63" t="s">
        <v>3494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1670</v>
      </c>
      <c r="H1792" s="63" t="s">
        <v>3495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3480</v>
      </c>
      <c r="F1793" s="64">
        <v>2</v>
      </c>
      <c r="G1793" s="72" t="s">
        <v>1125</v>
      </c>
      <c r="H1793" s="63" t="s">
        <v>3496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1540</v>
      </c>
      <c r="F1794" s="64">
        <v>1</v>
      </c>
      <c r="G1794" s="72" t="s">
        <v>2406</v>
      </c>
      <c r="H1794" s="63" t="s">
        <v>3497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3498</v>
      </c>
      <c r="H1795" s="63" t="s">
        <v>3499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3500</v>
      </c>
      <c r="H1796" s="63" t="s">
        <v>3501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1543</v>
      </c>
      <c r="F1797" s="64">
        <v>1</v>
      </c>
      <c r="G1797" s="72" t="s">
        <v>2214</v>
      </c>
      <c r="H1797" s="63" t="s">
        <v>3502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3503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1942</v>
      </c>
      <c r="H1799" s="63" t="s">
        <v>3504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3505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1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1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3506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3481</v>
      </c>
      <c r="F1802" s="64">
        <v>2</v>
      </c>
      <c r="G1802" s="72">
        <v>130597370</v>
      </c>
      <c r="H1802" s="63" t="s">
        <v>3507</v>
      </c>
      <c r="I1802" s="64" t="s">
        <v>491</v>
      </c>
      <c r="J1802" s="63" t="s">
        <v>3247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3485</v>
      </c>
      <c r="I1803" s="64" t="s">
        <v>491</v>
      </c>
      <c r="J1803" s="63" t="s">
        <v>3508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3467</v>
      </c>
      <c r="I1804" s="64" t="s">
        <v>491</v>
      </c>
      <c r="J1804" s="63" t="s">
        <v>3247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1156</v>
      </c>
      <c r="F1805" s="64">
        <v>1</v>
      </c>
      <c r="G1805" s="72" t="s">
        <v>301</v>
      </c>
      <c r="H1805" s="63" t="s">
        <v>3509</v>
      </c>
      <c r="I1805" s="64" t="s">
        <v>491</v>
      </c>
      <c r="J1805" s="63" t="s">
        <v>3247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3128</v>
      </c>
      <c r="F1806" s="64">
        <v>1</v>
      </c>
      <c r="G1806" s="72" t="s">
        <v>3493</v>
      </c>
      <c r="H1806" s="63" t="s">
        <v>3494</v>
      </c>
      <c r="I1806" s="64" t="s">
        <v>491</v>
      </c>
      <c r="J1806" s="63" t="s">
        <v>3510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2294</v>
      </c>
      <c r="H1807" s="63" t="s">
        <v>3530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2157</v>
      </c>
      <c r="H1808" s="63" t="s">
        <v>3531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3532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3533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3534</v>
      </c>
      <c r="H1811" s="63" t="s">
        <v>3535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1540</v>
      </c>
      <c r="F1812" s="64">
        <v>1</v>
      </c>
      <c r="G1812" s="72" t="s">
        <v>2406</v>
      </c>
      <c r="H1812" s="63" t="s">
        <v>3536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2870</v>
      </c>
      <c r="H1813" s="63" t="s">
        <v>3537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1127</v>
      </c>
      <c r="H1814" s="63" t="s">
        <v>3538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3539</v>
      </c>
      <c r="H1815" s="63" t="s">
        <v>3540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3541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3542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3543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904</v>
      </c>
      <c r="F1819" s="64">
        <v>1</v>
      </c>
      <c r="G1819" s="72" t="s">
        <v>3545</v>
      </c>
      <c r="H1819" s="63" t="s">
        <v>3546</v>
      </c>
      <c r="I1819" s="64" t="s">
        <v>491</v>
      </c>
      <c r="J1819" s="63" t="s">
        <v>3202</v>
      </c>
      <c r="K1819" s="64" t="s">
        <v>281</v>
      </c>
      <c r="L1819" s="64" t="s">
        <v>268</v>
      </c>
      <c r="M1819" s="100">
        <v>0.79166666666666663</v>
      </c>
      <c r="N1819" s="100">
        <v>0.8125</v>
      </c>
      <c r="O1819" s="66">
        <f t="shared" si="68"/>
        <v>2.083333333333337E-2</v>
      </c>
      <c r="P1819" s="67">
        <v>0.5</v>
      </c>
      <c r="Q1819" s="68">
        <v>24</v>
      </c>
      <c r="R1819" s="68"/>
      <c r="S1819" s="68">
        <f t="shared" si="69"/>
        <v>12</v>
      </c>
      <c r="T1819" s="69" t="s">
        <v>52</v>
      </c>
      <c r="U1819" s="63" t="s">
        <v>52</v>
      </c>
      <c r="V1819" s="63"/>
      <c r="W1819" s="63"/>
      <c r="X1819" s="63"/>
      <c r="Y1819" s="63"/>
      <c r="Z1819" s="63"/>
      <c r="AA1819" s="63">
        <v>2026040025</v>
      </c>
    </row>
    <row r="1820" spans="1:27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3545</v>
      </c>
      <c r="H1820" s="63" t="s">
        <v>3546</v>
      </c>
      <c r="I1820" s="64" t="s">
        <v>491</v>
      </c>
      <c r="J1820" s="63" t="s">
        <v>3202</v>
      </c>
      <c r="K1820" s="64" t="s">
        <v>281</v>
      </c>
      <c r="L1820" s="64" t="s">
        <v>268</v>
      </c>
      <c r="M1820" s="100">
        <v>0.57638888888888884</v>
      </c>
      <c r="N1820" s="100">
        <v>0.59722222222222221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2026040026</v>
      </c>
    </row>
    <row r="1821" spans="1:27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1544</v>
      </c>
      <c r="F1821" s="64">
        <v>1</v>
      </c>
      <c r="G1821" s="72" t="s">
        <v>2474</v>
      </c>
      <c r="H1821" s="63" t="s">
        <v>3547</v>
      </c>
      <c r="I1821" s="64" t="s">
        <v>491</v>
      </c>
      <c r="J1821" s="63" t="s">
        <v>3548</v>
      </c>
      <c r="K1821" s="64" t="s">
        <v>281</v>
      </c>
      <c r="L1821" s="64" t="s">
        <v>268</v>
      </c>
      <c r="M1821" s="100">
        <v>0.34722222222222221</v>
      </c>
      <c r="N1821" s="100">
        <v>0.375</v>
      </c>
      <c r="O1821" s="66">
        <f t="shared" si="68"/>
        <v>2.777777777777779E-2</v>
      </c>
      <c r="P1821" s="67">
        <v>0.67</v>
      </c>
      <c r="Q1821" s="68">
        <v>31</v>
      </c>
      <c r="R1821" s="68"/>
      <c r="S1821" s="68">
        <f t="shared" si="69"/>
        <v>20.77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2026040027</v>
      </c>
    </row>
    <row r="1822" spans="1:27" s="71" customFormat="1" ht="23.5" customHeight="1" x14ac:dyDescent="0.35">
      <c r="A1822" s="62">
        <v>46119</v>
      </c>
      <c r="B1822" s="63" t="s">
        <v>446</v>
      </c>
      <c r="C1822" s="64" t="s">
        <v>17</v>
      </c>
      <c r="D1822" s="64" t="s">
        <v>37</v>
      </c>
      <c r="E1822" s="64" t="s">
        <v>265</v>
      </c>
      <c r="F1822" s="64">
        <v>1</v>
      </c>
      <c r="G1822" s="72" t="s">
        <v>3554</v>
      </c>
      <c r="H1822" s="63" t="s">
        <v>3555</v>
      </c>
      <c r="I1822" s="64" t="s">
        <v>494</v>
      </c>
      <c r="J1822" s="63" t="s">
        <v>66</v>
      </c>
      <c r="K1822" s="64" t="s">
        <v>243</v>
      </c>
      <c r="L1822" s="64" t="s">
        <v>239</v>
      </c>
      <c r="M1822" s="100"/>
      <c r="N1822" s="100"/>
      <c r="O1822" s="66">
        <f t="shared" si="68"/>
        <v>24</v>
      </c>
      <c r="P1822" s="67">
        <v>0.66</v>
      </c>
      <c r="Q1822" s="68">
        <v>31</v>
      </c>
      <c r="R1822" s="68"/>
      <c r="S1822" s="68">
        <f t="shared" si="69"/>
        <v>20.46</v>
      </c>
      <c r="T1822" s="69" t="s">
        <v>548</v>
      </c>
      <c r="U1822" s="63" t="s">
        <v>52</v>
      </c>
      <c r="V1822" s="63"/>
      <c r="W1822" s="63"/>
      <c r="X1822" s="63"/>
      <c r="Y1822" s="63"/>
      <c r="Z1822" s="63"/>
      <c r="AA1822" s="63"/>
    </row>
    <row r="1823" spans="1:27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269</v>
      </c>
      <c r="F1823" s="64">
        <v>2</v>
      </c>
      <c r="G1823" s="72" t="s">
        <v>2061</v>
      </c>
      <c r="H1823" s="63" t="s">
        <v>3556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0.1</v>
      </c>
      <c r="Q1823" s="68">
        <v>25</v>
      </c>
      <c r="R1823" s="68"/>
      <c r="S1823" s="68">
        <f t="shared" si="69"/>
        <v>2.5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365</v>
      </c>
      <c r="F1824" s="64">
        <v>1</v>
      </c>
      <c r="G1824" s="72" t="s">
        <v>2170</v>
      </c>
      <c r="H1824" s="63" t="s">
        <v>3557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20</v>
      </c>
      <c r="R1824" s="68"/>
      <c r="S1824" s="68">
        <f t="shared" si="69"/>
        <v>2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292</v>
      </c>
      <c r="F1825" s="64">
        <v>1</v>
      </c>
      <c r="G1825" s="72" t="s">
        <v>1048</v>
      </c>
      <c r="H1825" s="63" t="s">
        <v>3558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31</v>
      </c>
      <c r="R1825" s="68"/>
      <c r="S1825" s="68">
        <f t="shared" si="69"/>
        <v>3.1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368</v>
      </c>
      <c r="F1826" s="64">
        <v>2</v>
      </c>
      <c r="G1826" s="72" t="s">
        <v>3211</v>
      </c>
      <c r="H1826" s="63" t="s">
        <v>3212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25</v>
      </c>
      <c r="R1826" s="68"/>
      <c r="S1826" s="68">
        <f t="shared" si="69"/>
        <v>2.5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3050</v>
      </c>
      <c r="F1827" s="64">
        <v>1</v>
      </c>
      <c r="G1827" s="72" t="s">
        <v>3443</v>
      </c>
      <c r="H1827" s="63" t="s">
        <v>3559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0.5</v>
      </c>
      <c r="Q1827" s="68">
        <v>10</v>
      </c>
      <c r="R1827" s="68"/>
      <c r="S1827" s="68">
        <f t="shared" si="69"/>
        <v>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3128</v>
      </c>
      <c r="F1828" s="64">
        <v>2</v>
      </c>
      <c r="G1828" s="72" t="s">
        <v>3560</v>
      </c>
      <c r="H1828" s="63" t="s">
        <v>3561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7</v>
      </c>
      <c r="R1828" s="68"/>
      <c r="S1828" s="68">
        <f t="shared" si="69"/>
        <v>3.5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446</v>
      </c>
      <c r="C1829" s="64" t="s">
        <v>18</v>
      </c>
      <c r="D1829" s="64" t="s">
        <v>37</v>
      </c>
      <c r="E1829" s="64" t="s">
        <v>991</v>
      </c>
      <c r="F1829" s="64">
        <v>2</v>
      </c>
      <c r="G1829" s="72" t="s">
        <v>693</v>
      </c>
      <c r="H1829" s="63" t="s">
        <v>3562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0.1</v>
      </c>
      <c r="Q1829" s="68">
        <v>5</v>
      </c>
      <c r="R1829" s="68"/>
      <c r="S1829" s="68">
        <f t="shared" si="69"/>
        <v>0.5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244</v>
      </c>
      <c r="F1830" s="64">
        <v>2</v>
      </c>
      <c r="G1830" s="72" t="s">
        <v>3563</v>
      </c>
      <c r="H1830" s="63" t="s">
        <v>3564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29</v>
      </c>
      <c r="R1830" s="68"/>
      <c r="S1830" s="68">
        <f t="shared" si="69"/>
        <v>2.9000000000000004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386</v>
      </c>
      <c r="F1831" s="64">
        <v>1</v>
      </c>
      <c r="G1831" s="72" t="s">
        <v>3565</v>
      </c>
      <c r="H1831" s="63" t="s">
        <v>3566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31</v>
      </c>
      <c r="R1831" s="68"/>
      <c r="S1831" s="68">
        <f t="shared" si="69"/>
        <v>3.1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328</v>
      </c>
      <c r="F1832" s="64">
        <v>2</v>
      </c>
      <c r="G1832" s="72" t="s">
        <v>3567</v>
      </c>
      <c r="H1832" s="63" t="s">
        <v>3568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24</v>
      </c>
      <c r="R1832" s="68"/>
      <c r="S1832" s="68">
        <f t="shared" si="69"/>
        <v>2.4000000000000004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323</v>
      </c>
      <c r="F1833" s="64">
        <v>1</v>
      </c>
      <c r="G1833" s="72" t="s">
        <v>3105</v>
      </c>
      <c r="H1833" s="63" t="s">
        <v>3569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25</v>
      </c>
      <c r="R1833" s="68"/>
      <c r="S1833" s="68">
        <f t="shared" si="69"/>
        <v>2.5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1432</v>
      </c>
      <c r="F1834" s="64">
        <v>2</v>
      </c>
      <c r="G1834" s="72" t="s">
        <v>776</v>
      </c>
      <c r="H1834" s="63" t="s">
        <v>3570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23</v>
      </c>
      <c r="R1834" s="68"/>
      <c r="S1834" s="68">
        <f t="shared" si="69"/>
        <v>2.3000000000000003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639</v>
      </c>
      <c r="F1835" s="64">
        <v>2</v>
      </c>
      <c r="G1835" s="72" t="s">
        <v>3371</v>
      </c>
      <c r="H1835" s="63" t="s">
        <v>3571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26</v>
      </c>
      <c r="R1835" s="68"/>
      <c r="S1835" s="68">
        <f t="shared" si="69"/>
        <v>2.6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600</v>
      </c>
      <c r="F1836" s="64">
        <v>1</v>
      </c>
      <c r="G1836" s="72" t="s">
        <v>250</v>
      </c>
      <c r="H1836" s="63" t="s">
        <v>3572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0.65</v>
      </c>
      <c r="Q1836" s="68">
        <v>18</v>
      </c>
      <c r="R1836" s="68"/>
      <c r="S1836" s="68">
        <f t="shared" si="69"/>
        <v>11.700000000000001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1308</v>
      </c>
      <c r="F1837" s="64">
        <v>2</v>
      </c>
      <c r="G1837" s="72" t="s">
        <v>1518</v>
      </c>
      <c r="H1837" s="63" t="s">
        <v>3573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0.1</v>
      </c>
      <c r="Q1837" s="68">
        <v>25</v>
      </c>
      <c r="R1837" s="68"/>
      <c r="S1837" s="68">
        <f t="shared" si="69"/>
        <v>2.5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608</v>
      </c>
      <c r="F1838" s="64">
        <v>1</v>
      </c>
      <c r="G1838" s="72">
        <v>206050006</v>
      </c>
      <c r="H1838" s="63" t="s">
        <v>3574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5</v>
      </c>
      <c r="R1838" s="68"/>
      <c r="S1838" s="68">
        <f t="shared" si="69"/>
        <v>0.5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206163002</v>
      </c>
      <c r="H1839" s="63" t="s">
        <v>3575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206264007</v>
      </c>
      <c r="H1840" s="63" t="s">
        <v>3576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616</v>
      </c>
      <c r="F1841" s="64">
        <v>1</v>
      </c>
      <c r="G1841" s="72">
        <v>230868002</v>
      </c>
      <c r="H1841" s="63" t="s">
        <v>3577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7</v>
      </c>
      <c r="R1841" s="68"/>
      <c r="S1841" s="68">
        <f t="shared" si="69"/>
        <v>0.70000000000000007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306527007</v>
      </c>
      <c r="H1842" s="63" t="s">
        <v>3578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335</v>
      </c>
      <c r="F1843" s="64">
        <v>1</v>
      </c>
      <c r="G1843" s="72">
        <v>315295003</v>
      </c>
      <c r="H1843" s="63" t="s">
        <v>3579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6</v>
      </c>
      <c r="R1843" s="68"/>
      <c r="S1843" s="68">
        <f t="shared" si="69"/>
        <v>0.60000000000000009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315296004</v>
      </c>
      <c r="H1844" s="63" t="s">
        <v>3580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756</v>
      </c>
      <c r="F1845" s="64">
        <v>2</v>
      </c>
      <c r="G1845" s="72">
        <v>317339001</v>
      </c>
      <c r="H1845" s="63" t="s">
        <v>3581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4</v>
      </c>
      <c r="R1845" s="68"/>
      <c r="S1845" s="68">
        <f t="shared" si="69"/>
        <v>0.4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246</v>
      </c>
      <c r="F1846" s="64">
        <v>2</v>
      </c>
      <c r="G1846" s="72" t="s">
        <v>247</v>
      </c>
      <c r="H1846" s="63" t="s">
        <v>3593</v>
      </c>
      <c r="I1846" s="64" t="s">
        <v>481</v>
      </c>
      <c r="J1846" s="63" t="s">
        <v>3594</v>
      </c>
      <c r="K1846" s="64" t="s">
        <v>273</v>
      </c>
      <c r="L1846" s="64" t="s">
        <v>268</v>
      </c>
      <c r="M1846" s="100">
        <v>0.10416666666666667</v>
      </c>
      <c r="N1846" s="100">
        <v>0.25</v>
      </c>
      <c r="O1846" s="66">
        <f t="shared" si="68"/>
        <v>0.14583333333333331</v>
      </c>
      <c r="P1846" s="67">
        <v>3.5</v>
      </c>
      <c r="Q1846" s="68">
        <v>18</v>
      </c>
      <c r="R1846" s="68"/>
      <c r="S1846" s="68">
        <f t="shared" si="69"/>
        <v>63</v>
      </c>
      <c r="T1846" s="69" t="s">
        <v>30</v>
      </c>
      <c r="U1846" s="69" t="s">
        <v>30</v>
      </c>
      <c r="V1846" s="63" t="s">
        <v>4696</v>
      </c>
      <c r="W1846" s="63" t="s">
        <v>4697</v>
      </c>
      <c r="X1846" s="63" t="s">
        <v>549</v>
      </c>
      <c r="Y1846" s="63"/>
      <c r="Z1846" s="63"/>
      <c r="AA1846" s="63">
        <v>2026040029</v>
      </c>
    </row>
    <row r="1847" spans="1:27" s="71" customFormat="1" ht="23.5" customHeight="1" x14ac:dyDescent="0.35">
      <c r="A1847" s="62">
        <v>46119</v>
      </c>
      <c r="B1847" s="63" t="s">
        <v>446</v>
      </c>
      <c r="C1847" s="64" t="s">
        <v>18</v>
      </c>
      <c r="D1847" s="64" t="s">
        <v>37</v>
      </c>
      <c r="E1847" s="64" t="s">
        <v>244</v>
      </c>
      <c r="F1847" s="64">
        <v>2</v>
      </c>
      <c r="G1847" s="72" t="s">
        <v>3563</v>
      </c>
      <c r="H1847" s="63" t="s">
        <v>3564</v>
      </c>
      <c r="I1847" s="64" t="s">
        <v>491</v>
      </c>
      <c r="J1847" s="63" t="s">
        <v>2151</v>
      </c>
      <c r="K1847" s="64" t="s">
        <v>281</v>
      </c>
      <c r="L1847" s="64" t="s">
        <v>268</v>
      </c>
      <c r="M1847" s="100">
        <v>0.91666666666666663</v>
      </c>
      <c r="N1847" s="100">
        <v>0.95833333333333337</v>
      </c>
      <c r="O1847" s="66">
        <f t="shared" si="68"/>
        <v>4.1666666666666741E-2</v>
      </c>
      <c r="P1847" s="67">
        <v>1</v>
      </c>
      <c r="Q1847" s="68">
        <v>28</v>
      </c>
      <c r="R1847" s="68"/>
      <c r="S1847" s="68">
        <f t="shared" si="69"/>
        <v>28</v>
      </c>
      <c r="T1847" s="69" t="s">
        <v>52</v>
      </c>
      <c r="U1847" s="69" t="s">
        <v>52</v>
      </c>
      <c r="V1847" s="63"/>
      <c r="W1847" s="63"/>
      <c r="X1847" s="63"/>
      <c r="Y1847" s="63"/>
      <c r="Z1847" s="63"/>
      <c r="AA1847" s="63">
        <v>2026040030</v>
      </c>
    </row>
    <row r="1848" spans="1:27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1432</v>
      </c>
      <c r="F1848" s="64">
        <v>2</v>
      </c>
      <c r="G1848" s="72" t="s">
        <v>776</v>
      </c>
      <c r="H1848" s="63" t="s">
        <v>3570</v>
      </c>
      <c r="I1848" s="64" t="s">
        <v>491</v>
      </c>
      <c r="J1848" s="63" t="s">
        <v>2151</v>
      </c>
      <c r="K1848" s="64" t="s">
        <v>281</v>
      </c>
      <c r="L1848" s="64" t="s">
        <v>268</v>
      </c>
      <c r="M1848" s="100">
        <v>0.91666666666666663</v>
      </c>
      <c r="N1848" s="100">
        <v>0.95833333333333337</v>
      </c>
      <c r="O1848" s="66">
        <f t="shared" si="68"/>
        <v>4.1666666666666741E-2</v>
      </c>
      <c r="P1848" s="67">
        <v>1</v>
      </c>
      <c r="Q1848" s="68">
        <v>24</v>
      </c>
      <c r="R1848" s="68"/>
      <c r="S1848" s="68">
        <f t="shared" si="69"/>
        <v>24</v>
      </c>
      <c r="T1848" s="69" t="s">
        <v>52</v>
      </c>
      <c r="U1848" s="69" t="s">
        <v>52</v>
      </c>
      <c r="V1848" s="63"/>
      <c r="W1848" s="63"/>
      <c r="X1848" s="63"/>
      <c r="Y1848" s="63"/>
      <c r="Z1848" s="63"/>
      <c r="AA1848" s="63">
        <v>2026040031</v>
      </c>
    </row>
    <row r="1849" spans="1:27" s="71" customFormat="1" ht="23.5" customHeight="1" x14ac:dyDescent="0.35">
      <c r="A1849" s="62">
        <v>46120</v>
      </c>
      <c r="B1849" s="63" t="s">
        <v>446</v>
      </c>
      <c r="C1849" s="64" t="s">
        <v>17</v>
      </c>
      <c r="D1849" s="64" t="s">
        <v>37</v>
      </c>
      <c r="E1849" s="64" t="s">
        <v>269</v>
      </c>
      <c r="F1849" s="64">
        <v>1</v>
      </c>
      <c r="G1849" s="72" t="s">
        <v>1255</v>
      </c>
      <c r="H1849" s="63" t="s">
        <v>3595</v>
      </c>
      <c r="I1849" s="64" t="s">
        <v>494</v>
      </c>
      <c r="J1849" s="63" t="s">
        <v>66</v>
      </c>
      <c r="K1849" s="64" t="s">
        <v>243</v>
      </c>
      <c r="L1849" s="64" t="s">
        <v>239</v>
      </c>
      <c r="M1849" s="100"/>
      <c r="N1849" s="100"/>
      <c r="O1849" s="66">
        <f t="shared" si="68"/>
        <v>24</v>
      </c>
      <c r="P1849" s="67">
        <v>0.1</v>
      </c>
      <c r="Q1849" s="68">
        <v>26</v>
      </c>
      <c r="R1849" s="68"/>
      <c r="S1849" s="68">
        <f t="shared" si="69"/>
        <v>2.6</v>
      </c>
      <c r="T1849" s="69" t="s">
        <v>548</v>
      </c>
      <c r="U1849" s="69" t="s">
        <v>52</v>
      </c>
      <c r="V1849" s="63"/>
      <c r="W1849" s="63"/>
      <c r="X1849" s="63"/>
      <c r="Y1849" s="63"/>
      <c r="Z1849" s="63"/>
      <c r="AA1849" s="63"/>
    </row>
    <row r="1850" spans="1:27" s="71" customFormat="1" ht="23.5" customHeight="1" x14ac:dyDescent="0.35">
      <c r="A1850" s="62">
        <v>46120</v>
      </c>
      <c r="B1850" s="63" t="s">
        <v>446</v>
      </c>
      <c r="C1850" s="64" t="s">
        <v>17</v>
      </c>
      <c r="D1850" s="64" t="s">
        <v>37</v>
      </c>
      <c r="E1850" s="64" t="s">
        <v>289</v>
      </c>
      <c r="F1850" s="64">
        <v>2</v>
      </c>
      <c r="G1850" s="72" t="s">
        <v>949</v>
      </c>
      <c r="H1850" s="63" t="s">
        <v>3596</v>
      </c>
      <c r="I1850" s="64" t="s">
        <v>494</v>
      </c>
      <c r="J1850" s="63" t="s">
        <v>66</v>
      </c>
      <c r="K1850" s="64" t="s">
        <v>243</v>
      </c>
      <c r="L1850" s="64" t="s">
        <v>239</v>
      </c>
      <c r="M1850" s="100"/>
      <c r="N1850" s="100"/>
      <c r="O1850" s="66">
        <f t="shared" si="68"/>
        <v>24</v>
      </c>
      <c r="P1850" s="67">
        <v>0.1</v>
      </c>
      <c r="Q1850" s="68">
        <v>42</v>
      </c>
      <c r="R1850" s="68"/>
      <c r="S1850" s="68">
        <f t="shared" si="69"/>
        <v>4.2</v>
      </c>
      <c r="T1850" s="69" t="s">
        <v>548</v>
      </c>
      <c r="U1850" s="69" t="s">
        <v>52</v>
      </c>
      <c r="V1850" s="63"/>
      <c r="W1850" s="63"/>
      <c r="X1850" s="63"/>
      <c r="Y1850" s="63"/>
      <c r="Z1850" s="63"/>
      <c r="AA1850" s="63"/>
    </row>
    <row r="1851" spans="1:27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365</v>
      </c>
      <c r="F1851" s="64">
        <v>1</v>
      </c>
      <c r="G1851" s="72" t="s">
        <v>1239</v>
      </c>
      <c r="H1851" s="63" t="s">
        <v>3597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0.57999999999999996</v>
      </c>
      <c r="Q1851" s="68">
        <v>24</v>
      </c>
      <c r="R1851" s="68"/>
      <c r="S1851" s="68">
        <f t="shared" si="69"/>
        <v>13.919999999999998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292</v>
      </c>
      <c r="F1852" s="64">
        <v>1</v>
      </c>
      <c r="G1852" s="72" t="s">
        <v>2940</v>
      </c>
      <c r="H1852" s="63" t="s">
        <v>3598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0.5</v>
      </c>
      <c r="Q1852" s="68">
        <v>23</v>
      </c>
      <c r="R1852" s="68"/>
      <c r="S1852" s="68">
        <f t="shared" si="69"/>
        <v>11.5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902</v>
      </c>
      <c r="F1853" s="64">
        <v>2</v>
      </c>
      <c r="G1853" s="72" t="s">
        <v>3135</v>
      </c>
      <c r="H1853" s="63" t="s">
        <v>3599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0.1</v>
      </c>
      <c r="Q1853" s="68">
        <v>28</v>
      </c>
      <c r="R1853" s="68"/>
      <c r="S1853" s="68">
        <f t="shared" si="69"/>
        <v>2.8000000000000003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446</v>
      </c>
      <c r="C1854" s="64" t="s">
        <v>18</v>
      </c>
      <c r="D1854" s="64" t="s">
        <v>37</v>
      </c>
      <c r="E1854" s="64" t="s">
        <v>555</v>
      </c>
      <c r="F1854" s="64">
        <v>1</v>
      </c>
      <c r="G1854" s="72" t="s">
        <v>3600</v>
      </c>
      <c r="H1854" s="63" t="s">
        <v>3601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0.1</v>
      </c>
      <c r="Q1854" s="68">
        <v>9</v>
      </c>
      <c r="R1854" s="68"/>
      <c r="S1854" s="68">
        <f t="shared" si="69"/>
        <v>0.9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446</v>
      </c>
      <c r="C1855" s="64" t="s">
        <v>18</v>
      </c>
      <c r="D1855" s="64" t="s">
        <v>37</v>
      </c>
      <c r="E1855" s="64" t="s">
        <v>904</v>
      </c>
      <c r="F1855" s="64">
        <v>1</v>
      </c>
      <c r="G1855" s="72" t="s">
        <v>2372</v>
      </c>
      <c r="H1855" s="63" t="s">
        <v>3602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25</v>
      </c>
      <c r="R1855" s="68"/>
      <c r="S1855" s="68">
        <f t="shared" si="69"/>
        <v>2.5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317</v>
      </c>
      <c r="F1856" s="64">
        <v>1</v>
      </c>
      <c r="G1856" s="72" t="s">
        <v>2999</v>
      </c>
      <c r="H1856" s="63" t="s">
        <v>3603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0.75</v>
      </c>
      <c r="Q1856" s="68">
        <v>27</v>
      </c>
      <c r="R1856" s="68"/>
      <c r="S1856" s="68">
        <f t="shared" si="69"/>
        <v>20.25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246</v>
      </c>
      <c r="F1857" s="64">
        <v>2</v>
      </c>
      <c r="G1857" s="72" t="s">
        <v>3604</v>
      </c>
      <c r="H1857" s="63" t="s">
        <v>3605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18</v>
      </c>
      <c r="R1857" s="68"/>
      <c r="S1857" s="68">
        <f t="shared" si="69"/>
        <v>1.8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320</v>
      </c>
      <c r="F1858" s="64">
        <v>1</v>
      </c>
      <c r="G1858" s="72" t="s">
        <v>321</v>
      </c>
      <c r="H1858" s="63" t="s">
        <v>3606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0.1</v>
      </c>
      <c r="Q1858" s="68">
        <v>24</v>
      </c>
      <c r="R1858" s="68"/>
      <c r="S1858" s="68">
        <f t="shared" si="69"/>
        <v>2.4000000000000004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903</v>
      </c>
      <c r="F1859" s="64">
        <v>1</v>
      </c>
      <c r="G1859" s="72">
        <v>230747007</v>
      </c>
      <c r="H1859" s="63" t="s">
        <v>3607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5</v>
      </c>
      <c r="R1859" s="68"/>
      <c r="S1859" s="68">
        <f t="shared" si="69"/>
        <v>0.5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903</v>
      </c>
      <c r="F1860" s="64">
        <v>1</v>
      </c>
      <c r="G1860" s="72">
        <v>315262010</v>
      </c>
      <c r="H1860" s="63" t="s">
        <v>3608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5</v>
      </c>
      <c r="R1860" s="68"/>
      <c r="S1860" s="68">
        <f t="shared" si="69"/>
        <v>0.5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756</v>
      </c>
      <c r="F1861" s="64">
        <v>2</v>
      </c>
      <c r="G1861" s="72">
        <v>317342001</v>
      </c>
      <c r="H1861" s="63" t="s">
        <v>3609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904</v>
      </c>
      <c r="F1862" s="64">
        <v>1</v>
      </c>
      <c r="G1862" s="72" t="s">
        <v>3545</v>
      </c>
      <c r="H1862" s="63" t="s">
        <v>3546</v>
      </c>
      <c r="I1862" s="64" t="s">
        <v>491</v>
      </c>
      <c r="J1862" s="63" t="s">
        <v>2065</v>
      </c>
      <c r="K1862" s="64" t="s">
        <v>281</v>
      </c>
      <c r="L1862" s="64" t="s">
        <v>268</v>
      </c>
      <c r="M1862" s="100">
        <v>0.36458333333333331</v>
      </c>
      <c r="N1862" s="100">
        <v>0.3923611111111111</v>
      </c>
      <c r="O1862" s="66">
        <f t="shared" ref="O1862:O1923" si="70">IF(N1862-M1862&gt;0,N1862-M1862,N1862-M1862+24)</f>
        <v>2.777777777777779E-2</v>
      </c>
      <c r="P1862" s="67">
        <v>0.67</v>
      </c>
      <c r="Q1862" s="68">
        <v>25</v>
      </c>
      <c r="R1862" s="68"/>
      <c r="S1862" s="68">
        <f t="shared" ref="S1862:S1923" si="71">P1862*Q1862</f>
        <v>16.75</v>
      </c>
      <c r="T1862" s="69" t="s">
        <v>52</v>
      </c>
      <c r="U1862" s="69" t="s">
        <v>52</v>
      </c>
      <c r="V1862" s="63"/>
      <c r="W1862" s="63"/>
      <c r="X1862" s="63"/>
      <c r="Y1862" s="63"/>
      <c r="Z1862" s="63"/>
      <c r="AA1862" s="63">
        <v>2026040032</v>
      </c>
    </row>
    <row r="1863" spans="1:27" s="71" customFormat="1" ht="23.5" customHeight="1" x14ac:dyDescent="0.35">
      <c r="A1863" s="62">
        <v>46120</v>
      </c>
      <c r="B1863" s="63" t="s">
        <v>34</v>
      </c>
      <c r="C1863" s="64" t="s">
        <v>18</v>
      </c>
      <c r="D1863" s="64" t="s">
        <v>19</v>
      </c>
      <c r="E1863" s="64" t="s">
        <v>1553</v>
      </c>
      <c r="F1863" s="64">
        <v>1</v>
      </c>
      <c r="G1863" s="72">
        <v>130597291</v>
      </c>
      <c r="H1863" s="63" t="s">
        <v>3610</v>
      </c>
      <c r="I1863" s="64" t="s">
        <v>491</v>
      </c>
      <c r="J1863" s="63" t="s">
        <v>3611</v>
      </c>
      <c r="K1863" s="64" t="s">
        <v>281</v>
      </c>
      <c r="L1863" s="64" t="s">
        <v>268</v>
      </c>
      <c r="M1863" s="100">
        <v>0.52430555555555558</v>
      </c>
      <c r="N1863" s="100">
        <v>0.54166666666666663</v>
      </c>
      <c r="O1863" s="66">
        <f t="shared" si="70"/>
        <v>1.7361111111111049E-2</v>
      </c>
      <c r="P1863" s="67">
        <v>0.4</v>
      </c>
      <c r="Q1863" s="68">
        <v>7</v>
      </c>
      <c r="R1863" s="68"/>
      <c r="S1863" s="68">
        <f t="shared" si="71"/>
        <v>2.8000000000000003</v>
      </c>
      <c r="T1863" s="69" t="s">
        <v>52</v>
      </c>
      <c r="U1863" s="69" t="s">
        <v>52</v>
      </c>
      <c r="V1863" s="63"/>
      <c r="W1863" s="63"/>
      <c r="X1863" s="63"/>
      <c r="Y1863" s="63"/>
      <c r="Z1863" s="63"/>
      <c r="AA1863" s="63">
        <v>2026040033</v>
      </c>
    </row>
    <row r="1864" spans="1:27" s="71" customFormat="1" ht="23.5" customHeight="1" x14ac:dyDescent="0.35">
      <c r="A1864" s="62">
        <v>46121</v>
      </c>
      <c r="B1864" s="63" t="s">
        <v>446</v>
      </c>
      <c r="C1864" s="64" t="s">
        <v>17</v>
      </c>
      <c r="D1864" s="64" t="s">
        <v>37</v>
      </c>
      <c r="E1864" s="64" t="s">
        <v>235</v>
      </c>
      <c r="F1864" s="64">
        <v>1</v>
      </c>
      <c r="G1864" s="72" t="s">
        <v>2291</v>
      </c>
      <c r="H1864" s="63" t="s">
        <v>3625</v>
      </c>
      <c r="I1864" s="64" t="s">
        <v>494</v>
      </c>
      <c r="J1864" s="63" t="s">
        <v>66</v>
      </c>
      <c r="K1864" s="64" t="s">
        <v>243</v>
      </c>
      <c r="L1864" s="64" t="s">
        <v>239</v>
      </c>
      <c r="M1864" s="100"/>
      <c r="N1864" s="100"/>
      <c r="O1864" s="66">
        <f t="shared" si="70"/>
        <v>24</v>
      </c>
      <c r="P1864" s="67">
        <v>0.1</v>
      </c>
      <c r="Q1864" s="68">
        <v>29</v>
      </c>
      <c r="R1864" s="68"/>
      <c r="S1864" s="68">
        <f t="shared" si="71"/>
        <v>2.9000000000000004</v>
      </c>
      <c r="T1864" s="69" t="s">
        <v>548</v>
      </c>
      <c r="U1864" s="69" t="s">
        <v>52</v>
      </c>
      <c r="V1864" s="63"/>
      <c r="W1864" s="63"/>
      <c r="X1864" s="63"/>
      <c r="Y1864" s="63"/>
      <c r="Z1864" s="63"/>
      <c r="AA1864" s="63"/>
    </row>
    <row r="1865" spans="1:27" s="71" customFormat="1" ht="23.5" customHeight="1" x14ac:dyDescent="0.35">
      <c r="A1865" s="62">
        <v>46121</v>
      </c>
      <c r="B1865" s="63" t="s">
        <v>446</v>
      </c>
      <c r="C1865" s="64" t="s">
        <v>17</v>
      </c>
      <c r="D1865" s="64" t="s">
        <v>37</v>
      </c>
      <c r="E1865" s="64" t="s">
        <v>269</v>
      </c>
      <c r="F1865" s="64">
        <v>2</v>
      </c>
      <c r="G1865" s="72" t="s">
        <v>1410</v>
      </c>
      <c r="H1865" s="63" t="s">
        <v>3626</v>
      </c>
      <c r="I1865" s="64" t="s">
        <v>494</v>
      </c>
      <c r="J1865" s="63" t="s">
        <v>66</v>
      </c>
      <c r="K1865" s="64" t="s">
        <v>243</v>
      </c>
      <c r="L1865" s="64" t="s">
        <v>239</v>
      </c>
      <c r="M1865" s="100"/>
      <c r="N1865" s="100"/>
      <c r="O1865" s="66">
        <f t="shared" si="70"/>
        <v>24</v>
      </c>
      <c r="P1865" s="67">
        <v>0.1</v>
      </c>
      <c r="Q1865" s="68">
        <v>26</v>
      </c>
      <c r="R1865" s="68"/>
      <c r="S1865" s="68">
        <f t="shared" si="71"/>
        <v>2.6</v>
      </c>
      <c r="T1865" s="69" t="s">
        <v>548</v>
      </c>
      <c r="U1865" s="69" t="s">
        <v>52</v>
      </c>
      <c r="V1865" s="63"/>
      <c r="W1865" s="63"/>
      <c r="X1865" s="63"/>
      <c r="Y1865" s="63"/>
      <c r="Z1865" s="63"/>
      <c r="AA1865" s="63"/>
    </row>
    <row r="1866" spans="1:27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3051</v>
      </c>
      <c r="F1866" s="64">
        <v>1</v>
      </c>
      <c r="G1866" s="72" t="s">
        <v>3627</v>
      </c>
      <c r="H1866" s="63" t="s">
        <v>3628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0.33</v>
      </c>
      <c r="Q1866" s="68">
        <v>9</v>
      </c>
      <c r="R1866" s="68"/>
      <c r="S1866" s="68">
        <f t="shared" si="71"/>
        <v>2.97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3052</v>
      </c>
      <c r="F1867" s="64">
        <v>1</v>
      </c>
      <c r="G1867" s="72" t="s">
        <v>3112</v>
      </c>
      <c r="H1867" s="63" t="s">
        <v>3629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0.5</v>
      </c>
      <c r="Q1867" s="68">
        <v>9</v>
      </c>
      <c r="R1867" s="68"/>
      <c r="S1867" s="68">
        <f t="shared" si="71"/>
        <v>4.5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3052</v>
      </c>
      <c r="F1868" s="64">
        <v>1</v>
      </c>
      <c r="G1868" s="72" t="s">
        <v>3630</v>
      </c>
      <c r="H1868" s="63" t="s">
        <v>3631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34</v>
      </c>
      <c r="C1869" s="64" t="s">
        <v>17</v>
      </c>
      <c r="D1869" s="64" t="s">
        <v>19</v>
      </c>
      <c r="E1869" s="64" t="s">
        <v>998</v>
      </c>
      <c r="F1869" s="64">
        <v>2</v>
      </c>
      <c r="G1869" s="72">
        <v>130597176</v>
      </c>
      <c r="H1869" s="63" t="s">
        <v>3632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0.25</v>
      </c>
      <c r="Q1869" s="68">
        <v>13</v>
      </c>
      <c r="R1869" s="68"/>
      <c r="S1869" s="68">
        <f t="shared" si="71"/>
        <v>3.25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34</v>
      </c>
      <c r="C1870" s="64" t="s">
        <v>17</v>
      </c>
      <c r="D1870" s="64" t="s">
        <v>19</v>
      </c>
      <c r="E1870" s="64" t="s">
        <v>274</v>
      </c>
      <c r="F1870" s="64">
        <v>2</v>
      </c>
      <c r="G1870" s="72" t="s">
        <v>3633</v>
      </c>
      <c r="H1870" s="63" t="s">
        <v>3634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0.5</v>
      </c>
      <c r="Q1870" s="68">
        <v>13</v>
      </c>
      <c r="R1870" s="68"/>
      <c r="S1870" s="68">
        <f t="shared" si="71"/>
        <v>6.5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345</v>
      </c>
      <c r="F1871" s="64">
        <v>1</v>
      </c>
      <c r="G1871" s="72" t="s">
        <v>3635</v>
      </c>
      <c r="H1871" s="63" t="s">
        <v>3636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0.5</v>
      </c>
      <c r="Q1871" s="68">
        <v>11</v>
      </c>
      <c r="R1871" s="68"/>
      <c r="S1871" s="68">
        <f t="shared" si="71"/>
        <v>5.5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1072</v>
      </c>
      <c r="F1872" s="64">
        <v>1</v>
      </c>
      <c r="G1872" s="72" t="s">
        <v>1836</v>
      </c>
      <c r="H1872" s="63" t="s">
        <v>3637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11</v>
      </c>
      <c r="R1872" s="68"/>
      <c r="S1872" s="68">
        <f t="shared" si="71"/>
        <v>5.5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1072</v>
      </c>
      <c r="F1873" s="64">
        <v>2</v>
      </c>
      <c r="G1873" s="72" t="s">
        <v>3633</v>
      </c>
      <c r="H1873" s="63" t="s">
        <v>3638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0.33</v>
      </c>
      <c r="Q1873" s="68">
        <v>11</v>
      </c>
      <c r="R1873" s="68"/>
      <c r="S1873" s="68">
        <f t="shared" si="71"/>
        <v>3.6300000000000003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2179</v>
      </c>
      <c r="F1874" s="64">
        <v>1</v>
      </c>
      <c r="G1874" s="72" t="s">
        <v>3639</v>
      </c>
      <c r="H1874" s="63" t="s">
        <v>3640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7</v>
      </c>
      <c r="R1874" s="68"/>
      <c r="S1874" s="68">
        <f t="shared" si="71"/>
        <v>3.5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1001</v>
      </c>
      <c r="F1875" s="64">
        <v>1</v>
      </c>
      <c r="G1875" s="72">
        <v>108930494</v>
      </c>
      <c r="H1875" s="63" t="s">
        <v>3641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0.5</v>
      </c>
      <c r="Q1875" s="68">
        <v>11</v>
      </c>
      <c r="R1875" s="68"/>
      <c r="S1875" s="68">
        <f t="shared" si="71"/>
        <v>5.5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446</v>
      </c>
      <c r="C1876" s="64" t="s">
        <v>18</v>
      </c>
      <c r="D1876" s="64" t="s">
        <v>37</v>
      </c>
      <c r="E1876" s="64" t="s">
        <v>3480</v>
      </c>
      <c r="F1876" s="64">
        <v>2</v>
      </c>
      <c r="G1876" s="72" t="s">
        <v>3383</v>
      </c>
      <c r="H1876" s="63" t="s">
        <v>3642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0.1</v>
      </c>
      <c r="Q1876" s="68">
        <v>22</v>
      </c>
      <c r="R1876" s="68"/>
      <c r="S1876" s="68">
        <f t="shared" si="71"/>
        <v>2.2000000000000002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446</v>
      </c>
      <c r="C1877" s="64" t="s">
        <v>18</v>
      </c>
      <c r="D1877" s="64" t="s">
        <v>37</v>
      </c>
      <c r="E1877" s="64" t="s">
        <v>317</v>
      </c>
      <c r="F1877" s="64">
        <v>1</v>
      </c>
      <c r="G1877" s="72" t="s">
        <v>3643</v>
      </c>
      <c r="H1877" s="63" t="s">
        <v>3644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0.75</v>
      </c>
      <c r="Q1877" s="68">
        <v>27</v>
      </c>
      <c r="R1877" s="68"/>
      <c r="S1877" s="68">
        <f t="shared" si="71"/>
        <v>20.25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904</v>
      </c>
      <c r="F1878" s="64">
        <v>1</v>
      </c>
      <c r="G1878" s="72" t="s">
        <v>3003</v>
      </c>
      <c r="H1878" s="63" t="s">
        <v>3645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18</v>
      </c>
      <c r="R1878" s="68"/>
      <c r="S1878" s="68">
        <f t="shared" si="71"/>
        <v>1.8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820</v>
      </c>
      <c r="F1879" s="64">
        <v>1</v>
      </c>
      <c r="G1879" s="72" t="s">
        <v>2829</v>
      </c>
      <c r="H1879" s="63" t="s">
        <v>3646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0.1</v>
      </c>
      <c r="Q1879" s="68">
        <v>16</v>
      </c>
      <c r="R1879" s="68"/>
      <c r="S1879" s="68">
        <f t="shared" si="71"/>
        <v>1.6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1058</v>
      </c>
      <c r="F1880" s="64">
        <v>2</v>
      </c>
      <c r="G1880" s="72" t="s">
        <v>1352</v>
      </c>
      <c r="H1880" s="63" t="s">
        <v>3647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25</v>
      </c>
      <c r="R1880" s="68"/>
      <c r="S1880" s="68">
        <f t="shared" si="71"/>
        <v>2.5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341</v>
      </c>
      <c r="F1881" s="64">
        <v>1</v>
      </c>
      <c r="G1881" s="72" t="s">
        <v>1620</v>
      </c>
      <c r="H1881" s="63" t="s">
        <v>3648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28</v>
      </c>
      <c r="R1881" s="68"/>
      <c r="S1881" s="68">
        <f t="shared" si="71"/>
        <v>2.8000000000000003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244</v>
      </c>
      <c r="F1882" s="64">
        <v>2</v>
      </c>
      <c r="G1882" s="72" t="s">
        <v>2564</v>
      </c>
      <c r="H1882" s="63" t="s">
        <v>3649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23</v>
      </c>
      <c r="R1882" s="68"/>
      <c r="S1882" s="68">
        <f t="shared" si="71"/>
        <v>2.3000000000000003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471</v>
      </c>
      <c r="F1883" s="64">
        <v>1</v>
      </c>
      <c r="G1883" s="72" t="s">
        <v>253</v>
      </c>
      <c r="H1883" s="63" t="s">
        <v>3650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0.5</v>
      </c>
      <c r="Q1883" s="68">
        <v>21</v>
      </c>
      <c r="R1883" s="68"/>
      <c r="S1883" s="68">
        <f t="shared" si="71"/>
        <v>10.5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2580</v>
      </c>
      <c r="F1884" s="64">
        <v>1</v>
      </c>
      <c r="G1884" s="72" t="s">
        <v>324</v>
      </c>
      <c r="H1884" s="63" t="s">
        <v>3651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0.67</v>
      </c>
      <c r="Q1884" s="68">
        <v>26</v>
      </c>
      <c r="R1884" s="68"/>
      <c r="S1884" s="68">
        <f t="shared" si="71"/>
        <v>17.420000000000002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246</v>
      </c>
      <c r="F1885" s="64">
        <v>2</v>
      </c>
      <c r="G1885" s="72" t="s">
        <v>2915</v>
      </c>
      <c r="H1885" s="63" t="s">
        <v>3652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0.1</v>
      </c>
      <c r="Q1885" s="68">
        <v>32</v>
      </c>
      <c r="R1885" s="68"/>
      <c r="S1885" s="68">
        <f t="shared" si="71"/>
        <v>3.2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871</v>
      </c>
      <c r="F1886" s="64">
        <v>1</v>
      </c>
      <c r="G1886" s="72" t="s">
        <v>1918</v>
      </c>
      <c r="H1886" s="63" t="s">
        <v>3653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0.1</v>
      </c>
      <c r="Q1886" s="68">
        <v>13</v>
      </c>
      <c r="R1886" s="68"/>
      <c r="S1886" s="68">
        <f t="shared" si="71"/>
        <v>1.3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756</v>
      </c>
      <c r="F1887" s="64">
        <v>2</v>
      </c>
      <c r="G1887" s="72">
        <v>313157003</v>
      </c>
      <c r="H1887" s="63" t="s">
        <v>3654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12</v>
      </c>
      <c r="R1887" s="68"/>
      <c r="S1887" s="68">
        <f t="shared" si="71"/>
        <v>1.2000000000000002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446</v>
      </c>
      <c r="C1888" s="64" t="s">
        <v>17</v>
      </c>
      <c r="D1888" s="64" t="s">
        <v>37</v>
      </c>
      <c r="E1888" s="64" t="s">
        <v>269</v>
      </c>
      <c r="F1888" s="64">
        <v>2</v>
      </c>
      <c r="G1888" s="72" t="s">
        <v>888</v>
      </c>
      <c r="H1888" s="63" t="s">
        <v>3655</v>
      </c>
      <c r="I1888" s="64" t="s">
        <v>491</v>
      </c>
      <c r="J1888" s="63" t="s">
        <v>3656</v>
      </c>
      <c r="K1888" s="64" t="s">
        <v>281</v>
      </c>
      <c r="L1888" s="64" t="s">
        <v>268</v>
      </c>
      <c r="M1888" s="100">
        <v>0.125</v>
      </c>
      <c r="N1888" s="100">
        <v>0.14583333333333334</v>
      </c>
      <c r="O1888" s="66">
        <f t="shared" si="70"/>
        <v>2.0833333333333343E-2</v>
      </c>
      <c r="P1888" s="67">
        <v>0.5</v>
      </c>
      <c r="Q1888" s="68">
        <v>26</v>
      </c>
      <c r="R1888" s="68"/>
      <c r="S1888" s="68">
        <f t="shared" si="71"/>
        <v>13</v>
      </c>
      <c r="T1888" s="69" t="s">
        <v>52</v>
      </c>
      <c r="U1888" s="69" t="s">
        <v>52</v>
      </c>
      <c r="V1888" s="63"/>
      <c r="W1888" s="63"/>
      <c r="X1888" s="63"/>
      <c r="Y1888" s="63"/>
      <c r="Z1888" s="63"/>
      <c r="AA1888" s="63">
        <v>2026040034</v>
      </c>
    </row>
    <row r="1889" spans="1:27" s="71" customFormat="1" ht="23.5" customHeight="1" x14ac:dyDescent="0.35">
      <c r="A1889" s="62">
        <v>46121</v>
      </c>
      <c r="B1889" s="63" t="s">
        <v>446</v>
      </c>
      <c r="C1889" s="64" t="s">
        <v>17</v>
      </c>
      <c r="D1889" s="64" t="s">
        <v>37</v>
      </c>
      <c r="E1889" s="64" t="s">
        <v>3523</v>
      </c>
      <c r="F1889" s="64">
        <v>1</v>
      </c>
      <c r="G1889" s="72" t="s">
        <v>3657</v>
      </c>
      <c r="H1889" s="63" t="s">
        <v>3658</v>
      </c>
      <c r="I1889" s="64" t="s">
        <v>491</v>
      </c>
      <c r="J1889" s="63" t="s">
        <v>2151</v>
      </c>
      <c r="K1889" s="64" t="s">
        <v>281</v>
      </c>
      <c r="L1889" s="64" t="s">
        <v>268</v>
      </c>
      <c r="M1889" s="100">
        <v>0.3125</v>
      </c>
      <c r="N1889" s="100">
        <v>0.33333333333333331</v>
      </c>
      <c r="O1889" s="66">
        <f t="shared" si="70"/>
        <v>2.0833333333333315E-2</v>
      </c>
      <c r="P1889" s="67">
        <v>0.5</v>
      </c>
      <c r="Q1889" s="68">
        <v>12</v>
      </c>
      <c r="R1889" s="68"/>
      <c r="S1889" s="68">
        <f t="shared" si="71"/>
        <v>6</v>
      </c>
      <c r="T1889" s="69" t="s">
        <v>52</v>
      </c>
      <c r="U1889" s="69" t="s">
        <v>52</v>
      </c>
      <c r="V1889" s="63"/>
      <c r="W1889" s="63"/>
      <c r="X1889" s="63"/>
      <c r="Y1889" s="63"/>
      <c r="Z1889" s="63"/>
      <c r="AA1889" s="63">
        <v>2026040035</v>
      </c>
    </row>
    <row r="1890" spans="1:27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3523</v>
      </c>
      <c r="F1890" s="64">
        <v>1</v>
      </c>
      <c r="G1890" s="72" t="s">
        <v>3657</v>
      </c>
      <c r="H1890" s="63" t="s">
        <v>3658</v>
      </c>
      <c r="I1890" s="64" t="s">
        <v>481</v>
      </c>
      <c r="J1890" s="63" t="s">
        <v>3659</v>
      </c>
      <c r="K1890" s="64" t="s">
        <v>273</v>
      </c>
      <c r="L1890" s="64" t="s">
        <v>268</v>
      </c>
      <c r="M1890" s="100">
        <v>0.57638888888888884</v>
      </c>
      <c r="N1890" s="100">
        <v>0.625</v>
      </c>
      <c r="O1890" s="66">
        <f t="shared" si="70"/>
        <v>4.861111111111116E-2</v>
      </c>
      <c r="P1890" s="67">
        <v>1.17</v>
      </c>
      <c r="Q1890" s="68">
        <v>12</v>
      </c>
      <c r="R1890" s="68"/>
      <c r="S1890" s="68">
        <f>P1890*Q1890</f>
        <v>14.04</v>
      </c>
      <c r="T1890" s="69" t="s">
        <v>30</v>
      </c>
      <c r="U1890" s="63" t="s">
        <v>30</v>
      </c>
      <c r="V1890" s="63" t="s">
        <v>4698</v>
      </c>
      <c r="W1890" s="63" t="s">
        <v>4699</v>
      </c>
      <c r="X1890" s="63" t="s">
        <v>6407</v>
      </c>
      <c r="Y1890" s="63"/>
      <c r="Z1890" s="63"/>
      <c r="AA1890" s="63">
        <v>2026040036</v>
      </c>
    </row>
    <row r="1891" spans="1:27" s="71" customFormat="1" ht="23.5" customHeight="1" x14ac:dyDescent="0.35">
      <c r="A1891" s="62">
        <v>46122</v>
      </c>
      <c r="B1891" s="63" t="s">
        <v>446</v>
      </c>
      <c r="C1891" s="64" t="s">
        <v>17</v>
      </c>
      <c r="D1891" s="64" t="s">
        <v>37</v>
      </c>
      <c r="E1891" s="64" t="s">
        <v>269</v>
      </c>
      <c r="F1891" s="64">
        <v>1</v>
      </c>
      <c r="G1891" s="72" t="s">
        <v>287</v>
      </c>
      <c r="H1891" s="63" t="s">
        <v>3662</v>
      </c>
      <c r="I1891" s="64" t="s">
        <v>494</v>
      </c>
      <c r="J1891" s="63" t="s">
        <v>66</v>
      </c>
      <c r="K1891" s="64" t="s">
        <v>243</v>
      </c>
      <c r="L1891" s="64" t="s">
        <v>239</v>
      </c>
      <c r="M1891" s="100"/>
      <c r="N1891" s="100"/>
      <c r="O1891" s="66">
        <f t="shared" si="70"/>
        <v>24</v>
      </c>
      <c r="P1891" s="67">
        <v>0.1</v>
      </c>
      <c r="Q1891" s="68">
        <v>22</v>
      </c>
      <c r="R1891" s="68"/>
      <c r="S1891" s="68">
        <f t="shared" si="71"/>
        <v>2.2000000000000002</v>
      </c>
      <c r="T1891" s="69" t="s">
        <v>548</v>
      </c>
      <c r="U1891" s="69" t="s">
        <v>52</v>
      </c>
      <c r="V1891" s="63"/>
      <c r="W1891" s="63"/>
      <c r="X1891" s="63"/>
      <c r="Y1891" s="63"/>
      <c r="Z1891" s="63"/>
      <c r="AA1891" s="63"/>
    </row>
    <row r="1892" spans="1:27" s="71" customFormat="1" ht="23.5" customHeight="1" x14ac:dyDescent="0.35">
      <c r="A1892" s="62">
        <v>46122</v>
      </c>
      <c r="B1892" s="63" t="s">
        <v>446</v>
      </c>
      <c r="C1892" s="64" t="s">
        <v>17</v>
      </c>
      <c r="D1892" s="64" t="s">
        <v>37</v>
      </c>
      <c r="E1892" s="64" t="s">
        <v>365</v>
      </c>
      <c r="F1892" s="64">
        <v>2</v>
      </c>
      <c r="G1892" s="72" t="s">
        <v>888</v>
      </c>
      <c r="H1892" s="63" t="s">
        <v>3655</v>
      </c>
      <c r="I1892" s="64" t="s">
        <v>494</v>
      </c>
      <c r="J1892" s="63" t="s">
        <v>66</v>
      </c>
      <c r="K1892" s="64" t="s">
        <v>243</v>
      </c>
      <c r="L1892" s="64" t="s">
        <v>239</v>
      </c>
      <c r="M1892" s="100"/>
      <c r="N1892" s="100"/>
      <c r="O1892" s="66">
        <f t="shared" si="70"/>
        <v>24</v>
      </c>
      <c r="P1892" s="67">
        <v>0.66</v>
      </c>
      <c r="Q1892" s="68">
        <v>24</v>
      </c>
      <c r="R1892" s="68"/>
      <c r="S1892" s="68">
        <f t="shared" si="71"/>
        <v>15.84</v>
      </c>
      <c r="T1892" s="69" t="s">
        <v>548</v>
      </c>
      <c r="U1892" s="69" t="s">
        <v>52</v>
      </c>
      <c r="V1892" s="63"/>
      <c r="W1892" s="63"/>
      <c r="X1892" s="63"/>
      <c r="Y1892" s="63"/>
      <c r="Z1892" s="63"/>
      <c r="AA1892" s="63"/>
    </row>
    <row r="1893" spans="1:27" s="71" customFormat="1" ht="23.5" customHeight="1" x14ac:dyDescent="0.35">
      <c r="A1893" s="62">
        <v>46122</v>
      </c>
      <c r="B1893" s="63" t="s">
        <v>446</v>
      </c>
      <c r="C1893" s="64" t="s">
        <v>17</v>
      </c>
      <c r="D1893" s="64" t="s">
        <v>37</v>
      </c>
      <c r="E1893" s="64" t="s">
        <v>292</v>
      </c>
      <c r="F1893" s="64">
        <v>1</v>
      </c>
      <c r="G1893" s="72" t="s">
        <v>940</v>
      </c>
      <c r="H1893" s="63" t="s">
        <v>3663</v>
      </c>
      <c r="I1893" s="64" t="s">
        <v>494</v>
      </c>
      <c r="J1893" s="63" t="s">
        <v>66</v>
      </c>
      <c r="K1893" s="64" t="s">
        <v>243</v>
      </c>
      <c r="L1893" s="64" t="s">
        <v>239</v>
      </c>
      <c r="M1893" s="100"/>
      <c r="N1893" s="100"/>
      <c r="O1893" s="66">
        <f t="shared" si="70"/>
        <v>24</v>
      </c>
      <c r="P1893" s="67">
        <v>0.1</v>
      </c>
      <c r="Q1893" s="68">
        <v>22</v>
      </c>
      <c r="R1893" s="68"/>
      <c r="S1893" s="68">
        <f t="shared" si="71"/>
        <v>2.2000000000000002</v>
      </c>
      <c r="T1893" s="69" t="s">
        <v>548</v>
      </c>
      <c r="U1893" s="69" t="s">
        <v>52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902</v>
      </c>
      <c r="F1894" s="64">
        <v>1</v>
      </c>
      <c r="G1894" s="72" t="s">
        <v>1019</v>
      </c>
      <c r="H1894" s="63" t="s">
        <v>3664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0.8</v>
      </c>
      <c r="Q1894" s="68">
        <v>22</v>
      </c>
      <c r="R1894" s="68"/>
      <c r="S1894" s="68">
        <f t="shared" si="71"/>
        <v>17.600000000000001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34</v>
      </c>
      <c r="C1895" s="64" t="s">
        <v>17</v>
      </c>
      <c r="D1895" s="64" t="s">
        <v>19</v>
      </c>
      <c r="E1895" s="64" t="s">
        <v>615</v>
      </c>
      <c r="F1895" s="64">
        <v>2</v>
      </c>
      <c r="G1895" s="72">
        <v>130597185</v>
      </c>
      <c r="H1895" s="63" t="s">
        <v>3665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0.25</v>
      </c>
      <c r="Q1895" s="68">
        <v>14</v>
      </c>
      <c r="R1895" s="68"/>
      <c r="S1895" s="68">
        <f t="shared" si="71"/>
        <v>3.5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34</v>
      </c>
      <c r="C1896" s="64" t="s">
        <v>17</v>
      </c>
      <c r="D1896" s="64" t="s">
        <v>19</v>
      </c>
      <c r="E1896" s="64" t="s">
        <v>544</v>
      </c>
      <c r="F1896" s="64">
        <v>2</v>
      </c>
      <c r="G1896" s="72" t="s">
        <v>512</v>
      </c>
      <c r="H1896" s="63" t="s">
        <v>3666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0.5</v>
      </c>
      <c r="Q1896" s="68">
        <v>19</v>
      </c>
      <c r="R1896" s="68"/>
      <c r="S1896" s="68">
        <f t="shared" si="71"/>
        <v>9.5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34</v>
      </c>
      <c r="C1897" s="64" t="s">
        <v>17</v>
      </c>
      <c r="D1897" s="64" t="s">
        <v>19</v>
      </c>
      <c r="E1897" s="64" t="s">
        <v>3052</v>
      </c>
      <c r="F1897" s="64">
        <v>1</v>
      </c>
      <c r="G1897" s="72" t="s">
        <v>3667</v>
      </c>
      <c r="H1897" s="63" t="s">
        <v>3668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0.5</v>
      </c>
      <c r="Q1897" s="68">
        <v>7</v>
      </c>
      <c r="R1897" s="68"/>
      <c r="S1897" s="68">
        <f t="shared" si="71"/>
        <v>3.5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446</v>
      </c>
      <c r="C1898" s="64" t="s">
        <v>18</v>
      </c>
      <c r="D1898" s="64" t="s">
        <v>37</v>
      </c>
      <c r="E1898" s="64" t="s">
        <v>545</v>
      </c>
      <c r="F1898" s="64">
        <v>1</v>
      </c>
      <c r="G1898" s="72" t="s">
        <v>2868</v>
      </c>
      <c r="H1898" s="63" t="s">
        <v>3669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0.3</v>
      </c>
      <c r="Q1898" s="68">
        <v>20</v>
      </c>
      <c r="R1898" s="68"/>
      <c r="S1898" s="68">
        <f t="shared" si="71"/>
        <v>6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446</v>
      </c>
      <c r="C1899" s="64" t="s">
        <v>18</v>
      </c>
      <c r="D1899" s="64" t="s">
        <v>37</v>
      </c>
      <c r="E1899" s="64" t="s">
        <v>382</v>
      </c>
      <c r="F1899" s="64">
        <v>1</v>
      </c>
      <c r="G1899" s="72" t="s">
        <v>3500</v>
      </c>
      <c r="H1899" s="63" t="s">
        <v>3670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0.1</v>
      </c>
      <c r="Q1899" s="68">
        <v>24</v>
      </c>
      <c r="R1899" s="68"/>
      <c r="S1899" s="68">
        <f t="shared" si="71"/>
        <v>2.4000000000000004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446</v>
      </c>
      <c r="C1900" s="64" t="s">
        <v>18</v>
      </c>
      <c r="D1900" s="64" t="s">
        <v>37</v>
      </c>
      <c r="E1900" s="64" t="s">
        <v>904</v>
      </c>
      <c r="F1900" s="64">
        <v>1</v>
      </c>
      <c r="G1900" s="72" t="s">
        <v>2047</v>
      </c>
      <c r="H1900" s="63" t="s">
        <v>3671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0.1</v>
      </c>
      <c r="Q1900" s="68">
        <v>23</v>
      </c>
      <c r="R1900" s="68"/>
      <c r="S1900" s="68">
        <f t="shared" si="71"/>
        <v>2.3000000000000003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341</v>
      </c>
      <c r="F1901" s="64">
        <v>1</v>
      </c>
      <c r="G1901" s="72" t="s">
        <v>1894</v>
      </c>
      <c r="H1901" s="63" t="s">
        <v>3672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0.1</v>
      </c>
      <c r="Q1901" s="68">
        <v>22</v>
      </c>
      <c r="R1901" s="68"/>
      <c r="S1901" s="68">
        <f t="shared" si="71"/>
        <v>2.2000000000000002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326</v>
      </c>
      <c r="F1902" s="64">
        <v>2</v>
      </c>
      <c r="G1902" s="72" t="s">
        <v>2725</v>
      </c>
      <c r="H1902" s="63" t="s">
        <v>3673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26</v>
      </c>
      <c r="R1902" s="68"/>
      <c r="S1902" s="68">
        <f t="shared" si="71"/>
        <v>2.6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1058</v>
      </c>
      <c r="F1903" s="64">
        <v>2</v>
      </c>
      <c r="G1903" s="72" t="s">
        <v>3674</v>
      </c>
      <c r="H1903" s="63" t="s">
        <v>3675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27</v>
      </c>
      <c r="R1903" s="68"/>
      <c r="S1903" s="68">
        <f t="shared" si="71"/>
        <v>2.7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600</v>
      </c>
      <c r="F1904" s="64">
        <v>1</v>
      </c>
      <c r="G1904" s="72" t="s">
        <v>2977</v>
      </c>
      <c r="H1904" s="63" t="s">
        <v>3676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23</v>
      </c>
      <c r="R1904" s="68"/>
      <c r="S1904" s="68">
        <f t="shared" si="71"/>
        <v>2.3000000000000003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471</v>
      </c>
      <c r="F1905" s="64">
        <v>1</v>
      </c>
      <c r="G1905" s="72" t="s">
        <v>832</v>
      </c>
      <c r="H1905" s="63" t="s">
        <v>3677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0.5</v>
      </c>
      <c r="Q1905" s="68">
        <v>21</v>
      </c>
      <c r="R1905" s="68"/>
      <c r="S1905" s="68">
        <f t="shared" si="71"/>
        <v>10.5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430</v>
      </c>
      <c r="F1906" s="64">
        <v>2</v>
      </c>
      <c r="G1906" s="72" t="s">
        <v>524</v>
      </c>
      <c r="H1906" s="63" t="s">
        <v>3678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20</v>
      </c>
      <c r="R1906" s="68"/>
      <c r="S1906" s="68">
        <f t="shared" si="71"/>
        <v>2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1540</v>
      </c>
      <c r="F1907" s="64">
        <v>1</v>
      </c>
      <c r="G1907" s="72" t="s">
        <v>1227</v>
      </c>
      <c r="H1907" s="63" t="s">
        <v>3679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5</v>
      </c>
      <c r="R1907" s="68"/>
      <c r="S1907" s="68">
        <f t="shared" si="71"/>
        <v>0.5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2236</v>
      </c>
      <c r="F1908" s="64">
        <v>2</v>
      </c>
      <c r="G1908" s="72">
        <v>159107004</v>
      </c>
      <c r="H1908" s="63" t="s">
        <v>3680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0.1</v>
      </c>
      <c r="Q1908" s="68">
        <v>18</v>
      </c>
      <c r="R1908" s="68"/>
      <c r="S1908" s="68">
        <f t="shared" si="71"/>
        <v>1.8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446</v>
      </c>
      <c r="C1909" s="64" t="s">
        <v>17</v>
      </c>
      <c r="D1909" s="64" t="s">
        <v>37</v>
      </c>
      <c r="E1909" s="64" t="s">
        <v>368</v>
      </c>
      <c r="F1909" s="64">
        <v>1</v>
      </c>
      <c r="G1909" s="72" t="s">
        <v>1019</v>
      </c>
      <c r="H1909" s="63" t="s">
        <v>3664</v>
      </c>
      <c r="I1909" s="64" t="s">
        <v>491</v>
      </c>
      <c r="J1909" s="63" t="s">
        <v>3681</v>
      </c>
      <c r="K1909" s="64" t="s">
        <v>281</v>
      </c>
      <c r="L1909" s="64" t="s">
        <v>268</v>
      </c>
      <c r="M1909" s="100">
        <v>0.3125</v>
      </c>
      <c r="N1909" s="100">
        <v>0.35416666666666669</v>
      </c>
      <c r="O1909" s="66">
        <f t="shared" si="70"/>
        <v>4.1666666666666685E-2</v>
      </c>
      <c r="P1909" s="67">
        <v>1</v>
      </c>
      <c r="Q1909" s="68">
        <v>25</v>
      </c>
      <c r="R1909" s="68"/>
      <c r="S1909" s="68">
        <f t="shared" si="71"/>
        <v>25</v>
      </c>
      <c r="T1909" s="69" t="s">
        <v>52</v>
      </c>
      <c r="U1909" s="69" t="s">
        <v>52</v>
      </c>
      <c r="V1909" s="63"/>
      <c r="W1909" s="63"/>
      <c r="X1909" s="63"/>
      <c r="Y1909" s="63"/>
      <c r="Z1909" s="63"/>
      <c r="AA1909" s="63">
        <v>2026040039</v>
      </c>
    </row>
    <row r="1910" spans="1:27" s="71" customFormat="1" ht="23.5" customHeight="1" x14ac:dyDescent="0.35">
      <c r="A1910" s="62">
        <v>46122</v>
      </c>
      <c r="B1910" s="63" t="s">
        <v>34</v>
      </c>
      <c r="C1910" s="64" t="s">
        <v>18</v>
      </c>
      <c r="D1910" s="64" t="s">
        <v>19</v>
      </c>
      <c r="E1910" s="64" t="s">
        <v>1553</v>
      </c>
      <c r="F1910" s="64">
        <v>1</v>
      </c>
      <c r="G1910" s="72">
        <v>130597291</v>
      </c>
      <c r="H1910" s="63" t="s">
        <v>3610</v>
      </c>
      <c r="I1910" s="64" t="s">
        <v>491</v>
      </c>
      <c r="J1910" s="63" t="s">
        <v>3682</v>
      </c>
      <c r="K1910" s="64" t="s">
        <v>281</v>
      </c>
      <c r="L1910" s="64" t="s">
        <v>268</v>
      </c>
      <c r="M1910" s="100">
        <v>0.34722222222222221</v>
      </c>
      <c r="N1910" s="100">
        <v>0.36458333333333331</v>
      </c>
      <c r="O1910" s="66">
        <f t="shared" si="70"/>
        <v>1.7361111111111105E-2</v>
      </c>
      <c r="P1910" s="67">
        <v>0.4</v>
      </c>
      <c r="Q1910" s="68">
        <v>7</v>
      </c>
      <c r="R1910" s="68"/>
      <c r="S1910" s="68">
        <f t="shared" si="71"/>
        <v>2.8000000000000003</v>
      </c>
      <c r="T1910" s="69" t="s">
        <v>52</v>
      </c>
      <c r="U1910" s="69" t="s">
        <v>52</v>
      </c>
      <c r="V1910" s="63"/>
      <c r="W1910" s="63"/>
      <c r="X1910" s="63"/>
      <c r="Y1910" s="63"/>
      <c r="Z1910" s="63"/>
      <c r="AA1910" s="63">
        <v>2026040040</v>
      </c>
    </row>
    <row r="1911" spans="1:27" s="71" customFormat="1" ht="23.5" customHeight="1" x14ac:dyDescent="0.35">
      <c r="A1911" s="62">
        <v>46123</v>
      </c>
      <c r="B1911" s="63" t="s">
        <v>446</v>
      </c>
      <c r="C1911" s="64" t="s">
        <v>17</v>
      </c>
      <c r="D1911" s="64" t="s">
        <v>37</v>
      </c>
      <c r="E1911" s="64" t="s">
        <v>265</v>
      </c>
      <c r="F1911" s="64">
        <v>1</v>
      </c>
      <c r="G1911" s="72" t="s">
        <v>1161</v>
      </c>
      <c r="H1911" s="63" t="s">
        <v>3694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30</v>
      </c>
      <c r="R1911" s="68"/>
      <c r="S1911" s="68">
        <f t="shared" si="71"/>
        <v>3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46123</v>
      </c>
      <c r="B1912" s="63" t="s">
        <v>446</v>
      </c>
      <c r="C1912" s="64" t="s">
        <v>17</v>
      </c>
      <c r="D1912" s="64" t="s">
        <v>37</v>
      </c>
      <c r="E1912" s="64" t="s">
        <v>269</v>
      </c>
      <c r="F1912" s="64">
        <v>2</v>
      </c>
      <c r="G1912" s="72" t="s">
        <v>1180</v>
      </c>
      <c r="H1912" s="63" t="s">
        <v>3695</v>
      </c>
      <c r="I1912" s="64" t="s">
        <v>494</v>
      </c>
      <c r="J1912" s="63" t="s">
        <v>66</v>
      </c>
      <c r="K1912" s="64" t="s">
        <v>243</v>
      </c>
      <c r="L1912" s="64" t="s">
        <v>239</v>
      </c>
      <c r="M1912" s="100"/>
      <c r="N1912" s="100"/>
      <c r="O1912" s="66">
        <f t="shared" si="70"/>
        <v>24</v>
      </c>
      <c r="P1912" s="67">
        <v>0.1</v>
      </c>
      <c r="Q1912" s="68">
        <v>25</v>
      </c>
      <c r="R1912" s="68"/>
      <c r="S1912" s="68">
        <f t="shared" si="71"/>
        <v>2.5</v>
      </c>
      <c r="T1912" s="69" t="s">
        <v>548</v>
      </c>
      <c r="U1912" s="69" t="s">
        <v>52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46123</v>
      </c>
      <c r="B1913" s="63" t="s">
        <v>446</v>
      </c>
      <c r="C1913" s="64" t="s">
        <v>17</v>
      </c>
      <c r="D1913" s="64" t="s">
        <v>37</v>
      </c>
      <c r="E1913" s="64" t="s">
        <v>269</v>
      </c>
      <c r="F1913" s="64">
        <v>1</v>
      </c>
      <c r="G1913" s="72" t="s">
        <v>726</v>
      </c>
      <c r="H1913" s="63" t="s">
        <v>3696</v>
      </c>
      <c r="I1913" s="64" t="s">
        <v>494</v>
      </c>
      <c r="J1913" s="63" t="s">
        <v>66</v>
      </c>
      <c r="K1913" s="64" t="s">
        <v>243</v>
      </c>
      <c r="L1913" s="64" t="s">
        <v>239</v>
      </c>
      <c r="M1913" s="100"/>
      <c r="N1913" s="100"/>
      <c r="O1913" s="66">
        <f t="shared" si="70"/>
        <v>24</v>
      </c>
      <c r="P1913" s="67">
        <v>0.1</v>
      </c>
      <c r="Q1913" s="68">
        <v>25</v>
      </c>
      <c r="R1913" s="68"/>
      <c r="S1913" s="68">
        <f t="shared" si="71"/>
        <v>2.5</v>
      </c>
      <c r="T1913" s="69" t="s">
        <v>548</v>
      </c>
      <c r="U1913" s="69" t="s">
        <v>52</v>
      </c>
      <c r="V1913" s="63"/>
      <c r="W1913" s="63"/>
      <c r="X1913" s="63"/>
      <c r="Y1913" s="63"/>
      <c r="Z1913" s="63"/>
      <c r="AA1913" s="63"/>
    </row>
    <row r="1914" spans="1:27" s="71" customFormat="1" ht="23.5" customHeight="1" x14ac:dyDescent="0.35">
      <c r="A1914" s="62">
        <v>46123</v>
      </c>
      <c r="B1914" s="63" t="s">
        <v>446</v>
      </c>
      <c r="C1914" s="64" t="s">
        <v>17</v>
      </c>
      <c r="D1914" s="64" t="s">
        <v>37</v>
      </c>
      <c r="E1914" s="64" t="s">
        <v>365</v>
      </c>
      <c r="F1914" s="64">
        <v>1</v>
      </c>
      <c r="G1914" s="72" t="s">
        <v>1157</v>
      </c>
      <c r="H1914" s="63" t="s">
        <v>3697</v>
      </c>
      <c r="I1914" s="64" t="s">
        <v>494</v>
      </c>
      <c r="J1914" s="63" t="s">
        <v>66</v>
      </c>
      <c r="K1914" s="64" t="s">
        <v>243</v>
      </c>
      <c r="L1914" s="64" t="s">
        <v>239</v>
      </c>
      <c r="M1914" s="100"/>
      <c r="N1914" s="100"/>
      <c r="O1914" s="66">
        <f t="shared" si="70"/>
        <v>24</v>
      </c>
      <c r="P1914" s="67">
        <v>0.1</v>
      </c>
      <c r="Q1914" s="68">
        <v>24</v>
      </c>
      <c r="R1914" s="68"/>
      <c r="S1914" s="68">
        <f t="shared" si="71"/>
        <v>2.4000000000000004</v>
      </c>
      <c r="T1914" s="69" t="s">
        <v>548</v>
      </c>
      <c r="U1914" s="69" t="s">
        <v>52</v>
      </c>
      <c r="V1914" s="63"/>
      <c r="W1914" s="63"/>
      <c r="X1914" s="63"/>
      <c r="Y1914" s="63"/>
      <c r="Z1914" s="63"/>
      <c r="AA1914" s="63"/>
    </row>
    <row r="1915" spans="1:27" s="71" customFormat="1" ht="23.5" customHeight="1" x14ac:dyDescent="0.35">
      <c r="A1915" s="62">
        <v>46123</v>
      </c>
      <c r="B1915" s="63" t="s">
        <v>34</v>
      </c>
      <c r="C1915" s="64" t="s">
        <v>17</v>
      </c>
      <c r="D1915" s="64" t="s">
        <v>19</v>
      </c>
      <c r="E1915" s="64" t="s">
        <v>615</v>
      </c>
      <c r="F1915" s="64">
        <v>2</v>
      </c>
      <c r="G1915" s="72">
        <v>130597180</v>
      </c>
      <c r="H1915" s="63" t="s">
        <v>3698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0.33</v>
      </c>
      <c r="Q1915" s="68">
        <v>13</v>
      </c>
      <c r="R1915" s="68"/>
      <c r="S1915" s="68">
        <f t="shared" si="71"/>
        <v>4.29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34</v>
      </c>
      <c r="C1916" s="64" t="s">
        <v>17</v>
      </c>
      <c r="D1916" s="64" t="s">
        <v>19</v>
      </c>
      <c r="E1916" s="64" t="s">
        <v>345</v>
      </c>
      <c r="F1916" s="64">
        <v>1</v>
      </c>
      <c r="G1916" s="72" t="s">
        <v>734</v>
      </c>
      <c r="H1916" s="63" t="s">
        <v>3699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0.25</v>
      </c>
      <c r="Q1916" s="68">
        <v>11</v>
      </c>
      <c r="R1916" s="68"/>
      <c r="S1916" s="68">
        <f t="shared" si="71"/>
        <v>2.75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34</v>
      </c>
      <c r="C1917" s="64" t="s">
        <v>17</v>
      </c>
      <c r="D1917" s="64" t="s">
        <v>19</v>
      </c>
      <c r="E1917" s="64" t="s">
        <v>374</v>
      </c>
      <c r="F1917" s="64">
        <v>1</v>
      </c>
      <c r="G1917" s="72" t="s">
        <v>959</v>
      </c>
      <c r="H1917" s="63" t="s">
        <v>3700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0.33</v>
      </c>
      <c r="Q1917" s="68">
        <v>21</v>
      </c>
      <c r="R1917" s="68"/>
      <c r="S1917" s="68">
        <f t="shared" si="71"/>
        <v>6.9300000000000006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34</v>
      </c>
      <c r="C1918" s="64" t="s">
        <v>17</v>
      </c>
      <c r="D1918" s="64" t="s">
        <v>19</v>
      </c>
      <c r="E1918" s="64" t="s">
        <v>374</v>
      </c>
      <c r="F1918" s="64">
        <v>1</v>
      </c>
      <c r="G1918" s="72" t="s">
        <v>3701</v>
      </c>
      <c r="H1918" s="63" t="s">
        <v>3702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0.42</v>
      </c>
      <c r="Q1918" s="68">
        <v>5</v>
      </c>
      <c r="R1918" s="68"/>
      <c r="S1918" s="68">
        <f t="shared" si="71"/>
        <v>2.1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446</v>
      </c>
      <c r="C1919" s="64" t="s">
        <v>17</v>
      </c>
      <c r="D1919" s="64" t="s">
        <v>37</v>
      </c>
      <c r="E1919" s="64" t="s">
        <v>3052</v>
      </c>
      <c r="F1919" s="64">
        <v>2</v>
      </c>
      <c r="G1919" s="72" t="s">
        <v>3630</v>
      </c>
      <c r="H1919" s="63" t="s">
        <v>3703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0.1</v>
      </c>
      <c r="Q1919" s="68">
        <v>9</v>
      </c>
      <c r="R1919" s="68"/>
      <c r="S1919" s="68">
        <f t="shared" si="71"/>
        <v>0.9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446</v>
      </c>
      <c r="C1920" s="64" t="s">
        <v>18</v>
      </c>
      <c r="D1920" s="64" t="s">
        <v>37</v>
      </c>
      <c r="E1920" s="64" t="s">
        <v>323</v>
      </c>
      <c r="F1920" s="64">
        <v>1</v>
      </c>
      <c r="G1920" s="72" t="s">
        <v>2159</v>
      </c>
      <c r="H1920" s="63" t="s">
        <v>3544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0.1</v>
      </c>
      <c r="Q1920" s="68">
        <v>15</v>
      </c>
      <c r="R1920" s="68"/>
      <c r="S1920" s="68">
        <f t="shared" si="71"/>
        <v>1.5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446</v>
      </c>
      <c r="C1921" s="64" t="s">
        <v>18</v>
      </c>
      <c r="D1921" s="64" t="s">
        <v>37</v>
      </c>
      <c r="E1921" s="64" t="s">
        <v>871</v>
      </c>
      <c r="F1921" s="64">
        <v>1</v>
      </c>
      <c r="G1921" s="72" t="s">
        <v>737</v>
      </c>
      <c r="H1921" s="63" t="s">
        <v>3704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0.1</v>
      </c>
      <c r="Q1921" s="68">
        <v>22</v>
      </c>
      <c r="R1921" s="68"/>
      <c r="S1921" s="68">
        <f t="shared" si="71"/>
        <v>2.2000000000000002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446</v>
      </c>
      <c r="C1922" s="64" t="s">
        <v>18</v>
      </c>
      <c r="D1922" s="64" t="s">
        <v>37</v>
      </c>
      <c r="E1922" s="64" t="s">
        <v>341</v>
      </c>
      <c r="F1922" s="64">
        <v>1</v>
      </c>
      <c r="G1922" s="72" t="s">
        <v>3705</v>
      </c>
      <c r="H1922" s="63" t="s">
        <v>3706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0.1</v>
      </c>
      <c r="Q1922" s="68">
        <v>22</v>
      </c>
      <c r="R1922" s="68"/>
      <c r="S1922" s="68">
        <f t="shared" si="71"/>
        <v>2.2000000000000002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446</v>
      </c>
      <c r="C1923" s="64" t="s">
        <v>18</v>
      </c>
      <c r="D1923" s="64" t="s">
        <v>37</v>
      </c>
      <c r="E1923" s="64" t="s">
        <v>545</v>
      </c>
      <c r="F1923" s="64">
        <v>1</v>
      </c>
      <c r="G1923" s="72" t="s">
        <v>3707</v>
      </c>
      <c r="H1923" s="63" t="s">
        <v>3708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28</v>
      </c>
      <c r="R1923" s="68"/>
      <c r="S1923" s="68">
        <f t="shared" si="71"/>
        <v>2.8000000000000003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3480</v>
      </c>
      <c r="F1924" s="64">
        <v>2</v>
      </c>
      <c r="G1924" s="72" t="s">
        <v>3709</v>
      </c>
      <c r="H1924" s="63" t="s">
        <v>3710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ref="O1924:O1984" si="72">IF(N1924-M1924&gt;0,N1924-M1924,N1924-M1924+24)</f>
        <v>24</v>
      </c>
      <c r="P1924" s="67">
        <v>0.1</v>
      </c>
      <c r="Q1924" s="68">
        <v>21</v>
      </c>
      <c r="R1924" s="68"/>
      <c r="S1924" s="68">
        <f t="shared" ref="S1924:S1984" si="73">P1924*Q1924</f>
        <v>2.1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320</v>
      </c>
      <c r="F1925" s="64">
        <v>1</v>
      </c>
      <c r="G1925" s="72" t="s">
        <v>2161</v>
      </c>
      <c r="H1925" s="63" t="s">
        <v>2905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2"/>
        <v>24</v>
      </c>
      <c r="P1925" s="67">
        <v>0.1</v>
      </c>
      <c r="Q1925" s="68">
        <v>21</v>
      </c>
      <c r="R1925" s="68"/>
      <c r="S1925" s="68">
        <f t="shared" si="73"/>
        <v>2.1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46125</v>
      </c>
      <c r="B1926" s="63" t="s">
        <v>446</v>
      </c>
      <c r="C1926" s="64" t="s">
        <v>17</v>
      </c>
      <c r="D1926" s="64" t="s">
        <v>37</v>
      </c>
      <c r="E1926" s="64" t="s">
        <v>269</v>
      </c>
      <c r="F1926" s="64">
        <v>1</v>
      </c>
      <c r="G1926" s="72" t="s">
        <v>785</v>
      </c>
      <c r="H1926" s="63" t="s">
        <v>3712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2"/>
        <v>24</v>
      </c>
      <c r="P1926" s="67">
        <v>0.1</v>
      </c>
      <c r="Q1926" s="68">
        <v>24</v>
      </c>
      <c r="R1926" s="68"/>
      <c r="S1926" s="68">
        <f t="shared" si="73"/>
        <v>2.4000000000000004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46125</v>
      </c>
      <c r="B1927" s="63" t="s">
        <v>446</v>
      </c>
      <c r="C1927" s="64" t="s">
        <v>17</v>
      </c>
      <c r="D1927" s="64" t="s">
        <v>37</v>
      </c>
      <c r="E1927" s="64" t="s">
        <v>368</v>
      </c>
      <c r="F1927" s="64">
        <v>2</v>
      </c>
      <c r="G1927" s="72" t="s">
        <v>2923</v>
      </c>
      <c r="H1927" s="63" t="s">
        <v>3713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2"/>
        <v>24</v>
      </c>
      <c r="P1927" s="67">
        <v>0.1</v>
      </c>
      <c r="Q1927" s="68">
        <v>28</v>
      </c>
      <c r="R1927" s="68"/>
      <c r="S1927" s="68">
        <f t="shared" si="73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46125</v>
      </c>
      <c r="B1928" s="63" t="s">
        <v>34</v>
      </c>
      <c r="C1928" s="64" t="s">
        <v>17</v>
      </c>
      <c r="D1928" s="64" t="s">
        <v>19</v>
      </c>
      <c r="E1928" s="64" t="s">
        <v>998</v>
      </c>
      <c r="F1928" s="64">
        <v>1</v>
      </c>
      <c r="G1928" s="72">
        <v>130597181</v>
      </c>
      <c r="H1928" s="63" t="s">
        <v>3714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si="72"/>
        <v>24</v>
      </c>
      <c r="P1928" s="67">
        <v>0.5</v>
      </c>
      <c r="Q1928" s="68">
        <v>12</v>
      </c>
      <c r="R1928" s="68"/>
      <c r="S1928" s="68">
        <f t="shared" si="73"/>
        <v>6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46125</v>
      </c>
      <c r="B1929" s="63" t="s">
        <v>34</v>
      </c>
      <c r="C1929" s="64" t="s">
        <v>17</v>
      </c>
      <c r="D1929" s="64" t="s">
        <v>19</v>
      </c>
      <c r="E1929" s="64" t="s">
        <v>999</v>
      </c>
      <c r="F1929" s="64">
        <v>2</v>
      </c>
      <c r="G1929" s="72" t="s">
        <v>765</v>
      </c>
      <c r="H1929" s="63" t="s">
        <v>3715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0.16</v>
      </c>
      <c r="Q1929" s="68">
        <v>12</v>
      </c>
      <c r="R1929" s="68"/>
      <c r="S1929" s="68">
        <f t="shared" si="73"/>
        <v>1.92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34</v>
      </c>
      <c r="C1930" s="64" t="s">
        <v>17</v>
      </c>
      <c r="D1930" s="64" t="s">
        <v>19</v>
      </c>
      <c r="E1930" s="64" t="s">
        <v>1072</v>
      </c>
      <c r="F1930" s="64">
        <v>2</v>
      </c>
      <c r="G1930" s="72" t="s">
        <v>301</v>
      </c>
      <c r="H1930" s="63" t="s">
        <v>3716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0.5</v>
      </c>
      <c r="Q1930" s="68">
        <v>12</v>
      </c>
      <c r="R1930" s="68"/>
      <c r="S1930" s="68">
        <f t="shared" si="73"/>
        <v>6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446</v>
      </c>
      <c r="C1931" s="64" t="s">
        <v>18</v>
      </c>
      <c r="D1931" s="64" t="s">
        <v>37</v>
      </c>
      <c r="E1931" s="64" t="s">
        <v>871</v>
      </c>
      <c r="F1931" s="64">
        <v>1</v>
      </c>
      <c r="G1931" s="72" t="s">
        <v>2970</v>
      </c>
      <c r="H1931" s="63" t="s">
        <v>3717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19</v>
      </c>
      <c r="R1931" s="68"/>
      <c r="S1931" s="68">
        <f t="shared" si="73"/>
        <v>1.9000000000000001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446</v>
      </c>
      <c r="C1932" s="64" t="s">
        <v>18</v>
      </c>
      <c r="D1932" s="64" t="s">
        <v>37</v>
      </c>
      <c r="E1932" s="64" t="s">
        <v>641</v>
      </c>
      <c r="F1932" s="64">
        <v>1</v>
      </c>
      <c r="G1932" s="72" t="s">
        <v>1511</v>
      </c>
      <c r="H1932" s="63" t="s">
        <v>3718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0.1</v>
      </c>
      <c r="Q1932" s="68">
        <v>25</v>
      </c>
      <c r="R1932" s="68"/>
      <c r="S1932" s="68">
        <f t="shared" si="73"/>
        <v>2.5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446</v>
      </c>
      <c r="C1933" s="64" t="s">
        <v>18</v>
      </c>
      <c r="D1933" s="64" t="s">
        <v>37</v>
      </c>
      <c r="E1933" s="64" t="s">
        <v>641</v>
      </c>
      <c r="F1933" s="64">
        <v>1</v>
      </c>
      <c r="G1933" s="72" t="s">
        <v>3719</v>
      </c>
      <c r="H1933" s="63" t="s">
        <v>3720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</v>
      </c>
      <c r="Q1933" s="68">
        <v>25</v>
      </c>
      <c r="R1933" s="68"/>
      <c r="S1933" s="68">
        <f t="shared" si="73"/>
        <v>2.5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446</v>
      </c>
      <c r="C1934" s="64" t="s">
        <v>18</v>
      </c>
      <c r="D1934" s="64" t="s">
        <v>37</v>
      </c>
      <c r="E1934" s="64" t="s">
        <v>545</v>
      </c>
      <c r="F1934" s="64">
        <v>1</v>
      </c>
      <c r="G1934" s="72" t="s">
        <v>3721</v>
      </c>
      <c r="H1934" s="63" t="s">
        <v>3722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0.1</v>
      </c>
      <c r="Q1934" s="68">
        <v>25</v>
      </c>
      <c r="R1934" s="68"/>
      <c r="S1934" s="68">
        <f t="shared" si="73"/>
        <v>2.5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904</v>
      </c>
      <c r="F1935" s="64">
        <v>1</v>
      </c>
      <c r="G1935" s="72" t="s">
        <v>3723</v>
      </c>
      <c r="H1935" s="63" t="s">
        <v>3724</v>
      </c>
      <c r="I1935" s="64" t="s">
        <v>481</v>
      </c>
      <c r="J1935" s="63" t="s">
        <v>3725</v>
      </c>
      <c r="K1935" s="64" t="s">
        <v>273</v>
      </c>
      <c r="L1935" s="64" t="s">
        <v>268</v>
      </c>
      <c r="M1935" s="100">
        <v>0.3125</v>
      </c>
      <c r="N1935" s="100">
        <v>0.41666666666666669</v>
      </c>
      <c r="O1935" s="66">
        <f t="shared" si="72"/>
        <v>0.10416666666666669</v>
      </c>
      <c r="P1935" s="67">
        <v>2.5</v>
      </c>
      <c r="Q1935" s="68">
        <v>23</v>
      </c>
      <c r="R1935" s="68"/>
      <c r="S1935" s="68">
        <f t="shared" si="73"/>
        <v>57.5</v>
      </c>
      <c r="T1935" s="69" t="s">
        <v>27</v>
      </c>
      <c r="U1935" s="69" t="s">
        <v>30</v>
      </c>
      <c r="V1935" s="63" t="s">
        <v>4700</v>
      </c>
      <c r="W1935" s="63" t="s">
        <v>4701</v>
      </c>
      <c r="X1935" s="63" t="s">
        <v>4702</v>
      </c>
      <c r="Y1935" s="63"/>
      <c r="Z1935" s="63"/>
      <c r="AA1935" s="63">
        <v>2026040041</v>
      </c>
    </row>
    <row r="1936" spans="1:27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3719</v>
      </c>
      <c r="H1936" s="63" t="s">
        <v>3720</v>
      </c>
      <c r="I1936" s="64" t="s">
        <v>491</v>
      </c>
      <c r="J1936" s="63" t="s">
        <v>3726</v>
      </c>
      <c r="K1936" s="64" t="s">
        <v>281</v>
      </c>
      <c r="L1936" s="64" t="s">
        <v>268</v>
      </c>
      <c r="M1936" s="100">
        <v>0.3125</v>
      </c>
      <c r="N1936" s="100">
        <v>0.39583333333333331</v>
      </c>
      <c r="O1936" s="66">
        <f t="shared" si="72"/>
        <v>8.3333333333333315E-2</v>
      </c>
      <c r="P1936" s="67">
        <v>2</v>
      </c>
      <c r="Q1936" s="68">
        <v>25</v>
      </c>
      <c r="R1936" s="68"/>
      <c r="S1936" s="68">
        <f t="shared" si="73"/>
        <v>50</v>
      </c>
      <c r="T1936" s="69" t="s">
        <v>52</v>
      </c>
      <c r="U1936" s="69" t="s">
        <v>52</v>
      </c>
      <c r="V1936" s="63"/>
      <c r="W1936" s="63"/>
      <c r="X1936" s="63"/>
      <c r="Y1936" s="63"/>
      <c r="Z1936" s="63"/>
      <c r="AA1936" s="63">
        <v>2026040042</v>
      </c>
    </row>
    <row r="1937" spans="1:27" s="71" customFormat="1" ht="23.5" customHeight="1" x14ac:dyDescent="0.35">
      <c r="A1937" s="62">
        <v>46125</v>
      </c>
      <c r="B1937" s="63" t="s">
        <v>34</v>
      </c>
      <c r="C1937" s="64" t="s">
        <v>18</v>
      </c>
      <c r="D1937" s="64" t="s">
        <v>19</v>
      </c>
      <c r="E1937" s="64" t="s">
        <v>3711</v>
      </c>
      <c r="F1937" s="64">
        <v>2</v>
      </c>
      <c r="G1937" s="72">
        <v>130597202</v>
      </c>
      <c r="H1937" s="63" t="s">
        <v>3727</v>
      </c>
      <c r="I1937" s="64" t="s">
        <v>491</v>
      </c>
      <c r="J1937" s="63" t="s">
        <v>3728</v>
      </c>
      <c r="K1937" s="64" t="s">
        <v>281</v>
      </c>
      <c r="L1937" s="64" t="s">
        <v>268</v>
      </c>
      <c r="M1937" s="100">
        <v>0.8125</v>
      </c>
      <c r="N1937" s="100">
        <v>0.83263888888888893</v>
      </c>
      <c r="O1937" s="66">
        <f t="shared" si="72"/>
        <v>2.0138888888888928E-2</v>
      </c>
      <c r="P1937" s="67">
        <v>0.49</v>
      </c>
      <c r="Q1937" s="68">
        <v>5</v>
      </c>
      <c r="R1937" s="68"/>
      <c r="S1937" s="68">
        <f t="shared" si="73"/>
        <v>2.4500000000000002</v>
      </c>
      <c r="T1937" s="69" t="s">
        <v>52</v>
      </c>
      <c r="U1937" s="69" t="s">
        <v>52</v>
      </c>
      <c r="V1937" s="63"/>
      <c r="W1937" s="63"/>
      <c r="X1937" s="63"/>
      <c r="Y1937" s="63"/>
      <c r="Z1937" s="63"/>
      <c r="AA1937" s="63">
        <v>2026040043</v>
      </c>
    </row>
    <row r="1938" spans="1:27" s="71" customFormat="1" ht="23.5" customHeight="1" x14ac:dyDescent="0.35">
      <c r="A1938" s="62">
        <v>46126</v>
      </c>
      <c r="B1938" s="63" t="s">
        <v>446</v>
      </c>
      <c r="C1938" s="64" t="s">
        <v>17</v>
      </c>
      <c r="D1938" s="64" t="s">
        <v>37</v>
      </c>
      <c r="E1938" s="64" t="s">
        <v>265</v>
      </c>
      <c r="F1938" s="64">
        <v>1</v>
      </c>
      <c r="G1938" s="72" t="s">
        <v>816</v>
      </c>
      <c r="H1938" s="63" t="s">
        <v>3734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0.57999999999999996</v>
      </c>
      <c r="Q1938" s="68">
        <v>35</v>
      </c>
      <c r="R1938" s="68"/>
      <c r="S1938" s="68">
        <f t="shared" si="73"/>
        <v>20.299999999999997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46126</v>
      </c>
      <c r="B1939" s="63" t="s">
        <v>446</v>
      </c>
      <c r="C1939" s="64" t="s">
        <v>17</v>
      </c>
      <c r="D1939" s="64" t="s">
        <v>37</v>
      </c>
      <c r="E1939" s="64" t="s">
        <v>235</v>
      </c>
      <c r="F1939" s="64">
        <v>2</v>
      </c>
      <c r="G1939" s="72" t="s">
        <v>1564</v>
      </c>
      <c r="H1939" s="63" t="s">
        <v>3735</v>
      </c>
      <c r="I1939" s="64" t="s">
        <v>494</v>
      </c>
      <c r="J1939" s="63" t="s">
        <v>66</v>
      </c>
      <c r="K1939" s="64" t="s">
        <v>243</v>
      </c>
      <c r="L1939" s="64" t="s">
        <v>239</v>
      </c>
      <c r="M1939" s="100"/>
      <c r="N1939" s="100"/>
      <c r="O1939" s="66">
        <f t="shared" si="72"/>
        <v>24</v>
      </c>
      <c r="P1939" s="67">
        <v>0.57999999999999996</v>
      </c>
      <c r="Q1939" s="68">
        <v>32</v>
      </c>
      <c r="R1939" s="68"/>
      <c r="S1939" s="68">
        <f t="shared" si="73"/>
        <v>18.559999999999999</v>
      </c>
      <c r="T1939" s="69" t="s">
        <v>548</v>
      </c>
      <c r="U1939" s="69" t="s">
        <v>52</v>
      </c>
      <c r="V1939" s="63"/>
      <c r="W1939" s="63"/>
      <c r="X1939" s="63"/>
      <c r="Y1939" s="63"/>
      <c r="Z1939" s="63"/>
      <c r="AA1939" s="63"/>
    </row>
    <row r="1940" spans="1:27" s="71" customFormat="1" ht="23.5" customHeight="1" x14ac:dyDescent="0.35">
      <c r="A1940" s="62">
        <v>46126</v>
      </c>
      <c r="B1940" s="63" t="s">
        <v>446</v>
      </c>
      <c r="C1940" s="64" t="s">
        <v>17</v>
      </c>
      <c r="D1940" s="64" t="s">
        <v>37</v>
      </c>
      <c r="E1940" s="64" t="s">
        <v>3279</v>
      </c>
      <c r="F1940" s="64">
        <v>2</v>
      </c>
      <c r="G1940" s="72" t="s">
        <v>1343</v>
      </c>
      <c r="H1940" s="63" t="s">
        <v>3736</v>
      </c>
      <c r="I1940" s="64" t="s">
        <v>494</v>
      </c>
      <c r="J1940" s="63" t="s">
        <v>66</v>
      </c>
      <c r="K1940" s="64" t="s">
        <v>243</v>
      </c>
      <c r="L1940" s="64" t="s">
        <v>239</v>
      </c>
      <c r="M1940" s="100"/>
      <c r="N1940" s="100"/>
      <c r="O1940" s="66">
        <f t="shared" si="72"/>
        <v>24</v>
      </c>
      <c r="P1940" s="67">
        <v>0.1</v>
      </c>
      <c r="Q1940" s="68">
        <v>29</v>
      </c>
      <c r="R1940" s="68"/>
      <c r="S1940" s="68">
        <f t="shared" si="73"/>
        <v>2.9000000000000004</v>
      </c>
      <c r="T1940" s="69" t="s">
        <v>548</v>
      </c>
      <c r="U1940" s="69" t="s">
        <v>52</v>
      </c>
      <c r="V1940" s="63"/>
      <c r="W1940" s="63"/>
      <c r="X1940" s="63"/>
      <c r="Y1940" s="63"/>
      <c r="Z1940" s="63"/>
      <c r="AA1940" s="63"/>
    </row>
    <row r="1941" spans="1:27" s="71" customFormat="1" ht="23.5" customHeight="1" x14ac:dyDescent="0.35">
      <c r="A1941" s="62">
        <v>46126</v>
      </c>
      <c r="B1941" s="63" t="s">
        <v>446</v>
      </c>
      <c r="C1941" s="64" t="s">
        <v>17</v>
      </c>
      <c r="D1941" s="64" t="s">
        <v>37</v>
      </c>
      <c r="E1941" s="64" t="s">
        <v>269</v>
      </c>
      <c r="F1941" s="64">
        <v>1</v>
      </c>
      <c r="G1941" s="72" t="s">
        <v>1078</v>
      </c>
      <c r="H1941" s="63" t="s">
        <v>3737</v>
      </c>
      <c r="I1941" s="64" t="s">
        <v>494</v>
      </c>
      <c r="J1941" s="63" t="s">
        <v>66</v>
      </c>
      <c r="K1941" s="64" t="s">
        <v>243</v>
      </c>
      <c r="L1941" s="64" t="s">
        <v>239</v>
      </c>
      <c r="M1941" s="100"/>
      <c r="N1941" s="100"/>
      <c r="O1941" s="66">
        <f t="shared" si="72"/>
        <v>24</v>
      </c>
      <c r="P1941" s="67">
        <v>0.1</v>
      </c>
      <c r="Q1941" s="68">
        <v>27</v>
      </c>
      <c r="R1941" s="68"/>
      <c r="S1941" s="68">
        <f t="shared" si="73"/>
        <v>2.7</v>
      </c>
      <c r="T1941" s="69" t="s">
        <v>548</v>
      </c>
      <c r="U1941" s="69" t="s">
        <v>52</v>
      </c>
      <c r="V1941" s="63"/>
      <c r="W1941" s="63"/>
      <c r="X1941" s="63"/>
      <c r="Y1941" s="63"/>
      <c r="Z1941" s="63"/>
      <c r="AA1941" s="63"/>
    </row>
    <row r="1942" spans="1:27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292</v>
      </c>
      <c r="F1942" s="64">
        <v>1</v>
      </c>
      <c r="G1942" s="72" t="s">
        <v>3738</v>
      </c>
      <c r="H1942" s="63" t="s">
        <v>3739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0.1</v>
      </c>
      <c r="Q1942" s="68">
        <v>29</v>
      </c>
      <c r="R1942" s="68"/>
      <c r="S1942" s="68">
        <f t="shared" si="73"/>
        <v>2.9000000000000004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902</v>
      </c>
      <c r="F1943" s="64">
        <v>2</v>
      </c>
      <c r="G1943" s="72" t="s">
        <v>3740</v>
      </c>
      <c r="H1943" s="63" t="s">
        <v>3741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0.1</v>
      </c>
      <c r="Q1943" s="68">
        <v>28</v>
      </c>
      <c r="R1943" s="68"/>
      <c r="S1943" s="68">
        <f t="shared" si="73"/>
        <v>2.8000000000000003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34</v>
      </c>
      <c r="C1944" s="64" t="s">
        <v>17</v>
      </c>
      <c r="D1944" s="64" t="s">
        <v>19</v>
      </c>
      <c r="E1944" s="64" t="s">
        <v>613</v>
      </c>
      <c r="F1944" s="64">
        <v>2</v>
      </c>
      <c r="G1944" s="72">
        <v>130597093</v>
      </c>
      <c r="H1944" s="63" t="s">
        <v>3742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0.5</v>
      </c>
      <c r="Q1944" s="68">
        <v>11</v>
      </c>
      <c r="R1944" s="68"/>
      <c r="S1944" s="68">
        <f t="shared" si="73"/>
        <v>5.5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34</v>
      </c>
      <c r="C1945" s="64" t="s">
        <v>17</v>
      </c>
      <c r="D1945" s="64" t="s">
        <v>19</v>
      </c>
      <c r="E1945" s="64" t="s">
        <v>615</v>
      </c>
      <c r="F1945" s="64">
        <v>2</v>
      </c>
      <c r="G1945" s="72">
        <v>130597180</v>
      </c>
      <c r="H1945" s="63" t="s">
        <v>3698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0.33</v>
      </c>
      <c r="Q1945" s="68">
        <v>17</v>
      </c>
      <c r="R1945" s="68"/>
      <c r="S1945" s="68">
        <f t="shared" si="73"/>
        <v>5.61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34</v>
      </c>
      <c r="C1946" s="64" t="s">
        <v>17</v>
      </c>
      <c r="D1946" s="64" t="s">
        <v>19</v>
      </c>
      <c r="E1946" s="64" t="s">
        <v>345</v>
      </c>
      <c r="F1946" s="64">
        <v>1</v>
      </c>
      <c r="G1946" s="72" t="s">
        <v>301</v>
      </c>
      <c r="H1946" s="63" t="s">
        <v>3743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0.5</v>
      </c>
      <c r="Q1946" s="68">
        <v>11</v>
      </c>
      <c r="R1946" s="68"/>
      <c r="S1946" s="68">
        <f t="shared" si="73"/>
        <v>5.5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34</v>
      </c>
      <c r="C1947" s="64" t="s">
        <v>17</v>
      </c>
      <c r="D1947" s="64" t="s">
        <v>19</v>
      </c>
      <c r="E1947" s="64" t="s">
        <v>300</v>
      </c>
      <c r="F1947" s="64">
        <v>2</v>
      </c>
      <c r="G1947" s="72">
        <v>108930825</v>
      </c>
      <c r="H1947" s="63" t="s">
        <v>3744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0.8</v>
      </c>
      <c r="Q1947" s="68">
        <v>10</v>
      </c>
      <c r="R1947" s="68"/>
      <c r="S1947" s="68">
        <f t="shared" si="73"/>
        <v>8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446</v>
      </c>
      <c r="C1948" s="64" t="s">
        <v>17</v>
      </c>
      <c r="D1948" s="64" t="s">
        <v>37</v>
      </c>
      <c r="E1948" s="64" t="s">
        <v>3051</v>
      </c>
      <c r="F1948" s="64">
        <v>1</v>
      </c>
      <c r="G1948" s="72" t="s">
        <v>3441</v>
      </c>
      <c r="H1948" s="63" t="s">
        <v>3745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0.2</v>
      </c>
      <c r="Q1948" s="68">
        <v>8</v>
      </c>
      <c r="R1948" s="68"/>
      <c r="S1948" s="68">
        <f t="shared" si="73"/>
        <v>1.6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446</v>
      </c>
      <c r="C1949" s="64" t="s">
        <v>18</v>
      </c>
      <c r="D1949" s="64" t="s">
        <v>37</v>
      </c>
      <c r="E1949" s="64" t="s">
        <v>314</v>
      </c>
      <c r="F1949" s="64">
        <v>1</v>
      </c>
      <c r="G1949" s="72" t="s">
        <v>3746</v>
      </c>
      <c r="H1949" s="63" t="s">
        <v>3747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0.1</v>
      </c>
      <c r="Q1949" s="68">
        <v>29</v>
      </c>
      <c r="R1949" s="68"/>
      <c r="S1949" s="68">
        <f t="shared" si="73"/>
        <v>2.9000000000000004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446</v>
      </c>
      <c r="C1950" s="64" t="s">
        <v>18</v>
      </c>
      <c r="D1950" s="64" t="s">
        <v>37</v>
      </c>
      <c r="E1950" s="64" t="s">
        <v>323</v>
      </c>
      <c r="F1950" s="64">
        <v>1</v>
      </c>
      <c r="G1950" s="72" t="s">
        <v>383</v>
      </c>
      <c r="H1950" s="63" t="s">
        <v>3748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0.3</v>
      </c>
      <c r="Q1950" s="68">
        <v>24</v>
      </c>
      <c r="R1950" s="68"/>
      <c r="S1950" s="68">
        <f t="shared" si="73"/>
        <v>7.1999999999999993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446</v>
      </c>
      <c r="C1951" s="64" t="s">
        <v>18</v>
      </c>
      <c r="D1951" s="64" t="s">
        <v>37</v>
      </c>
      <c r="E1951" s="64" t="s">
        <v>871</v>
      </c>
      <c r="F1951" s="64">
        <v>1</v>
      </c>
      <c r="G1951" s="72" t="s">
        <v>2341</v>
      </c>
      <c r="H1951" s="63" t="s">
        <v>3749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0.1</v>
      </c>
      <c r="Q1951" s="68">
        <v>19</v>
      </c>
      <c r="R1951" s="68"/>
      <c r="S1951" s="68">
        <f t="shared" si="73"/>
        <v>1.9000000000000001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446</v>
      </c>
      <c r="C1952" s="64" t="s">
        <v>18</v>
      </c>
      <c r="D1952" s="64" t="s">
        <v>37</v>
      </c>
      <c r="E1952" s="64" t="s">
        <v>1449</v>
      </c>
      <c r="F1952" s="64">
        <v>2</v>
      </c>
      <c r="G1952" s="72" t="s">
        <v>2827</v>
      </c>
      <c r="H1952" s="63" t="s">
        <v>3750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0.1</v>
      </c>
      <c r="Q1952" s="68">
        <v>16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430</v>
      </c>
      <c r="F1953" s="64">
        <v>2</v>
      </c>
      <c r="G1953" s="72" t="s">
        <v>321</v>
      </c>
      <c r="H1953" s="63" t="s">
        <v>3751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22</v>
      </c>
      <c r="R1953" s="68"/>
      <c r="S1953" s="68">
        <f t="shared" si="73"/>
        <v>2.2000000000000002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246</v>
      </c>
      <c r="F1954" s="64">
        <v>2</v>
      </c>
      <c r="G1954" s="72">
        <v>159458005</v>
      </c>
      <c r="H1954" s="63" t="s">
        <v>3752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0.33</v>
      </c>
      <c r="Q1954" s="68">
        <v>27</v>
      </c>
      <c r="R1954" s="68"/>
      <c r="S1954" s="68">
        <f t="shared" si="73"/>
        <v>8.91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903</v>
      </c>
      <c r="F1955" s="64">
        <v>1</v>
      </c>
      <c r="G1955" s="72">
        <v>292086005</v>
      </c>
      <c r="H1955" s="63" t="s">
        <v>3753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2</v>
      </c>
      <c r="R1955" s="68"/>
      <c r="S1955" s="68">
        <f t="shared" si="73"/>
        <v>0.2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641</v>
      </c>
      <c r="F1956" s="64">
        <v>1</v>
      </c>
      <c r="G1956" s="72" t="s">
        <v>1511</v>
      </c>
      <c r="H1956" s="63" t="s">
        <v>3718</v>
      </c>
      <c r="I1956" s="64" t="s">
        <v>481</v>
      </c>
      <c r="J1956" s="63" t="s">
        <v>3754</v>
      </c>
      <c r="K1956" s="64" t="s">
        <v>704</v>
      </c>
      <c r="L1956" s="64" t="s">
        <v>268</v>
      </c>
      <c r="M1956" s="100">
        <v>0.6875</v>
      </c>
      <c r="N1956" s="100">
        <v>0.75</v>
      </c>
      <c r="O1956" s="66">
        <f t="shared" si="72"/>
        <v>6.25E-2</v>
      </c>
      <c r="P1956" s="67">
        <v>1.5</v>
      </c>
      <c r="Q1956" s="68">
        <v>24</v>
      </c>
      <c r="R1956" s="68"/>
      <c r="S1956" s="68">
        <f t="shared" si="73"/>
        <v>36</v>
      </c>
      <c r="T1956" s="69" t="s">
        <v>27</v>
      </c>
      <c r="U1956" s="69" t="s">
        <v>61</v>
      </c>
      <c r="V1956" s="63"/>
      <c r="W1956" s="63"/>
      <c r="X1956" s="63"/>
      <c r="Y1956" s="63"/>
      <c r="Z1956" s="63"/>
      <c r="AA1956" s="63">
        <v>2026040044</v>
      </c>
    </row>
    <row r="1957" spans="1:27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1211</v>
      </c>
      <c r="F1957" s="64">
        <v>1</v>
      </c>
      <c r="G1957" s="72" t="s">
        <v>3723</v>
      </c>
      <c r="H1957" s="63" t="s">
        <v>3724</v>
      </c>
      <c r="I1957" s="64" t="s">
        <v>481</v>
      </c>
      <c r="J1957" s="63" t="s">
        <v>3725</v>
      </c>
      <c r="K1957" s="64" t="s">
        <v>273</v>
      </c>
      <c r="L1957" s="64" t="s">
        <v>268</v>
      </c>
      <c r="M1957" s="100">
        <v>0.3125</v>
      </c>
      <c r="N1957" s="100">
        <v>0.64583333333333337</v>
      </c>
      <c r="O1957" s="66">
        <f t="shared" si="72"/>
        <v>0.33333333333333337</v>
      </c>
      <c r="P1957" s="67">
        <v>8</v>
      </c>
      <c r="Q1957" s="68">
        <v>23</v>
      </c>
      <c r="R1957" s="68"/>
      <c r="S1957" s="68">
        <f t="shared" si="73"/>
        <v>184</v>
      </c>
      <c r="T1957" s="69" t="s">
        <v>27</v>
      </c>
      <c r="U1957" s="69" t="s">
        <v>30</v>
      </c>
      <c r="V1957" s="63" t="s">
        <v>4700</v>
      </c>
      <c r="W1957" s="63" t="s">
        <v>4701</v>
      </c>
      <c r="X1957" s="63" t="s">
        <v>4702</v>
      </c>
      <c r="Y1957" s="63"/>
      <c r="Z1957" s="63"/>
      <c r="AA1957" s="63">
        <v>2026040045</v>
      </c>
    </row>
    <row r="1958" spans="1:27" s="71" customFormat="1" ht="23.5" customHeight="1" x14ac:dyDescent="0.35">
      <c r="A1958" s="62">
        <v>46126</v>
      </c>
      <c r="B1958" s="63" t="s">
        <v>34</v>
      </c>
      <c r="C1958" s="64" t="s">
        <v>18</v>
      </c>
      <c r="D1958" s="64" t="s">
        <v>19</v>
      </c>
      <c r="E1958" s="64" t="s">
        <v>1560</v>
      </c>
      <c r="F1958" s="64">
        <v>1</v>
      </c>
      <c r="G1958" s="72">
        <v>130597380</v>
      </c>
      <c r="H1958" s="63" t="s">
        <v>3756</v>
      </c>
      <c r="I1958" s="64" t="s">
        <v>491</v>
      </c>
      <c r="J1958" s="63" t="s">
        <v>2147</v>
      </c>
      <c r="K1958" s="64" t="s">
        <v>281</v>
      </c>
      <c r="L1958" s="64" t="s">
        <v>268</v>
      </c>
      <c r="M1958" s="100">
        <v>0.375</v>
      </c>
      <c r="N1958" s="100">
        <v>0.39930555555555558</v>
      </c>
      <c r="O1958" s="66">
        <f t="shared" si="72"/>
        <v>2.430555555555558E-2</v>
      </c>
      <c r="P1958" s="67">
        <v>0.56000000000000005</v>
      </c>
      <c r="Q1958" s="68">
        <v>8</v>
      </c>
      <c r="R1958" s="68"/>
      <c r="S1958" s="68">
        <f t="shared" si="73"/>
        <v>4.4800000000000004</v>
      </c>
      <c r="T1958" s="69" t="s">
        <v>52</v>
      </c>
      <c r="U1958" s="69" t="s">
        <v>52</v>
      </c>
      <c r="V1958" s="63"/>
      <c r="W1958" s="63"/>
      <c r="X1958" s="63"/>
      <c r="Y1958" s="63"/>
      <c r="Z1958" s="63"/>
      <c r="AA1958" s="63">
        <v>2026040047</v>
      </c>
    </row>
    <row r="1959" spans="1:27" s="71" customFormat="1" ht="23.5" customHeight="1" x14ac:dyDescent="0.35">
      <c r="A1959" s="62">
        <v>46126</v>
      </c>
      <c r="B1959" s="63" t="s">
        <v>34</v>
      </c>
      <c r="C1959" s="64" t="s">
        <v>17</v>
      </c>
      <c r="D1959" s="64" t="s">
        <v>19</v>
      </c>
      <c r="E1959" s="64" t="s">
        <v>1072</v>
      </c>
      <c r="F1959" s="64">
        <v>2</v>
      </c>
      <c r="G1959" s="72" t="s">
        <v>301</v>
      </c>
      <c r="H1959" s="63" t="s">
        <v>3757</v>
      </c>
      <c r="I1959" s="64" t="s">
        <v>491</v>
      </c>
      <c r="J1959" s="63" t="s">
        <v>3758</v>
      </c>
      <c r="K1959" s="64" t="s">
        <v>281</v>
      </c>
      <c r="L1959" s="64" t="s">
        <v>268</v>
      </c>
      <c r="M1959" s="100">
        <v>0.92361111111111116</v>
      </c>
      <c r="N1959" s="100">
        <v>0.93402777777777779</v>
      </c>
      <c r="O1959" s="66">
        <f t="shared" si="72"/>
        <v>1.041666666666663E-2</v>
      </c>
      <c r="P1959" s="67">
        <v>0.25</v>
      </c>
      <c r="Q1959" s="68">
        <v>12</v>
      </c>
      <c r="R1959" s="68"/>
      <c r="S1959" s="68">
        <f t="shared" si="73"/>
        <v>3</v>
      </c>
      <c r="T1959" s="69" t="s">
        <v>52</v>
      </c>
      <c r="U1959" s="69" t="s">
        <v>52</v>
      </c>
      <c r="V1959" s="63"/>
      <c r="W1959" s="63"/>
      <c r="X1959" s="63"/>
      <c r="Y1959" s="63"/>
      <c r="Z1959" s="63"/>
      <c r="AA1959" s="63">
        <v>2026040048</v>
      </c>
    </row>
    <row r="1960" spans="1:27" s="71" customFormat="1" ht="23.5" customHeight="1" x14ac:dyDescent="0.35">
      <c r="A1960" s="62">
        <v>46127</v>
      </c>
      <c r="B1960" s="63" t="s">
        <v>446</v>
      </c>
      <c r="C1960" s="64" t="s">
        <v>17</v>
      </c>
      <c r="D1960" s="64" t="s">
        <v>37</v>
      </c>
      <c r="E1960" s="64" t="s">
        <v>265</v>
      </c>
      <c r="F1960" s="64">
        <v>1</v>
      </c>
      <c r="G1960" s="72" t="s">
        <v>463</v>
      </c>
      <c r="H1960" s="63" t="s">
        <v>3769</v>
      </c>
      <c r="I1960" s="64" t="s">
        <v>494</v>
      </c>
      <c r="J1960" s="63" t="s">
        <v>66</v>
      </c>
      <c r="K1960" s="64" t="s">
        <v>243</v>
      </c>
      <c r="L1960" s="64" t="s">
        <v>239</v>
      </c>
      <c r="M1960" s="100"/>
      <c r="N1960" s="100"/>
      <c r="O1960" s="66">
        <f t="shared" si="72"/>
        <v>24</v>
      </c>
      <c r="P1960" s="67">
        <v>0.1</v>
      </c>
      <c r="Q1960" s="68">
        <v>33</v>
      </c>
      <c r="R1960" s="68"/>
      <c r="S1960" s="68">
        <f t="shared" si="73"/>
        <v>3.3000000000000003</v>
      </c>
      <c r="T1960" s="69" t="s">
        <v>548</v>
      </c>
      <c r="U1960" s="69" t="s">
        <v>52</v>
      </c>
      <c r="V1960" s="63"/>
      <c r="W1960" s="63"/>
      <c r="X1960" s="63"/>
      <c r="Y1960" s="63"/>
      <c r="Z1960" s="63"/>
      <c r="AA1960" s="63"/>
    </row>
    <row r="1961" spans="1:27" s="71" customFormat="1" ht="23.5" customHeight="1" x14ac:dyDescent="0.35">
      <c r="A1961" s="62">
        <v>46127</v>
      </c>
      <c r="B1961" s="63" t="s">
        <v>446</v>
      </c>
      <c r="C1961" s="64" t="s">
        <v>17</v>
      </c>
      <c r="D1961" s="64" t="s">
        <v>37</v>
      </c>
      <c r="E1961" s="64" t="s">
        <v>902</v>
      </c>
      <c r="F1961" s="64">
        <v>2</v>
      </c>
      <c r="G1961" s="72" t="s">
        <v>2078</v>
      </c>
      <c r="H1961" s="63" t="s">
        <v>3770</v>
      </c>
      <c r="I1961" s="64" t="s">
        <v>494</v>
      </c>
      <c r="J1961" s="63" t="s">
        <v>66</v>
      </c>
      <c r="K1961" s="64" t="s">
        <v>243</v>
      </c>
      <c r="L1961" s="64" t="s">
        <v>239</v>
      </c>
      <c r="M1961" s="100"/>
      <c r="N1961" s="100"/>
      <c r="O1961" s="66">
        <f t="shared" si="72"/>
        <v>24</v>
      </c>
      <c r="P1961" s="67">
        <v>0.1</v>
      </c>
      <c r="Q1961" s="68">
        <v>19</v>
      </c>
      <c r="R1961" s="68"/>
      <c r="S1961" s="68">
        <f t="shared" si="73"/>
        <v>1.9000000000000001</v>
      </c>
      <c r="T1961" s="69" t="s">
        <v>548</v>
      </c>
      <c r="U1961" s="69" t="s">
        <v>52</v>
      </c>
      <c r="V1961" s="63"/>
      <c r="W1961" s="63"/>
      <c r="X1961" s="63"/>
      <c r="Y1961" s="63"/>
      <c r="Z1961" s="63"/>
      <c r="AA1961" s="63"/>
    </row>
    <row r="1962" spans="1:27" s="71" customFormat="1" ht="23.5" customHeight="1" x14ac:dyDescent="0.35">
      <c r="A1962" s="62">
        <v>46127</v>
      </c>
      <c r="B1962" s="63" t="s">
        <v>34</v>
      </c>
      <c r="C1962" s="64" t="s">
        <v>17</v>
      </c>
      <c r="D1962" s="64" t="s">
        <v>19</v>
      </c>
      <c r="E1962" s="64" t="s">
        <v>615</v>
      </c>
      <c r="F1962" s="64">
        <v>1</v>
      </c>
      <c r="G1962" s="72">
        <v>130597185</v>
      </c>
      <c r="H1962" s="63" t="s">
        <v>3771</v>
      </c>
      <c r="I1962" s="64" t="s">
        <v>494</v>
      </c>
      <c r="J1962" s="63" t="s">
        <v>66</v>
      </c>
      <c r="K1962" s="64" t="s">
        <v>243</v>
      </c>
      <c r="L1962" s="64" t="s">
        <v>239</v>
      </c>
      <c r="M1962" s="100"/>
      <c r="N1962" s="100"/>
      <c r="O1962" s="66">
        <f t="shared" si="72"/>
        <v>24</v>
      </c>
      <c r="P1962" s="67">
        <v>0.4</v>
      </c>
      <c r="Q1962" s="68">
        <v>13</v>
      </c>
      <c r="R1962" s="68"/>
      <c r="S1962" s="68">
        <f t="shared" si="73"/>
        <v>5.2</v>
      </c>
      <c r="T1962" s="69" t="s">
        <v>548</v>
      </c>
      <c r="U1962" s="69" t="s">
        <v>52</v>
      </c>
      <c r="V1962" s="63"/>
      <c r="W1962" s="63"/>
      <c r="X1962" s="63"/>
      <c r="Y1962" s="63"/>
      <c r="Z1962" s="63"/>
      <c r="AA1962" s="63"/>
    </row>
    <row r="1963" spans="1:27" s="71" customFormat="1" ht="23.5" customHeight="1" x14ac:dyDescent="0.35">
      <c r="A1963" s="62">
        <v>46127</v>
      </c>
      <c r="B1963" s="63" t="s">
        <v>34</v>
      </c>
      <c r="C1963" s="64" t="s">
        <v>17</v>
      </c>
      <c r="D1963" s="64" t="s">
        <v>19</v>
      </c>
      <c r="E1963" s="64" t="s">
        <v>722</v>
      </c>
      <c r="F1963" s="64">
        <v>1</v>
      </c>
      <c r="G1963" s="72">
        <v>130649001</v>
      </c>
      <c r="H1963" s="63" t="s">
        <v>3772</v>
      </c>
      <c r="I1963" s="64" t="s">
        <v>494</v>
      </c>
      <c r="J1963" s="63" t="s">
        <v>66</v>
      </c>
      <c r="K1963" s="64" t="s">
        <v>243</v>
      </c>
      <c r="L1963" s="64" t="s">
        <v>239</v>
      </c>
      <c r="M1963" s="100"/>
      <c r="N1963" s="100"/>
      <c r="O1963" s="66">
        <f t="shared" si="72"/>
        <v>24</v>
      </c>
      <c r="P1963" s="67">
        <v>0.33</v>
      </c>
      <c r="Q1963" s="68">
        <v>10</v>
      </c>
      <c r="R1963" s="68"/>
      <c r="S1963" s="68">
        <f t="shared" si="73"/>
        <v>3.3000000000000003</v>
      </c>
      <c r="T1963" s="69" t="s">
        <v>548</v>
      </c>
      <c r="U1963" s="69" t="s">
        <v>52</v>
      </c>
      <c r="V1963" s="63"/>
      <c r="W1963" s="63"/>
      <c r="X1963" s="63"/>
      <c r="Y1963" s="63"/>
      <c r="Z1963" s="63"/>
      <c r="AA1963" s="63"/>
    </row>
    <row r="1964" spans="1:27" s="71" customFormat="1" ht="23.5" customHeight="1" x14ac:dyDescent="0.35">
      <c r="A1964" s="62">
        <v>46127</v>
      </c>
      <c r="B1964" s="63" t="s">
        <v>34</v>
      </c>
      <c r="C1964" s="64" t="s">
        <v>17</v>
      </c>
      <c r="D1964" s="64" t="s">
        <v>19</v>
      </c>
      <c r="E1964" s="64" t="s">
        <v>274</v>
      </c>
      <c r="F1964" s="64">
        <v>2</v>
      </c>
      <c r="G1964" s="72" t="s">
        <v>275</v>
      </c>
      <c r="H1964" s="63" t="s">
        <v>3773</v>
      </c>
      <c r="I1964" s="64" t="s">
        <v>494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548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34</v>
      </c>
      <c r="C1965" s="64" t="s">
        <v>17</v>
      </c>
      <c r="D1965" s="64" t="s">
        <v>19</v>
      </c>
      <c r="E1965" s="64" t="s">
        <v>999</v>
      </c>
      <c r="F1965" s="64">
        <v>2</v>
      </c>
      <c r="G1965" s="72" t="s">
        <v>301</v>
      </c>
      <c r="H1965" s="63" t="s">
        <v>3774</v>
      </c>
      <c r="I1965" s="64" t="s">
        <v>494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0.17</v>
      </c>
      <c r="Q1965" s="68">
        <v>12</v>
      </c>
      <c r="R1965" s="68"/>
      <c r="S1965" s="68">
        <f t="shared" si="73"/>
        <v>2.04</v>
      </c>
      <c r="T1965" s="69" t="s">
        <v>548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723</v>
      </c>
      <c r="F1966" s="64">
        <v>2</v>
      </c>
      <c r="G1966" s="72">
        <v>130670007</v>
      </c>
      <c r="H1966" s="63" t="s">
        <v>3775</v>
      </c>
      <c r="I1966" s="64" t="s">
        <v>494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16</v>
      </c>
      <c r="R1966" s="68"/>
      <c r="S1966" s="68">
        <f t="shared" si="73"/>
        <v>6.4</v>
      </c>
      <c r="T1966" s="69" t="s">
        <v>548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3051</v>
      </c>
      <c r="F1967" s="64">
        <v>1</v>
      </c>
      <c r="G1967" s="72" t="s">
        <v>3776</v>
      </c>
      <c r="H1967" s="63" t="s">
        <v>3777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5</v>
      </c>
      <c r="R1967" s="68"/>
      <c r="S1967" s="68">
        <f t="shared" si="73"/>
        <v>1.6500000000000001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3052</v>
      </c>
      <c r="F1968" s="64">
        <v>1</v>
      </c>
      <c r="G1968" s="72" t="s">
        <v>3493</v>
      </c>
      <c r="H1968" s="63" t="s">
        <v>3778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7</v>
      </c>
      <c r="R1968" s="68"/>
      <c r="S1968" s="68">
        <f t="shared" si="73"/>
        <v>0.70000000000000007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446</v>
      </c>
      <c r="C1969" s="64" t="s">
        <v>17</v>
      </c>
      <c r="D1969" s="64" t="s">
        <v>37</v>
      </c>
      <c r="E1969" s="64" t="s">
        <v>3052</v>
      </c>
      <c r="F1969" s="64">
        <v>2</v>
      </c>
      <c r="G1969" s="72" t="s">
        <v>3779</v>
      </c>
      <c r="H1969" s="63" t="s">
        <v>3780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8</v>
      </c>
      <c r="R1969" s="68"/>
      <c r="S1969" s="68">
        <f t="shared" si="73"/>
        <v>1.36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446</v>
      </c>
      <c r="C1970" s="64" t="s">
        <v>17</v>
      </c>
      <c r="D1970" s="64" t="s">
        <v>37</v>
      </c>
      <c r="E1970" s="64" t="s">
        <v>3052</v>
      </c>
      <c r="F1970" s="64">
        <v>1</v>
      </c>
      <c r="G1970" s="72" t="s">
        <v>3329</v>
      </c>
      <c r="H1970" s="63" t="s">
        <v>3781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0.1</v>
      </c>
      <c r="Q1970" s="68">
        <v>9</v>
      </c>
      <c r="R1970" s="68"/>
      <c r="S1970" s="68">
        <f t="shared" si="73"/>
        <v>0.9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446</v>
      </c>
      <c r="C1971" s="64" t="s">
        <v>17</v>
      </c>
      <c r="D1971" s="64" t="s">
        <v>37</v>
      </c>
      <c r="E1971" s="64" t="s">
        <v>3052</v>
      </c>
      <c r="F1971" s="64">
        <v>2</v>
      </c>
      <c r="G1971" s="72" t="s">
        <v>3445</v>
      </c>
      <c r="H1971" s="63" t="s">
        <v>3782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0.1</v>
      </c>
      <c r="Q1971" s="68">
        <v>7</v>
      </c>
      <c r="R1971" s="68"/>
      <c r="S1971" s="68">
        <f t="shared" si="73"/>
        <v>0.70000000000000007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446</v>
      </c>
      <c r="C1972" s="64" t="s">
        <v>17</v>
      </c>
      <c r="D1972" s="64" t="s">
        <v>37</v>
      </c>
      <c r="E1972" s="64" t="s">
        <v>3052</v>
      </c>
      <c r="F1972" s="64">
        <v>2</v>
      </c>
      <c r="G1972" s="72" t="s">
        <v>3176</v>
      </c>
      <c r="H1972" s="63" t="s">
        <v>3783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0.5</v>
      </c>
      <c r="Q1972" s="68">
        <v>7</v>
      </c>
      <c r="R1972" s="68"/>
      <c r="S1972" s="68">
        <f t="shared" si="73"/>
        <v>3.5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446</v>
      </c>
      <c r="C1973" s="64" t="s">
        <v>17</v>
      </c>
      <c r="D1973" s="64" t="s">
        <v>37</v>
      </c>
      <c r="E1973" s="64" t="s">
        <v>3052</v>
      </c>
      <c r="F1973" s="64">
        <v>1</v>
      </c>
      <c r="G1973" s="72" t="s">
        <v>3784</v>
      </c>
      <c r="H1973" s="63" t="s">
        <v>3785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0.5</v>
      </c>
      <c r="Q1973" s="68">
        <v>9</v>
      </c>
      <c r="R1973" s="68"/>
      <c r="S1973" s="68">
        <f t="shared" si="73"/>
        <v>4.5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446</v>
      </c>
      <c r="C1974" s="64" t="s">
        <v>18</v>
      </c>
      <c r="D1974" s="64" t="s">
        <v>37</v>
      </c>
      <c r="E1974" s="64" t="s">
        <v>341</v>
      </c>
      <c r="F1974" s="64">
        <v>1</v>
      </c>
      <c r="G1974" s="72" t="s">
        <v>2091</v>
      </c>
      <c r="H1974" s="63" t="s">
        <v>3786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26</v>
      </c>
      <c r="R1974" s="68"/>
      <c r="S1974" s="68">
        <f t="shared" si="73"/>
        <v>2.6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446</v>
      </c>
      <c r="C1975" s="64" t="s">
        <v>18</v>
      </c>
      <c r="D1975" s="64" t="s">
        <v>37</v>
      </c>
      <c r="E1975" s="64" t="s">
        <v>641</v>
      </c>
      <c r="F1975" s="64">
        <v>1</v>
      </c>
      <c r="G1975" s="72" t="s">
        <v>3563</v>
      </c>
      <c r="H1975" s="63" t="s">
        <v>3787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0.75</v>
      </c>
      <c r="Q1975" s="68">
        <v>30</v>
      </c>
      <c r="R1975" s="68"/>
      <c r="S1975" s="68">
        <f t="shared" si="73"/>
        <v>22.5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446</v>
      </c>
      <c r="C1976" s="64" t="s">
        <v>18</v>
      </c>
      <c r="D1976" s="64" t="s">
        <v>37</v>
      </c>
      <c r="E1976" s="64" t="s">
        <v>545</v>
      </c>
      <c r="F1976" s="64">
        <v>1</v>
      </c>
      <c r="G1976" s="72" t="s">
        <v>3788</v>
      </c>
      <c r="H1976" s="63" t="s">
        <v>3789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</v>
      </c>
      <c r="Q1976" s="68">
        <v>17</v>
      </c>
      <c r="R1976" s="68"/>
      <c r="S1976" s="68">
        <f t="shared" si="73"/>
        <v>1.7000000000000002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446</v>
      </c>
      <c r="C1977" s="64" t="s">
        <v>18</v>
      </c>
      <c r="D1977" s="64" t="s">
        <v>37</v>
      </c>
      <c r="E1977" s="64" t="s">
        <v>904</v>
      </c>
      <c r="F1977" s="64">
        <v>1</v>
      </c>
      <c r="G1977" s="72" t="s">
        <v>3790</v>
      </c>
      <c r="H1977" s="63" t="s">
        <v>3791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23</v>
      </c>
      <c r="R1977" s="68"/>
      <c r="S1977" s="68">
        <f t="shared" si="73"/>
        <v>2.3000000000000003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446</v>
      </c>
      <c r="C1978" s="64" t="s">
        <v>18</v>
      </c>
      <c r="D1978" s="64" t="s">
        <v>37</v>
      </c>
      <c r="E1978" s="64" t="s">
        <v>639</v>
      </c>
      <c r="F1978" s="64">
        <v>2</v>
      </c>
      <c r="G1978" s="72" t="s">
        <v>3199</v>
      </c>
      <c r="H1978" s="63" t="s">
        <v>3792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23</v>
      </c>
      <c r="R1978" s="68"/>
      <c r="S1978" s="68">
        <f t="shared" si="73"/>
        <v>2.3000000000000003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446</v>
      </c>
      <c r="C1979" s="64" t="s">
        <v>18</v>
      </c>
      <c r="D1979" s="64" t="s">
        <v>37</v>
      </c>
      <c r="E1979" s="64" t="s">
        <v>326</v>
      </c>
      <c r="F1979" s="64">
        <v>2</v>
      </c>
      <c r="G1979" s="72" t="s">
        <v>3674</v>
      </c>
      <c r="H1979" s="63" t="s">
        <v>3793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0.1</v>
      </c>
      <c r="Q1979" s="68">
        <v>31</v>
      </c>
      <c r="R1979" s="68"/>
      <c r="S1979" s="68">
        <f t="shared" si="73"/>
        <v>3.1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446</v>
      </c>
      <c r="C1980" s="64" t="s">
        <v>18</v>
      </c>
      <c r="D1980" s="64" t="s">
        <v>37</v>
      </c>
      <c r="E1980" s="64" t="s">
        <v>755</v>
      </c>
      <c r="F1980" s="64">
        <v>1</v>
      </c>
      <c r="G1980" s="72" t="s">
        <v>1516</v>
      </c>
      <c r="H1980" s="63" t="s">
        <v>3459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15</v>
      </c>
      <c r="R1980" s="68"/>
      <c r="S1980" s="68">
        <f t="shared" si="73"/>
        <v>1.5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1449</v>
      </c>
      <c r="F1981" s="64">
        <v>2</v>
      </c>
      <c r="G1981" s="72" t="s">
        <v>3371</v>
      </c>
      <c r="H1981" s="63" t="s">
        <v>3794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252</v>
      </c>
      <c r="F1982" s="64">
        <v>2</v>
      </c>
      <c r="G1982" s="72" t="s">
        <v>1568</v>
      </c>
      <c r="H1982" s="63" t="s">
        <v>3795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20</v>
      </c>
      <c r="R1982" s="68"/>
      <c r="S1982" s="68">
        <f t="shared" si="73"/>
        <v>2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471</v>
      </c>
      <c r="F1983" s="64">
        <v>1</v>
      </c>
      <c r="G1983" s="72" t="s">
        <v>832</v>
      </c>
      <c r="H1983" s="63" t="s">
        <v>3796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21</v>
      </c>
      <c r="R1983" s="68"/>
      <c r="S1983" s="68">
        <f t="shared" si="73"/>
        <v>2.1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600</v>
      </c>
      <c r="F1984" s="64">
        <v>1</v>
      </c>
      <c r="G1984" s="72" t="s">
        <v>2573</v>
      </c>
      <c r="H1984" s="63" t="s">
        <v>3797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18</v>
      </c>
      <c r="R1984" s="68"/>
      <c r="S1984" s="68">
        <f t="shared" si="73"/>
        <v>1.8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616</v>
      </c>
      <c r="F1985" s="64">
        <v>1</v>
      </c>
      <c r="G1985" s="72">
        <v>206817009</v>
      </c>
      <c r="H1985" s="63" t="s">
        <v>3798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ref="O1985:O2037" si="74">IF(N1985-M1985&gt;0,N1985-M1985,N1985-M1985+24)</f>
        <v>24</v>
      </c>
      <c r="P1985" s="67">
        <v>0.1</v>
      </c>
      <c r="Q1985" s="68">
        <v>3</v>
      </c>
      <c r="R1985" s="68"/>
      <c r="S1985" s="68">
        <f t="shared" ref="S1985:S2037" si="75">P1985*Q1985</f>
        <v>0.30000000000000004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616</v>
      </c>
      <c r="F1986" s="64">
        <v>1</v>
      </c>
      <c r="G1986" s="72">
        <v>206978001</v>
      </c>
      <c r="H1986" s="63" t="s">
        <v>3799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4"/>
        <v>24</v>
      </c>
      <c r="P1986" s="67">
        <v>0.1</v>
      </c>
      <c r="Q1986" s="68">
        <v>3</v>
      </c>
      <c r="R1986" s="68"/>
      <c r="S1986" s="68">
        <f t="shared" si="75"/>
        <v>0.30000000000000004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1449</v>
      </c>
      <c r="F1987" s="64">
        <v>2</v>
      </c>
      <c r="G1987" s="72" t="s">
        <v>3371</v>
      </c>
      <c r="H1987" s="63" t="s">
        <v>3794</v>
      </c>
      <c r="I1987" s="64" t="s">
        <v>491</v>
      </c>
      <c r="J1987" s="63" t="s">
        <v>3800</v>
      </c>
      <c r="K1987" s="64" t="s">
        <v>281</v>
      </c>
      <c r="L1987" s="64" t="s">
        <v>268</v>
      </c>
      <c r="M1987" s="100">
        <v>0.91666666666666663</v>
      </c>
      <c r="N1987" s="100">
        <v>0.97916666666666663</v>
      </c>
      <c r="O1987" s="66">
        <f t="shared" si="74"/>
        <v>6.25E-2</v>
      </c>
      <c r="P1987" s="67">
        <v>1.5</v>
      </c>
      <c r="Q1987" s="68">
        <v>26</v>
      </c>
      <c r="R1987" s="68"/>
      <c r="S1987" s="68">
        <f t="shared" si="75"/>
        <v>39</v>
      </c>
      <c r="T1987" s="69" t="s">
        <v>52</v>
      </c>
      <c r="U1987" s="69" t="s">
        <v>52</v>
      </c>
      <c r="V1987" s="63"/>
      <c r="W1987" s="63"/>
      <c r="X1987" s="63"/>
      <c r="Y1987" s="63"/>
      <c r="Z1987" s="63"/>
      <c r="AA1987" s="63">
        <v>2026040051</v>
      </c>
    </row>
    <row r="1988" spans="1:27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471</v>
      </c>
      <c r="F1988" s="64">
        <v>1</v>
      </c>
      <c r="G1988" s="72" t="s">
        <v>832</v>
      </c>
      <c r="H1988" s="63" t="s">
        <v>3796</v>
      </c>
      <c r="I1988" s="64" t="s">
        <v>491</v>
      </c>
      <c r="J1988" s="63" t="s">
        <v>3801</v>
      </c>
      <c r="K1988" s="64" t="s">
        <v>281</v>
      </c>
      <c r="L1988" s="64" t="s">
        <v>268</v>
      </c>
      <c r="M1988" s="100">
        <v>0.50347222222222221</v>
      </c>
      <c r="N1988" s="100">
        <v>0.58680555555555558</v>
      </c>
      <c r="O1988" s="66">
        <f t="shared" si="74"/>
        <v>8.333333333333337E-2</v>
      </c>
      <c r="P1988" s="67">
        <v>1.5</v>
      </c>
      <c r="Q1988" s="68">
        <v>26</v>
      </c>
      <c r="R1988" s="68"/>
      <c r="S1988" s="68">
        <f t="shared" si="75"/>
        <v>39</v>
      </c>
      <c r="T1988" s="69" t="s">
        <v>52</v>
      </c>
      <c r="U1988" s="69" t="s">
        <v>52</v>
      </c>
      <c r="V1988" s="63"/>
      <c r="W1988" s="63"/>
      <c r="X1988" s="63"/>
      <c r="Y1988" s="63"/>
      <c r="Z1988" s="63"/>
      <c r="AA1988" s="63">
        <v>2026040052</v>
      </c>
    </row>
    <row r="1989" spans="1:27" s="71" customFormat="1" ht="23.5" customHeight="1" x14ac:dyDescent="0.35">
      <c r="A1989" s="62">
        <v>46127</v>
      </c>
      <c r="B1989" s="63" t="s">
        <v>34</v>
      </c>
      <c r="C1989" s="64" t="s">
        <v>18</v>
      </c>
      <c r="D1989" s="64" t="s">
        <v>19</v>
      </c>
      <c r="E1989" s="64" t="s">
        <v>642</v>
      </c>
      <c r="F1989" s="64">
        <v>2</v>
      </c>
      <c r="G1989" s="72">
        <v>130597368</v>
      </c>
      <c r="H1989" s="63" t="s">
        <v>3802</v>
      </c>
      <c r="I1989" s="64" t="s">
        <v>491</v>
      </c>
      <c r="J1989" s="63" t="s">
        <v>2147</v>
      </c>
      <c r="K1989" s="64" t="s">
        <v>281</v>
      </c>
      <c r="L1989" s="64" t="s">
        <v>268</v>
      </c>
      <c r="M1989" s="100">
        <v>0.10416666666666667</v>
      </c>
      <c r="N1989" s="100">
        <v>0.125</v>
      </c>
      <c r="O1989" s="66">
        <f t="shared" si="74"/>
        <v>2.0833333333333329E-2</v>
      </c>
      <c r="P1989" s="67">
        <v>0.5</v>
      </c>
      <c r="Q1989" s="68">
        <v>9</v>
      </c>
      <c r="R1989" s="68"/>
      <c r="S1989" s="68">
        <f t="shared" si="75"/>
        <v>4.5</v>
      </c>
      <c r="T1989" s="69" t="s">
        <v>52</v>
      </c>
      <c r="U1989" s="69" t="s">
        <v>52</v>
      </c>
      <c r="V1989" s="63"/>
      <c r="W1989" s="63"/>
      <c r="X1989" s="63"/>
      <c r="Y1989" s="63"/>
      <c r="Z1989" s="63"/>
      <c r="AA1989" s="63">
        <v>2026040053</v>
      </c>
    </row>
    <row r="1990" spans="1:27" s="71" customFormat="1" ht="23.5" customHeight="1" x14ac:dyDescent="0.35">
      <c r="A1990" s="62">
        <v>46128</v>
      </c>
      <c r="B1990" s="63" t="s">
        <v>446</v>
      </c>
      <c r="C1990" s="64" t="s">
        <v>17</v>
      </c>
      <c r="D1990" s="64" t="s">
        <v>37</v>
      </c>
      <c r="E1990" s="64" t="s">
        <v>265</v>
      </c>
      <c r="F1990" s="64">
        <v>1</v>
      </c>
      <c r="G1990" s="72" t="s">
        <v>2858</v>
      </c>
      <c r="H1990" s="63" t="s">
        <v>3815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0.8</v>
      </c>
      <c r="Q1990" s="68">
        <v>47</v>
      </c>
      <c r="R1990" s="68"/>
      <c r="S1990" s="68">
        <f t="shared" si="75"/>
        <v>37.6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46128</v>
      </c>
      <c r="B1991" s="63" t="s">
        <v>446</v>
      </c>
      <c r="C1991" s="64" t="s">
        <v>17</v>
      </c>
      <c r="D1991" s="64" t="s">
        <v>37</v>
      </c>
      <c r="E1991" s="64" t="s">
        <v>265</v>
      </c>
      <c r="F1991" s="64">
        <v>1</v>
      </c>
      <c r="G1991" s="72" t="s">
        <v>1161</v>
      </c>
      <c r="H1991" s="63" t="s">
        <v>3816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4"/>
        <v>24</v>
      </c>
      <c r="P1991" s="67">
        <v>0.57999999999999996</v>
      </c>
      <c r="Q1991" s="68">
        <v>30</v>
      </c>
      <c r="R1991" s="68"/>
      <c r="S1991" s="68">
        <f t="shared" si="75"/>
        <v>17.399999999999999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</row>
    <row r="1992" spans="1:27" s="71" customFormat="1" ht="23.5" customHeight="1" x14ac:dyDescent="0.35">
      <c r="A1992" s="62">
        <v>46128</v>
      </c>
      <c r="B1992" s="63" t="s">
        <v>446</v>
      </c>
      <c r="C1992" s="64" t="s">
        <v>17</v>
      </c>
      <c r="D1992" s="64" t="s">
        <v>37</v>
      </c>
      <c r="E1992" s="64" t="s">
        <v>269</v>
      </c>
      <c r="F1992" s="64">
        <v>2</v>
      </c>
      <c r="G1992" s="72" t="s">
        <v>3486</v>
      </c>
      <c r="H1992" s="63" t="s">
        <v>3817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si="74"/>
        <v>24</v>
      </c>
      <c r="P1992" s="67">
        <v>0.1</v>
      </c>
      <c r="Q1992" s="68">
        <v>21</v>
      </c>
      <c r="R1992" s="68"/>
      <c r="S1992" s="68">
        <f t="shared" si="75"/>
        <v>2.1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</row>
    <row r="1993" spans="1:27" s="71" customFormat="1" ht="23.5" customHeight="1" x14ac:dyDescent="0.35">
      <c r="A1993" s="62">
        <v>46128</v>
      </c>
      <c r="B1993" s="63" t="s">
        <v>446</v>
      </c>
      <c r="C1993" s="64" t="s">
        <v>17</v>
      </c>
      <c r="D1993" s="64" t="s">
        <v>37</v>
      </c>
      <c r="E1993" s="64" t="s">
        <v>269</v>
      </c>
      <c r="F1993" s="64">
        <v>2</v>
      </c>
      <c r="G1993" s="72" t="s">
        <v>366</v>
      </c>
      <c r="H1993" s="63" t="s">
        <v>3818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0.75</v>
      </c>
      <c r="Q1993" s="68">
        <v>21</v>
      </c>
      <c r="R1993" s="68"/>
      <c r="S1993" s="68">
        <f t="shared" si="75"/>
        <v>15.75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</row>
    <row r="1994" spans="1:27" s="71" customFormat="1" ht="23.5" customHeight="1" x14ac:dyDescent="0.35">
      <c r="A1994" s="62">
        <v>46128</v>
      </c>
      <c r="B1994" s="63" t="s">
        <v>446</v>
      </c>
      <c r="C1994" s="64" t="s">
        <v>17</v>
      </c>
      <c r="D1994" s="64" t="s">
        <v>37</v>
      </c>
      <c r="E1994" s="64" t="s">
        <v>292</v>
      </c>
      <c r="F1994" s="64">
        <v>1</v>
      </c>
      <c r="G1994" s="72" t="s">
        <v>757</v>
      </c>
      <c r="H1994" s="63" t="s">
        <v>3819</v>
      </c>
      <c r="I1994" s="64" t="s">
        <v>494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0.1</v>
      </c>
      <c r="Q1994" s="68">
        <v>20</v>
      </c>
      <c r="R1994" s="68"/>
      <c r="S1994" s="68">
        <f t="shared" si="75"/>
        <v>2</v>
      </c>
      <c r="T1994" s="69" t="s">
        <v>548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446</v>
      </c>
      <c r="C1995" s="64" t="s">
        <v>17</v>
      </c>
      <c r="D1995" s="64" t="s">
        <v>37</v>
      </c>
      <c r="E1995" s="64" t="s">
        <v>902</v>
      </c>
      <c r="F1995" s="64">
        <v>2</v>
      </c>
      <c r="G1995" s="72" t="s">
        <v>1218</v>
      </c>
      <c r="H1995" s="63" t="s">
        <v>3820</v>
      </c>
      <c r="I1995" s="64" t="s">
        <v>494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0.8</v>
      </c>
      <c r="Q1995" s="68">
        <v>25</v>
      </c>
      <c r="R1995" s="68"/>
      <c r="S1995" s="68">
        <f t="shared" si="75"/>
        <v>20</v>
      </c>
      <c r="T1995" s="69" t="s">
        <v>548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446</v>
      </c>
      <c r="C1996" s="64" t="s">
        <v>17</v>
      </c>
      <c r="D1996" s="64" t="s">
        <v>37</v>
      </c>
      <c r="E1996" s="64" t="s">
        <v>368</v>
      </c>
      <c r="F1996" s="64">
        <v>1</v>
      </c>
      <c r="G1996" s="72" t="s">
        <v>1157</v>
      </c>
      <c r="H1996" s="63" t="s">
        <v>3821</v>
      </c>
      <c r="I1996" s="64" t="s">
        <v>494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25</v>
      </c>
      <c r="R1996" s="68"/>
      <c r="S1996" s="68">
        <f t="shared" si="75"/>
        <v>2.5</v>
      </c>
      <c r="T1996" s="69" t="s">
        <v>548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34</v>
      </c>
      <c r="C1997" s="64" t="s">
        <v>17</v>
      </c>
      <c r="D1997" s="64" t="s">
        <v>19</v>
      </c>
      <c r="E1997" s="64" t="s">
        <v>722</v>
      </c>
      <c r="F1997" s="64">
        <v>2</v>
      </c>
      <c r="G1997" s="72">
        <v>130649013</v>
      </c>
      <c r="H1997" s="63" t="s">
        <v>3822</v>
      </c>
      <c r="I1997" s="64" t="s">
        <v>494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0.5</v>
      </c>
      <c r="Q1997" s="68">
        <v>10</v>
      </c>
      <c r="R1997" s="68"/>
      <c r="S1997" s="68">
        <f t="shared" si="75"/>
        <v>5</v>
      </c>
      <c r="T1997" s="69" t="s">
        <v>548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34</v>
      </c>
      <c r="C1998" s="64" t="s">
        <v>17</v>
      </c>
      <c r="D1998" s="64" t="s">
        <v>19</v>
      </c>
      <c r="E1998" s="64" t="s">
        <v>723</v>
      </c>
      <c r="F1998" s="64">
        <v>1</v>
      </c>
      <c r="G1998" s="72">
        <v>130670006</v>
      </c>
      <c r="H1998" s="63" t="s">
        <v>3823</v>
      </c>
      <c r="I1998" s="64" t="s">
        <v>494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0.25</v>
      </c>
      <c r="Q1998" s="68">
        <v>17</v>
      </c>
      <c r="R1998" s="68"/>
      <c r="S1998" s="68">
        <f t="shared" si="75"/>
        <v>4.25</v>
      </c>
      <c r="T1998" s="69" t="s">
        <v>548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34</v>
      </c>
      <c r="C1999" s="64" t="s">
        <v>17</v>
      </c>
      <c r="D1999" s="64" t="s">
        <v>19</v>
      </c>
      <c r="E1999" s="64" t="s">
        <v>723</v>
      </c>
      <c r="F1999" s="64">
        <v>1</v>
      </c>
      <c r="G1999" s="72">
        <v>130878003</v>
      </c>
      <c r="H1999" s="63" t="s">
        <v>3824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0.75</v>
      </c>
      <c r="Q1999" s="68">
        <v>17</v>
      </c>
      <c r="R1999" s="68"/>
      <c r="S1999" s="68">
        <f t="shared" si="75"/>
        <v>12.75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3051</v>
      </c>
      <c r="F2000" s="64">
        <v>2</v>
      </c>
      <c r="G2000" s="72" t="s">
        <v>3825</v>
      </c>
      <c r="H2000" s="63" t="s">
        <v>3826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0.33</v>
      </c>
      <c r="Q2000" s="68">
        <v>7</v>
      </c>
      <c r="R2000" s="68"/>
      <c r="S2000" s="68">
        <f t="shared" si="75"/>
        <v>2.31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3052</v>
      </c>
      <c r="F2001" s="64">
        <v>2</v>
      </c>
      <c r="G2001" s="72" t="s">
        <v>3443</v>
      </c>
      <c r="H2001" s="63" t="s">
        <v>3827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0.32</v>
      </c>
      <c r="Q2001" s="68">
        <v>8</v>
      </c>
      <c r="R2001" s="68"/>
      <c r="S2001" s="68">
        <f t="shared" si="75"/>
        <v>2.56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446</v>
      </c>
      <c r="C2002" s="64" t="s">
        <v>18</v>
      </c>
      <c r="D2002" s="64" t="s">
        <v>37</v>
      </c>
      <c r="E2002" s="64" t="s">
        <v>1348</v>
      </c>
      <c r="F2002" s="64">
        <v>1</v>
      </c>
      <c r="G2002" s="72" t="s">
        <v>3828</v>
      </c>
      <c r="H2002" s="63" t="s">
        <v>3829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0.1</v>
      </c>
      <c r="Q2002" s="68">
        <v>11</v>
      </c>
      <c r="R2002" s="68"/>
      <c r="S2002" s="68">
        <f t="shared" si="75"/>
        <v>1.1000000000000001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446</v>
      </c>
      <c r="C2003" s="64" t="s">
        <v>18</v>
      </c>
      <c r="D2003" s="64" t="s">
        <v>37</v>
      </c>
      <c r="E2003" s="64" t="s">
        <v>341</v>
      </c>
      <c r="F2003" s="64">
        <v>1</v>
      </c>
      <c r="G2003" s="72" t="s">
        <v>2159</v>
      </c>
      <c r="H2003" s="63" t="s">
        <v>3830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0.33</v>
      </c>
      <c r="Q2003" s="68">
        <v>21</v>
      </c>
      <c r="R2003" s="68"/>
      <c r="S2003" s="68">
        <f t="shared" si="75"/>
        <v>6.9300000000000006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446</v>
      </c>
      <c r="C2004" s="64" t="s">
        <v>18</v>
      </c>
      <c r="D2004" s="64" t="s">
        <v>37</v>
      </c>
      <c r="E2004" s="64" t="s">
        <v>1540</v>
      </c>
      <c r="F2004" s="64">
        <v>1</v>
      </c>
      <c r="G2004" s="72" t="s">
        <v>774</v>
      </c>
      <c r="H2004" s="63" t="s">
        <v>3831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0.1</v>
      </c>
      <c r="Q2004" s="68">
        <v>8</v>
      </c>
      <c r="R2004" s="68"/>
      <c r="S2004" s="68">
        <f t="shared" si="75"/>
        <v>0.8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446</v>
      </c>
      <c r="C2005" s="64" t="s">
        <v>18</v>
      </c>
      <c r="D2005" s="64" t="s">
        <v>37</v>
      </c>
      <c r="E2005" s="64" t="s">
        <v>545</v>
      </c>
      <c r="F2005" s="64">
        <v>1</v>
      </c>
      <c r="G2005" s="72" t="s">
        <v>3832</v>
      </c>
      <c r="H2005" s="63" t="s">
        <v>3833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13</v>
      </c>
      <c r="R2005" s="68"/>
      <c r="S2005" s="68">
        <f t="shared" si="75"/>
        <v>1.3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446</v>
      </c>
      <c r="C2006" s="64" t="s">
        <v>18</v>
      </c>
      <c r="D2006" s="64" t="s">
        <v>37</v>
      </c>
      <c r="E2006" s="64" t="s">
        <v>314</v>
      </c>
      <c r="F2006" s="64">
        <v>1</v>
      </c>
      <c r="G2006" s="72" t="s">
        <v>3834</v>
      </c>
      <c r="H2006" s="63" t="s">
        <v>3835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0.33</v>
      </c>
      <c r="Q2006" s="68">
        <v>19</v>
      </c>
      <c r="R2006" s="68"/>
      <c r="S2006" s="68">
        <f t="shared" si="75"/>
        <v>6.2700000000000005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446</v>
      </c>
      <c r="C2007" s="64" t="s">
        <v>18</v>
      </c>
      <c r="D2007" s="64" t="s">
        <v>37</v>
      </c>
      <c r="E2007" s="64" t="s">
        <v>311</v>
      </c>
      <c r="F2007" s="64">
        <v>1</v>
      </c>
      <c r="G2007" s="72" t="s">
        <v>2872</v>
      </c>
      <c r="H2007" s="63" t="s">
        <v>3458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0.1</v>
      </c>
      <c r="Q2007" s="68">
        <v>15</v>
      </c>
      <c r="R2007" s="68"/>
      <c r="S2007" s="68">
        <f t="shared" si="75"/>
        <v>1.5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446</v>
      </c>
      <c r="C2008" s="64" t="s">
        <v>18</v>
      </c>
      <c r="D2008" s="64" t="s">
        <v>37</v>
      </c>
      <c r="E2008" s="64" t="s">
        <v>2641</v>
      </c>
      <c r="F2008" s="64">
        <v>2</v>
      </c>
      <c r="G2008" s="72" t="s">
        <v>3836</v>
      </c>
      <c r="H2008" s="63" t="s">
        <v>3837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20</v>
      </c>
      <c r="R2008" s="68"/>
      <c r="S2008" s="68">
        <f t="shared" si="75"/>
        <v>2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446</v>
      </c>
      <c r="C2009" s="64" t="s">
        <v>18</v>
      </c>
      <c r="D2009" s="64" t="s">
        <v>37</v>
      </c>
      <c r="E2009" s="64" t="s">
        <v>395</v>
      </c>
      <c r="F2009" s="64">
        <v>2</v>
      </c>
      <c r="G2009" s="72" t="s">
        <v>2244</v>
      </c>
      <c r="H2009" s="63" t="s">
        <v>2834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23</v>
      </c>
      <c r="R2009" s="68"/>
      <c r="S2009" s="68">
        <f t="shared" si="75"/>
        <v>2.3000000000000003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446</v>
      </c>
      <c r="C2010" s="64" t="s">
        <v>18</v>
      </c>
      <c r="D2010" s="64" t="s">
        <v>37</v>
      </c>
      <c r="E2010" s="64" t="s">
        <v>1543</v>
      </c>
      <c r="F2010" s="64">
        <v>1</v>
      </c>
      <c r="G2010" s="72">
        <v>159114017</v>
      </c>
      <c r="H2010" s="63" t="s">
        <v>3838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0.1</v>
      </c>
      <c r="Q2010" s="68">
        <v>16</v>
      </c>
      <c r="R2010" s="68"/>
      <c r="S2010" s="68">
        <f t="shared" si="75"/>
        <v>1.6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545</v>
      </c>
      <c r="F2011" s="64">
        <v>1</v>
      </c>
      <c r="G2011" s="72">
        <v>159499003</v>
      </c>
      <c r="H2011" s="63" t="s">
        <v>3839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0.33</v>
      </c>
      <c r="Q2011" s="68">
        <v>13</v>
      </c>
      <c r="R2011" s="68"/>
      <c r="S2011" s="68">
        <f t="shared" si="75"/>
        <v>4.29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616</v>
      </c>
      <c r="F2012" s="64">
        <v>1</v>
      </c>
      <c r="G2012" s="72">
        <v>204158005</v>
      </c>
      <c r="H2012" s="63" t="s">
        <v>3840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3</v>
      </c>
      <c r="R2012" s="68"/>
      <c r="S2012" s="68">
        <f t="shared" si="75"/>
        <v>0.30000000000000004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608</v>
      </c>
      <c r="F2013" s="64">
        <v>1</v>
      </c>
      <c r="G2013" s="72">
        <v>206211007</v>
      </c>
      <c r="H2013" s="63" t="s">
        <v>3841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15</v>
      </c>
      <c r="R2013" s="68"/>
      <c r="S2013" s="68">
        <f t="shared" si="75"/>
        <v>1.5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608</v>
      </c>
      <c r="F2014" s="64">
        <v>1</v>
      </c>
      <c r="G2014" s="72">
        <v>206216003</v>
      </c>
      <c r="H2014" s="63" t="s">
        <v>3842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15</v>
      </c>
      <c r="R2014" s="68"/>
      <c r="S2014" s="68">
        <f t="shared" si="75"/>
        <v>1.5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608</v>
      </c>
      <c r="F2015" s="64">
        <v>1</v>
      </c>
      <c r="G2015" s="72">
        <v>206248005</v>
      </c>
      <c r="H2015" s="63" t="s">
        <v>3843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0.1</v>
      </c>
      <c r="Q2015" s="68">
        <v>15</v>
      </c>
      <c r="R2015" s="68"/>
      <c r="S2015" s="68">
        <f t="shared" si="75"/>
        <v>1.5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616</v>
      </c>
      <c r="F2016" s="64">
        <v>1</v>
      </c>
      <c r="G2016" s="72">
        <v>206283006</v>
      </c>
      <c r="H2016" s="63" t="s">
        <v>3844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608</v>
      </c>
      <c r="F2017" s="64">
        <v>1</v>
      </c>
      <c r="G2017" s="72">
        <v>206340004</v>
      </c>
      <c r="H2017" s="63" t="s">
        <v>3845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34</v>
      </c>
      <c r="C2018" s="64" t="s">
        <v>17</v>
      </c>
      <c r="D2018" s="64" t="s">
        <v>19</v>
      </c>
      <c r="E2018" s="64" t="s">
        <v>371</v>
      </c>
      <c r="F2018" s="64">
        <v>2</v>
      </c>
      <c r="G2018" s="72" t="s">
        <v>2157</v>
      </c>
      <c r="H2018" s="63" t="s">
        <v>3846</v>
      </c>
      <c r="I2018" s="64" t="s">
        <v>491</v>
      </c>
      <c r="J2018" s="63" t="s">
        <v>1183</v>
      </c>
      <c r="K2018" s="64" t="s">
        <v>281</v>
      </c>
      <c r="L2018" s="64" t="s">
        <v>268</v>
      </c>
      <c r="M2018" s="100">
        <v>0.81597222222222221</v>
      </c>
      <c r="N2018" s="100">
        <v>0.85763888888888884</v>
      </c>
      <c r="O2018" s="66">
        <f t="shared" si="74"/>
        <v>4.166666666666663E-2</v>
      </c>
      <c r="P2018" s="67">
        <v>1</v>
      </c>
      <c r="Q2018" s="68">
        <v>12</v>
      </c>
      <c r="R2018" s="68"/>
      <c r="S2018" s="68">
        <f t="shared" si="75"/>
        <v>12</v>
      </c>
      <c r="T2018" s="69" t="s">
        <v>52</v>
      </c>
      <c r="U2018" s="69" t="s">
        <v>52</v>
      </c>
      <c r="V2018" s="63"/>
      <c r="W2018" s="63"/>
      <c r="X2018" s="63"/>
      <c r="Y2018" s="63"/>
      <c r="Z2018" s="63"/>
      <c r="AA2018" s="63">
        <v>2026040058</v>
      </c>
    </row>
    <row r="2019" spans="1:27" s="71" customFormat="1" ht="23.5" customHeight="1" x14ac:dyDescent="0.35">
      <c r="A2019" s="62">
        <v>46129</v>
      </c>
      <c r="B2019" s="63" t="s">
        <v>446</v>
      </c>
      <c r="C2019" s="64" t="s">
        <v>17</v>
      </c>
      <c r="D2019" s="64" t="s">
        <v>37</v>
      </c>
      <c r="E2019" s="64" t="s">
        <v>265</v>
      </c>
      <c r="F2019" s="64">
        <v>1</v>
      </c>
      <c r="G2019" s="72" t="s">
        <v>816</v>
      </c>
      <c r="H2019" s="63" t="s">
        <v>3734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0.57999999999999996</v>
      </c>
      <c r="Q2019" s="68">
        <v>35</v>
      </c>
      <c r="R2019" s="68"/>
      <c r="S2019" s="68">
        <f t="shared" si="75"/>
        <v>20.299999999999997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46129</v>
      </c>
      <c r="B2020" s="63" t="s">
        <v>446</v>
      </c>
      <c r="C2020" s="64" t="s">
        <v>17</v>
      </c>
      <c r="D2020" s="64" t="s">
        <v>37</v>
      </c>
      <c r="E2020" s="64" t="s">
        <v>235</v>
      </c>
      <c r="F2020" s="64">
        <v>2</v>
      </c>
      <c r="G2020" s="72" t="s">
        <v>1564</v>
      </c>
      <c r="H2020" s="63" t="s">
        <v>3735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0.57999999999999996</v>
      </c>
      <c r="Q2020" s="68">
        <v>32</v>
      </c>
      <c r="R2020" s="68"/>
      <c r="S2020" s="68">
        <f t="shared" si="75"/>
        <v>18.559999999999999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46129</v>
      </c>
      <c r="B2021" s="63" t="s">
        <v>446</v>
      </c>
      <c r="C2021" s="64" t="s">
        <v>17</v>
      </c>
      <c r="D2021" s="64" t="s">
        <v>37</v>
      </c>
      <c r="E2021" s="64" t="s">
        <v>3279</v>
      </c>
      <c r="F2021" s="64">
        <v>2</v>
      </c>
      <c r="G2021" s="72" t="s">
        <v>1343</v>
      </c>
      <c r="H2021" s="63" t="s">
        <v>3736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29</v>
      </c>
      <c r="R2021" s="68"/>
      <c r="S2021" s="68">
        <f t="shared" si="75"/>
        <v>2.9000000000000004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46129</v>
      </c>
      <c r="B2022" s="63" t="s">
        <v>446</v>
      </c>
      <c r="C2022" s="64" t="s">
        <v>17</v>
      </c>
      <c r="D2022" s="64" t="s">
        <v>37</v>
      </c>
      <c r="E2022" s="64" t="s">
        <v>269</v>
      </c>
      <c r="F2022" s="64">
        <v>1</v>
      </c>
      <c r="G2022" s="72" t="s">
        <v>1078</v>
      </c>
      <c r="H2022" s="63" t="s">
        <v>3737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27</v>
      </c>
      <c r="R2022" s="68"/>
      <c r="S2022" s="68">
        <f t="shared" si="75"/>
        <v>2.7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</row>
    <row r="2023" spans="1:27" s="71" customFormat="1" ht="23.5" customHeight="1" x14ac:dyDescent="0.35">
      <c r="A2023" s="62">
        <v>46129</v>
      </c>
      <c r="B2023" s="63" t="s">
        <v>446</v>
      </c>
      <c r="C2023" s="64" t="s">
        <v>17</v>
      </c>
      <c r="D2023" s="64" t="s">
        <v>37</v>
      </c>
      <c r="E2023" s="64" t="s">
        <v>292</v>
      </c>
      <c r="F2023" s="64">
        <v>1</v>
      </c>
      <c r="G2023" s="72" t="s">
        <v>3738</v>
      </c>
      <c r="H2023" s="63" t="s">
        <v>3739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29</v>
      </c>
      <c r="R2023" s="68"/>
      <c r="S2023" s="68">
        <f t="shared" si="75"/>
        <v>2.9000000000000004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446</v>
      </c>
      <c r="C2024" s="64" t="s">
        <v>17</v>
      </c>
      <c r="D2024" s="64" t="s">
        <v>37</v>
      </c>
      <c r="E2024" s="64" t="s">
        <v>902</v>
      </c>
      <c r="F2024" s="64">
        <v>2</v>
      </c>
      <c r="G2024" s="72" t="s">
        <v>3740</v>
      </c>
      <c r="H2024" s="63" t="s">
        <v>3741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28</v>
      </c>
      <c r="R2024" s="68"/>
      <c r="S2024" s="68">
        <f t="shared" si="75"/>
        <v>2.8000000000000003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34</v>
      </c>
      <c r="C2025" s="64" t="s">
        <v>17</v>
      </c>
      <c r="D2025" s="64" t="s">
        <v>19</v>
      </c>
      <c r="E2025" s="64" t="s">
        <v>613</v>
      </c>
      <c r="F2025" s="64">
        <v>1</v>
      </c>
      <c r="G2025" s="72">
        <v>130597093</v>
      </c>
      <c r="H2025" s="63" t="s">
        <v>3742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0.5</v>
      </c>
      <c r="Q2025" s="68">
        <v>11</v>
      </c>
      <c r="R2025" s="68"/>
      <c r="S2025" s="68">
        <f t="shared" si="75"/>
        <v>5.5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34</v>
      </c>
      <c r="C2026" s="64" t="s">
        <v>17</v>
      </c>
      <c r="D2026" s="64" t="s">
        <v>19</v>
      </c>
      <c r="E2026" s="64" t="s">
        <v>615</v>
      </c>
      <c r="F2026" s="64">
        <v>2</v>
      </c>
      <c r="G2026" s="72">
        <v>130597180</v>
      </c>
      <c r="H2026" s="63" t="s">
        <v>3698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0.33</v>
      </c>
      <c r="Q2026" s="68">
        <v>17</v>
      </c>
      <c r="R2026" s="68"/>
      <c r="S2026" s="68">
        <f t="shared" si="75"/>
        <v>5.61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34</v>
      </c>
      <c r="C2027" s="64" t="s">
        <v>17</v>
      </c>
      <c r="D2027" s="64" t="s">
        <v>19</v>
      </c>
      <c r="E2027" s="64" t="s">
        <v>345</v>
      </c>
      <c r="F2027" s="64">
        <v>2</v>
      </c>
      <c r="G2027" s="72" t="s">
        <v>301</v>
      </c>
      <c r="H2027" s="63" t="s">
        <v>3743</v>
      </c>
      <c r="I2027" s="64" t="s">
        <v>494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0.5</v>
      </c>
      <c r="Q2027" s="68">
        <v>11</v>
      </c>
      <c r="R2027" s="68"/>
      <c r="S2027" s="68">
        <f t="shared" si="75"/>
        <v>5.5</v>
      </c>
      <c r="T2027" s="69" t="s">
        <v>548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34</v>
      </c>
      <c r="C2028" s="64" t="s">
        <v>17</v>
      </c>
      <c r="D2028" s="64" t="s">
        <v>19</v>
      </c>
      <c r="E2028" s="64" t="s">
        <v>300</v>
      </c>
      <c r="F2028" s="64">
        <v>2</v>
      </c>
      <c r="G2028" s="72">
        <v>108930825</v>
      </c>
      <c r="H2028" s="63" t="s">
        <v>3744</v>
      </c>
      <c r="I2028" s="64" t="s">
        <v>494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0.8</v>
      </c>
      <c r="Q2028" s="68">
        <v>10</v>
      </c>
      <c r="R2028" s="68"/>
      <c r="S2028" s="68">
        <f t="shared" si="75"/>
        <v>8</v>
      </c>
      <c r="T2028" s="69" t="s">
        <v>548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446</v>
      </c>
      <c r="C2029" s="64" t="s">
        <v>17</v>
      </c>
      <c r="D2029" s="64" t="s">
        <v>37</v>
      </c>
      <c r="E2029" s="64" t="s">
        <v>3051</v>
      </c>
      <c r="F2029" s="64">
        <v>1</v>
      </c>
      <c r="G2029" s="72" t="s">
        <v>3441</v>
      </c>
      <c r="H2029" s="63" t="s">
        <v>3745</v>
      </c>
      <c r="I2029" s="64" t="s">
        <v>494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0.2</v>
      </c>
      <c r="Q2029" s="68">
        <v>8</v>
      </c>
      <c r="R2029" s="68"/>
      <c r="S2029" s="68">
        <f t="shared" si="75"/>
        <v>1.6</v>
      </c>
      <c r="T2029" s="69" t="s">
        <v>548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446</v>
      </c>
      <c r="C2030" s="64" t="s">
        <v>18</v>
      </c>
      <c r="D2030" s="64" t="s">
        <v>37</v>
      </c>
      <c r="E2030" s="64" t="s">
        <v>317</v>
      </c>
      <c r="F2030" s="64">
        <v>1</v>
      </c>
      <c r="G2030" s="72" t="s">
        <v>2699</v>
      </c>
      <c r="H2030" s="63" t="s">
        <v>2700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0.1</v>
      </c>
      <c r="Q2030" s="68">
        <v>25</v>
      </c>
      <c r="R2030" s="68"/>
      <c r="S2030" s="68">
        <f t="shared" si="75"/>
        <v>2.5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446</v>
      </c>
      <c r="C2031" s="64" t="s">
        <v>18</v>
      </c>
      <c r="D2031" s="64" t="s">
        <v>37</v>
      </c>
      <c r="E2031" s="64" t="s">
        <v>341</v>
      </c>
      <c r="F2031" s="64">
        <v>1</v>
      </c>
      <c r="G2031" s="72" t="s">
        <v>3851</v>
      </c>
      <c r="H2031" s="63" t="s">
        <v>3852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0.1</v>
      </c>
      <c r="Q2031" s="68">
        <v>18</v>
      </c>
      <c r="R2031" s="68"/>
      <c r="S2031" s="68">
        <f t="shared" si="75"/>
        <v>1.8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446</v>
      </c>
      <c r="C2032" s="64" t="s">
        <v>18</v>
      </c>
      <c r="D2032" s="64" t="s">
        <v>37</v>
      </c>
      <c r="E2032" s="64" t="s">
        <v>641</v>
      </c>
      <c r="F2032" s="64">
        <v>1</v>
      </c>
      <c r="G2032" s="72" t="s">
        <v>2411</v>
      </c>
      <c r="H2032" s="63" t="s">
        <v>3032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0.33</v>
      </c>
      <c r="Q2032" s="68">
        <v>26</v>
      </c>
      <c r="R2032" s="68"/>
      <c r="S2032" s="68">
        <f t="shared" si="75"/>
        <v>8.58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446</v>
      </c>
      <c r="C2033" s="64" t="s">
        <v>18</v>
      </c>
      <c r="D2033" s="64" t="s">
        <v>37</v>
      </c>
      <c r="E2033" s="64" t="s">
        <v>1000</v>
      </c>
      <c r="F2033" s="64">
        <v>2</v>
      </c>
      <c r="G2033" s="72" t="s">
        <v>1707</v>
      </c>
      <c r="H2033" s="63" t="s">
        <v>3853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18</v>
      </c>
      <c r="R2033" s="68"/>
      <c r="S2033" s="68">
        <f t="shared" si="75"/>
        <v>1.8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446</v>
      </c>
      <c r="C2034" s="64" t="s">
        <v>18</v>
      </c>
      <c r="D2034" s="64" t="s">
        <v>37</v>
      </c>
      <c r="E2034" s="64" t="s">
        <v>608</v>
      </c>
      <c r="F2034" s="64">
        <v>1</v>
      </c>
      <c r="G2034" s="72">
        <v>204474010</v>
      </c>
      <c r="H2034" s="63" t="s">
        <v>3854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3</v>
      </c>
      <c r="R2034" s="68"/>
      <c r="S2034" s="68">
        <f t="shared" si="75"/>
        <v>0.30000000000000004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446</v>
      </c>
      <c r="C2035" s="64" t="s">
        <v>18</v>
      </c>
      <c r="D2035" s="64" t="s">
        <v>37</v>
      </c>
      <c r="E2035" s="64" t="s">
        <v>1002</v>
      </c>
      <c r="F2035" s="64">
        <v>2</v>
      </c>
      <c r="G2035" s="72">
        <v>230747006</v>
      </c>
      <c r="H2035" s="63" t="s">
        <v>3855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4</v>
      </c>
      <c r="R2035" s="68"/>
      <c r="S2035" s="68">
        <f t="shared" si="75"/>
        <v>0.4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446</v>
      </c>
      <c r="C2036" s="64" t="s">
        <v>18</v>
      </c>
      <c r="D2036" s="64" t="s">
        <v>37</v>
      </c>
      <c r="E2036" s="64" t="s">
        <v>1002</v>
      </c>
      <c r="F2036" s="64">
        <v>2</v>
      </c>
      <c r="G2036" s="72">
        <v>315630005</v>
      </c>
      <c r="H2036" s="63" t="s">
        <v>3856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0.1</v>
      </c>
      <c r="Q2036" s="68">
        <v>4</v>
      </c>
      <c r="R2036" s="68"/>
      <c r="S2036" s="68">
        <f t="shared" si="75"/>
        <v>0.4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1072</v>
      </c>
      <c r="F2037" s="64">
        <v>1</v>
      </c>
      <c r="G2037" s="72" t="s">
        <v>301</v>
      </c>
      <c r="H2037" s="63" t="s">
        <v>3757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0.25</v>
      </c>
      <c r="Q2037" s="68">
        <v>12</v>
      </c>
      <c r="R2037" s="68"/>
      <c r="S2037" s="68">
        <f t="shared" si="75"/>
        <v>3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34</v>
      </c>
      <c r="C2038" s="64" t="s">
        <v>18</v>
      </c>
      <c r="D2038" s="64" t="s">
        <v>19</v>
      </c>
      <c r="E2038" s="64" t="s">
        <v>642</v>
      </c>
      <c r="F2038" s="64">
        <v>2</v>
      </c>
      <c r="G2038" s="72">
        <v>130597368</v>
      </c>
      <c r="H2038" s="63" t="s">
        <v>3857</v>
      </c>
      <c r="I2038" s="64" t="s">
        <v>491</v>
      </c>
      <c r="J2038" s="63" t="s">
        <v>1719</v>
      </c>
      <c r="K2038" s="64" t="s">
        <v>281</v>
      </c>
      <c r="L2038" s="64" t="s">
        <v>268</v>
      </c>
      <c r="M2038" s="100">
        <v>0.1875</v>
      </c>
      <c r="N2038" s="100">
        <v>0.2013888888888889</v>
      </c>
      <c r="O2038" s="66">
        <f>IF(N2038-M2038&gt;0,N2038-M2038,N2038-M2038+24)</f>
        <v>1.3888888888888895E-2</v>
      </c>
      <c r="P2038" s="67">
        <v>0.34</v>
      </c>
      <c r="Q2038" s="68">
        <v>9</v>
      </c>
      <c r="R2038" s="68"/>
      <c r="S2038" s="68">
        <f>P2038*Q2038</f>
        <v>3.06</v>
      </c>
      <c r="T2038" s="69" t="s">
        <v>52</v>
      </c>
      <c r="U2038" s="69" t="s">
        <v>52</v>
      </c>
      <c r="V2038" s="63"/>
      <c r="W2038" s="63"/>
      <c r="X2038" s="63"/>
      <c r="Y2038" s="63"/>
      <c r="Z2038" s="63"/>
      <c r="AA2038" s="63">
        <v>2026040059</v>
      </c>
    </row>
    <row r="2039" spans="1:27" s="71" customFormat="1" ht="23.5" customHeight="1" x14ac:dyDescent="0.35">
      <c r="A2039" s="62">
        <v>46129</v>
      </c>
      <c r="B2039" s="63" t="s">
        <v>446</v>
      </c>
      <c r="C2039" s="64" t="s">
        <v>18</v>
      </c>
      <c r="D2039" s="64" t="s">
        <v>37</v>
      </c>
      <c r="E2039" s="64" t="s">
        <v>871</v>
      </c>
      <c r="F2039" s="64">
        <v>1</v>
      </c>
      <c r="G2039" s="85" t="s">
        <v>3859</v>
      </c>
      <c r="H2039" s="63" t="s">
        <v>3858</v>
      </c>
      <c r="I2039" s="64" t="s">
        <v>491</v>
      </c>
      <c r="J2039" s="63" t="s">
        <v>3860</v>
      </c>
      <c r="K2039" s="64" t="s">
        <v>281</v>
      </c>
      <c r="L2039" s="64" t="s">
        <v>268</v>
      </c>
      <c r="M2039" s="100">
        <v>0.34375</v>
      </c>
      <c r="N2039" s="100">
        <v>0.38541666666666669</v>
      </c>
      <c r="O2039" s="66">
        <f>IF(N2039-M2039&gt;0,N2039-M2039,N2039-M2039+24)</f>
        <v>4.1666666666666685E-2</v>
      </c>
      <c r="P2039" s="67">
        <v>1</v>
      </c>
      <c r="Q2039" s="68">
        <v>23</v>
      </c>
      <c r="R2039" s="68"/>
      <c r="S2039" s="68">
        <f>P2039*Q2039</f>
        <v>23</v>
      </c>
      <c r="T2039" s="69" t="s">
        <v>52</v>
      </c>
      <c r="U2039" s="69" t="s">
        <v>52</v>
      </c>
      <c r="V2039" s="63"/>
      <c r="W2039" s="63"/>
      <c r="X2039" s="63"/>
      <c r="Y2039" s="63"/>
      <c r="Z2039" s="63"/>
      <c r="AA2039" s="63">
        <v>2026040060</v>
      </c>
    </row>
    <row r="2040" spans="1:27" s="71" customFormat="1" ht="23.5" customHeight="1" x14ac:dyDescent="0.35">
      <c r="A2040" s="62">
        <v>46130</v>
      </c>
      <c r="B2040" s="63" t="s">
        <v>446</v>
      </c>
      <c r="C2040" s="64" t="s">
        <v>17</v>
      </c>
      <c r="D2040" s="64" t="s">
        <v>37</v>
      </c>
      <c r="E2040" s="64" t="s">
        <v>265</v>
      </c>
      <c r="F2040" s="64">
        <v>1</v>
      </c>
      <c r="G2040" s="72" t="s">
        <v>683</v>
      </c>
      <c r="H2040" s="63" t="s">
        <v>3867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ref="O2040:O2101" si="76">IF(N2040-M2040&gt;0,N2040-M2040,N2040-M2040+24)</f>
        <v>24</v>
      </c>
      <c r="P2040" s="67">
        <v>0.1</v>
      </c>
      <c r="Q2040" s="68">
        <v>27</v>
      </c>
      <c r="R2040" s="68"/>
      <c r="S2040" s="68">
        <f t="shared" ref="S2040:S2101" si="77">P2040*Q2040</f>
        <v>2.7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46130</v>
      </c>
      <c r="B2041" s="63" t="s">
        <v>446</v>
      </c>
      <c r="C2041" s="64" t="s">
        <v>17</v>
      </c>
      <c r="D2041" s="64" t="s">
        <v>37</v>
      </c>
      <c r="E2041" s="64" t="s">
        <v>269</v>
      </c>
      <c r="F2041" s="64">
        <v>2</v>
      </c>
      <c r="G2041" s="72" t="s">
        <v>785</v>
      </c>
      <c r="H2041" s="63" t="s">
        <v>3868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6"/>
        <v>24</v>
      </c>
      <c r="P2041" s="67">
        <v>0.33</v>
      </c>
      <c r="Q2041" s="68">
        <v>18</v>
      </c>
      <c r="R2041" s="68"/>
      <c r="S2041" s="68">
        <f t="shared" si="77"/>
        <v>5.94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46130</v>
      </c>
      <c r="B2042" s="63" t="s">
        <v>446</v>
      </c>
      <c r="C2042" s="64" t="s">
        <v>17</v>
      </c>
      <c r="D2042" s="64" t="s">
        <v>37</v>
      </c>
      <c r="E2042" s="64" t="s">
        <v>365</v>
      </c>
      <c r="F2042" s="64">
        <v>1</v>
      </c>
      <c r="G2042" s="72" t="s">
        <v>888</v>
      </c>
      <c r="H2042" s="63" t="s">
        <v>3869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6"/>
        <v>24</v>
      </c>
      <c r="P2042" s="67">
        <v>0.1</v>
      </c>
      <c r="Q2042" s="68">
        <v>25</v>
      </c>
      <c r="R2042" s="68"/>
      <c r="S2042" s="68">
        <f t="shared" si="77"/>
        <v>2.5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</row>
    <row r="2043" spans="1:27" s="71" customFormat="1" ht="23.5" customHeight="1" x14ac:dyDescent="0.35">
      <c r="A2043" s="62">
        <v>46130</v>
      </c>
      <c r="B2043" s="63" t="s">
        <v>446</v>
      </c>
      <c r="C2043" s="64" t="s">
        <v>17</v>
      </c>
      <c r="D2043" s="64" t="s">
        <v>37</v>
      </c>
      <c r="E2043" s="64" t="s">
        <v>902</v>
      </c>
      <c r="F2043" s="64">
        <v>1</v>
      </c>
      <c r="G2043" s="72" t="s">
        <v>3320</v>
      </c>
      <c r="H2043" s="63" t="s">
        <v>3870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6"/>
        <v>24</v>
      </c>
      <c r="P2043" s="67">
        <v>0.1</v>
      </c>
      <c r="Q2043" s="68">
        <v>26</v>
      </c>
      <c r="R2043" s="68"/>
      <c r="S2043" s="68">
        <f t="shared" si="77"/>
        <v>2.6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</row>
    <row r="2044" spans="1:27" s="71" customFormat="1" ht="23.5" customHeight="1" x14ac:dyDescent="0.35">
      <c r="A2044" s="62">
        <v>46130</v>
      </c>
      <c r="B2044" s="63" t="s">
        <v>34</v>
      </c>
      <c r="C2044" s="64" t="s">
        <v>17</v>
      </c>
      <c r="D2044" s="64" t="s">
        <v>19</v>
      </c>
      <c r="E2044" s="64" t="s">
        <v>722</v>
      </c>
      <c r="F2044" s="64">
        <v>2</v>
      </c>
      <c r="G2044" s="72">
        <v>130597185</v>
      </c>
      <c r="H2044" s="63" t="s">
        <v>3871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6"/>
        <v>24</v>
      </c>
      <c r="P2044" s="67">
        <v>0.33</v>
      </c>
      <c r="Q2044" s="68">
        <v>15</v>
      </c>
      <c r="R2044" s="68"/>
      <c r="S2044" s="68">
        <f t="shared" si="77"/>
        <v>4.95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446</v>
      </c>
      <c r="C2045" s="64" t="s">
        <v>18</v>
      </c>
      <c r="D2045" s="64" t="s">
        <v>37</v>
      </c>
      <c r="E2045" s="64" t="s">
        <v>555</v>
      </c>
      <c r="F2045" s="64">
        <v>1</v>
      </c>
      <c r="G2045" s="72" t="s">
        <v>3872</v>
      </c>
      <c r="H2045" s="63" t="s">
        <v>3873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0.1</v>
      </c>
      <c r="Q2045" s="68">
        <v>11</v>
      </c>
      <c r="R2045" s="68"/>
      <c r="S2045" s="68">
        <f t="shared" si="77"/>
        <v>1.1000000000000001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446</v>
      </c>
      <c r="C2046" s="64" t="s">
        <v>18</v>
      </c>
      <c r="D2046" s="64" t="s">
        <v>37</v>
      </c>
      <c r="E2046" s="64" t="s">
        <v>1348</v>
      </c>
      <c r="F2046" s="64">
        <v>1</v>
      </c>
      <c r="G2046" s="72" t="s">
        <v>2406</v>
      </c>
      <c r="H2046" s="63" t="s">
        <v>3874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10</v>
      </c>
      <c r="R2046" s="68"/>
      <c r="S2046" s="68">
        <f t="shared" si="77"/>
        <v>1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446</v>
      </c>
      <c r="C2047" s="64" t="s">
        <v>18</v>
      </c>
      <c r="D2047" s="64" t="s">
        <v>37</v>
      </c>
      <c r="E2047" s="64" t="s">
        <v>871</v>
      </c>
      <c r="F2047" s="64">
        <v>1</v>
      </c>
      <c r="G2047" s="72" t="s">
        <v>3875</v>
      </c>
      <c r="H2047" s="63" t="s">
        <v>3876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24</v>
      </c>
      <c r="R2047" s="68"/>
      <c r="S2047" s="68">
        <f t="shared" si="77"/>
        <v>2.4000000000000004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446</v>
      </c>
      <c r="C2048" s="64" t="s">
        <v>18</v>
      </c>
      <c r="D2048" s="64" t="s">
        <v>37</v>
      </c>
      <c r="E2048" s="64" t="s">
        <v>638</v>
      </c>
      <c r="F2048" s="64">
        <v>2</v>
      </c>
      <c r="G2048" s="72" t="s">
        <v>739</v>
      </c>
      <c r="H2048" s="63" t="s">
        <v>3877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0.1</v>
      </c>
      <c r="Q2048" s="68">
        <v>26</v>
      </c>
      <c r="R2048" s="68"/>
      <c r="S2048" s="68">
        <f t="shared" si="77"/>
        <v>2.6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446</v>
      </c>
      <c r="C2049" s="64" t="s">
        <v>18</v>
      </c>
      <c r="D2049" s="64" t="s">
        <v>37</v>
      </c>
      <c r="E2049" s="64" t="s">
        <v>1449</v>
      </c>
      <c r="F2049" s="64">
        <v>2</v>
      </c>
      <c r="G2049" s="72" t="s">
        <v>1129</v>
      </c>
      <c r="H2049" s="63" t="s">
        <v>3878</v>
      </c>
      <c r="I2049" s="64" t="s">
        <v>494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16</v>
      </c>
      <c r="R2049" s="68"/>
      <c r="S2049" s="68">
        <f t="shared" si="77"/>
        <v>1.6</v>
      </c>
      <c r="T2049" s="69" t="s">
        <v>548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446</v>
      </c>
      <c r="C2050" s="64" t="s">
        <v>18</v>
      </c>
      <c r="D2050" s="64" t="s">
        <v>37</v>
      </c>
      <c r="E2050" s="64" t="s">
        <v>320</v>
      </c>
      <c r="F2050" s="64">
        <v>1</v>
      </c>
      <c r="G2050" s="72" t="s">
        <v>256</v>
      </c>
      <c r="H2050" s="63" t="s">
        <v>3879</v>
      </c>
      <c r="I2050" s="64" t="s">
        <v>494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21</v>
      </c>
      <c r="R2050" s="68"/>
      <c r="S2050" s="68">
        <f t="shared" si="77"/>
        <v>2.1</v>
      </c>
      <c r="T2050" s="69" t="s">
        <v>548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446</v>
      </c>
      <c r="C2051" s="64" t="s">
        <v>18</v>
      </c>
      <c r="D2051" s="64" t="s">
        <v>37</v>
      </c>
      <c r="E2051" s="64" t="s">
        <v>2236</v>
      </c>
      <c r="F2051" s="64">
        <v>2</v>
      </c>
      <c r="G2051" s="72" t="s">
        <v>1988</v>
      </c>
      <c r="H2051" s="63" t="s">
        <v>3880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0.3</v>
      </c>
      <c r="Q2051" s="68">
        <v>22</v>
      </c>
      <c r="R2051" s="68"/>
      <c r="S2051" s="68">
        <f t="shared" si="77"/>
        <v>6.6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446</v>
      </c>
      <c r="C2052" s="64" t="s">
        <v>18</v>
      </c>
      <c r="D2052" s="64" t="s">
        <v>37</v>
      </c>
      <c r="E2052" s="64" t="s">
        <v>903</v>
      </c>
      <c r="F2052" s="64">
        <v>1</v>
      </c>
      <c r="G2052" s="72">
        <v>290188004</v>
      </c>
      <c r="H2052" s="63" t="s">
        <v>3881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1</v>
      </c>
      <c r="R2052" s="68"/>
      <c r="S2052" s="68">
        <f t="shared" si="77"/>
        <v>0.1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446</v>
      </c>
      <c r="C2053" s="64" t="s">
        <v>18</v>
      </c>
      <c r="D2053" s="64" t="s">
        <v>37</v>
      </c>
      <c r="E2053" s="64" t="s">
        <v>903</v>
      </c>
      <c r="F2053" s="64">
        <v>1</v>
      </c>
      <c r="G2053" s="72">
        <v>292086004</v>
      </c>
      <c r="H2053" s="63" t="s">
        <v>3882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</v>
      </c>
      <c r="R2053" s="68"/>
      <c r="S2053" s="68">
        <f t="shared" si="77"/>
        <v>0.1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446</v>
      </c>
      <c r="C2054" s="64" t="s">
        <v>18</v>
      </c>
      <c r="D2054" s="64" t="s">
        <v>37</v>
      </c>
      <c r="E2054" s="64" t="s">
        <v>339</v>
      </c>
      <c r="F2054" s="64">
        <v>1</v>
      </c>
      <c r="G2054" s="72">
        <v>316292010</v>
      </c>
      <c r="H2054" s="63" t="s">
        <v>3883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9</v>
      </c>
      <c r="R2054" s="68"/>
      <c r="S2054" s="68">
        <f t="shared" si="77"/>
        <v>0.9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446</v>
      </c>
      <c r="C2055" s="64" t="s">
        <v>18</v>
      </c>
      <c r="D2055" s="64" t="s">
        <v>37</v>
      </c>
      <c r="E2055" s="64" t="s">
        <v>616</v>
      </c>
      <c r="F2055" s="64">
        <v>1</v>
      </c>
      <c r="G2055" s="72">
        <v>317279009</v>
      </c>
      <c r="H2055" s="63" t="s">
        <v>3884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0.1</v>
      </c>
      <c r="Q2055" s="68">
        <v>2</v>
      </c>
      <c r="R2055" s="68"/>
      <c r="S2055" s="68">
        <f t="shared" si="77"/>
        <v>0.2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446</v>
      </c>
      <c r="C2056" s="64" t="s">
        <v>17</v>
      </c>
      <c r="D2056" s="64" t="s">
        <v>37</v>
      </c>
      <c r="E2056" s="64" t="s">
        <v>365</v>
      </c>
      <c r="F2056" s="64">
        <v>1</v>
      </c>
      <c r="G2056" s="72" t="s">
        <v>270</v>
      </c>
      <c r="H2056" s="63" t="s">
        <v>3885</v>
      </c>
      <c r="I2056" s="64" t="s">
        <v>481</v>
      </c>
      <c r="J2056" s="63" t="s">
        <v>3886</v>
      </c>
      <c r="K2056" s="64" t="s">
        <v>273</v>
      </c>
      <c r="L2056" s="64" t="s">
        <v>268</v>
      </c>
      <c r="M2056" s="100">
        <v>0.56944444444444442</v>
      </c>
      <c r="N2056" s="100">
        <v>0.61111111111111116</v>
      </c>
      <c r="O2056" s="66">
        <f t="shared" si="76"/>
        <v>4.1666666666666741E-2</v>
      </c>
      <c r="P2056" s="67">
        <v>1</v>
      </c>
      <c r="Q2056" s="68">
        <v>27</v>
      </c>
      <c r="R2056" s="68"/>
      <c r="S2056" s="68">
        <f t="shared" si="77"/>
        <v>27</v>
      </c>
      <c r="T2056" s="69" t="s">
        <v>27</v>
      </c>
      <c r="U2056" s="69" t="s">
        <v>30</v>
      </c>
      <c r="V2056" s="63" t="s">
        <v>4703</v>
      </c>
      <c r="W2056" s="63" t="s">
        <v>4704</v>
      </c>
      <c r="X2056" s="63" t="s">
        <v>4705</v>
      </c>
      <c r="Y2056" s="63"/>
      <c r="Z2056" s="63"/>
      <c r="AA2056" s="63">
        <v>2026040061</v>
      </c>
    </row>
    <row r="2057" spans="1:27" s="71" customFormat="1" ht="23.5" customHeight="1" x14ac:dyDescent="0.35">
      <c r="A2057" s="62">
        <v>46132</v>
      </c>
      <c r="B2057" s="63" t="s">
        <v>446</v>
      </c>
      <c r="C2057" s="64" t="s">
        <v>17</v>
      </c>
      <c r="D2057" s="64" t="s">
        <v>37</v>
      </c>
      <c r="E2057" s="64" t="s">
        <v>235</v>
      </c>
      <c r="F2057" s="64">
        <v>1</v>
      </c>
      <c r="G2057" s="72" t="s">
        <v>1066</v>
      </c>
      <c r="H2057" s="63" t="s">
        <v>3889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28</v>
      </c>
      <c r="R2057" s="68"/>
      <c r="S2057" s="68">
        <f t="shared" si="77"/>
        <v>2.8000000000000003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46132</v>
      </c>
      <c r="B2058" s="63" t="s">
        <v>34</v>
      </c>
      <c r="C2058" s="64" t="s">
        <v>17</v>
      </c>
      <c r="D2058" s="64" t="s">
        <v>19</v>
      </c>
      <c r="E2058" s="64" t="s">
        <v>998</v>
      </c>
      <c r="F2058" s="64">
        <v>2</v>
      </c>
      <c r="G2058" s="72">
        <v>130597181</v>
      </c>
      <c r="H2058" s="63" t="s">
        <v>3890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0.33</v>
      </c>
      <c r="Q2058" s="68">
        <v>12</v>
      </c>
      <c r="R2058" s="68"/>
      <c r="S2058" s="68">
        <f t="shared" si="77"/>
        <v>3.96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46132</v>
      </c>
      <c r="B2059" s="63" t="s">
        <v>34</v>
      </c>
      <c r="C2059" s="64" t="s">
        <v>17</v>
      </c>
      <c r="D2059" s="64" t="s">
        <v>19</v>
      </c>
      <c r="E2059" s="64" t="s">
        <v>274</v>
      </c>
      <c r="F2059" s="64">
        <v>2</v>
      </c>
      <c r="G2059" s="72" t="s">
        <v>767</v>
      </c>
      <c r="H2059" s="63" t="s">
        <v>3891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0.8</v>
      </c>
      <c r="Q2059" s="68">
        <v>12</v>
      </c>
      <c r="R2059" s="68"/>
      <c r="S2059" s="68">
        <f t="shared" si="77"/>
        <v>9.6000000000000014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46132</v>
      </c>
      <c r="B2060" s="63" t="s">
        <v>34</v>
      </c>
      <c r="C2060" s="64" t="s">
        <v>17</v>
      </c>
      <c r="D2060" s="64" t="s">
        <v>19</v>
      </c>
      <c r="E2060" s="64" t="s">
        <v>723</v>
      </c>
      <c r="F2060" s="64">
        <v>1</v>
      </c>
      <c r="G2060" s="72">
        <v>130879003</v>
      </c>
      <c r="H2060" s="63" t="s">
        <v>3244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0.3</v>
      </c>
      <c r="Q2060" s="68">
        <v>16</v>
      </c>
      <c r="R2060" s="68"/>
      <c r="S2060" s="68">
        <f t="shared" si="77"/>
        <v>4.8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</row>
    <row r="2061" spans="1:27" s="71" customFormat="1" ht="23.5" customHeight="1" x14ac:dyDescent="0.35">
      <c r="A2061" s="62">
        <v>46132</v>
      </c>
      <c r="B2061" s="63" t="s">
        <v>34</v>
      </c>
      <c r="C2061" s="64" t="s">
        <v>17</v>
      </c>
      <c r="D2061" s="64" t="s">
        <v>19</v>
      </c>
      <c r="E2061" s="64" t="s">
        <v>723</v>
      </c>
      <c r="F2061" s="64">
        <v>1</v>
      </c>
      <c r="G2061" s="72">
        <v>130670007</v>
      </c>
      <c r="H2061" s="63" t="s">
        <v>3892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0.3</v>
      </c>
      <c r="Q2061" s="68">
        <v>16</v>
      </c>
      <c r="R2061" s="68"/>
      <c r="S2061" s="68">
        <f t="shared" si="77"/>
        <v>4.8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300</v>
      </c>
      <c r="F2062" s="64">
        <v>1</v>
      </c>
      <c r="G2062" s="72">
        <v>108930825</v>
      </c>
      <c r="H2062" s="63" t="s">
        <v>3893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0.67</v>
      </c>
      <c r="Q2062" s="68">
        <v>8</v>
      </c>
      <c r="R2062" s="68"/>
      <c r="S2062" s="68">
        <f t="shared" si="77"/>
        <v>5.36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300</v>
      </c>
      <c r="F2063" s="64">
        <v>1</v>
      </c>
      <c r="G2063" s="72">
        <v>108930825</v>
      </c>
      <c r="H2063" s="63" t="s">
        <v>3744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0.67</v>
      </c>
      <c r="Q2063" s="68">
        <v>8</v>
      </c>
      <c r="R2063" s="68"/>
      <c r="S2063" s="68">
        <f t="shared" si="77"/>
        <v>5.36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300</v>
      </c>
      <c r="F2064" s="64">
        <v>1</v>
      </c>
      <c r="G2064" s="72" t="s">
        <v>2740</v>
      </c>
      <c r="H2064" s="63" t="s">
        <v>3894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10</v>
      </c>
      <c r="R2064" s="68"/>
      <c r="S2064" s="68">
        <f t="shared" si="77"/>
        <v>3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446</v>
      </c>
      <c r="C2065" s="64" t="s">
        <v>17</v>
      </c>
      <c r="D2065" s="64" t="s">
        <v>37</v>
      </c>
      <c r="E2065" s="64" t="s">
        <v>3051</v>
      </c>
      <c r="F2065" s="64">
        <v>1</v>
      </c>
      <c r="G2065" s="72" t="s">
        <v>3895</v>
      </c>
      <c r="H2065" s="63" t="s">
        <v>3896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0.18</v>
      </c>
      <c r="Q2065" s="68">
        <v>5</v>
      </c>
      <c r="R2065" s="68"/>
      <c r="S2065" s="68">
        <f t="shared" si="77"/>
        <v>0.89999999999999991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446</v>
      </c>
      <c r="C2066" s="64" t="s">
        <v>17</v>
      </c>
      <c r="D2066" s="64" t="s">
        <v>37</v>
      </c>
      <c r="E2066" s="64" t="s">
        <v>3051</v>
      </c>
      <c r="F2066" s="64">
        <v>2</v>
      </c>
      <c r="G2066" s="72" t="s">
        <v>3449</v>
      </c>
      <c r="H2066" s="63" t="s">
        <v>3897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0.2</v>
      </c>
      <c r="Q2066" s="68">
        <v>5</v>
      </c>
      <c r="R2066" s="68"/>
      <c r="S2066" s="68">
        <f t="shared" si="77"/>
        <v>1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446</v>
      </c>
      <c r="C2067" s="64" t="s">
        <v>18</v>
      </c>
      <c r="D2067" s="64" t="s">
        <v>37</v>
      </c>
      <c r="E2067" s="64" t="s">
        <v>1449</v>
      </c>
      <c r="F2067" s="64">
        <v>2</v>
      </c>
      <c r="G2067" s="72" t="s">
        <v>2804</v>
      </c>
      <c r="H2067" s="63" t="s">
        <v>3898</v>
      </c>
      <c r="I2067" s="64" t="s">
        <v>494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0.75</v>
      </c>
      <c r="Q2067" s="68">
        <v>23</v>
      </c>
      <c r="R2067" s="68"/>
      <c r="S2067" s="68">
        <f t="shared" si="77"/>
        <v>17.25</v>
      </c>
      <c r="T2067" s="69" t="s">
        <v>548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446</v>
      </c>
      <c r="C2068" s="64" t="s">
        <v>18</v>
      </c>
      <c r="D2068" s="64" t="s">
        <v>37</v>
      </c>
      <c r="E2068" s="64" t="s">
        <v>555</v>
      </c>
      <c r="F2068" s="64">
        <v>1</v>
      </c>
      <c r="G2068" s="72" t="s">
        <v>2872</v>
      </c>
      <c r="H2068" s="63" t="s">
        <v>3899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27</v>
      </c>
      <c r="R2068" s="68"/>
      <c r="S2068" s="68">
        <f t="shared" si="77"/>
        <v>2.7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446</v>
      </c>
      <c r="C2069" s="64" t="s">
        <v>18</v>
      </c>
      <c r="D2069" s="64" t="s">
        <v>37</v>
      </c>
      <c r="E2069" s="64" t="s">
        <v>2688</v>
      </c>
      <c r="F2069" s="64">
        <v>1</v>
      </c>
      <c r="G2069" s="72" t="s">
        <v>2051</v>
      </c>
      <c r="H2069" s="63" t="s">
        <v>3900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</v>
      </c>
      <c r="Q2069" s="68">
        <v>18</v>
      </c>
      <c r="R2069" s="68"/>
      <c r="S2069" s="68">
        <f t="shared" si="77"/>
        <v>1.8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446</v>
      </c>
      <c r="C2070" s="64" t="s">
        <v>18</v>
      </c>
      <c r="D2070" s="64" t="s">
        <v>37</v>
      </c>
      <c r="E2070" s="64" t="s">
        <v>3808</v>
      </c>
      <c r="F2070" s="64">
        <v>1</v>
      </c>
      <c r="G2070" s="72">
        <v>161026004</v>
      </c>
      <c r="H2070" s="63" t="s">
        <v>3901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0.3</v>
      </c>
      <c r="Q2070" s="68">
        <v>15</v>
      </c>
      <c r="R2070" s="68"/>
      <c r="S2070" s="68">
        <f t="shared" si="77"/>
        <v>4.5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446</v>
      </c>
      <c r="C2071" s="64" t="s">
        <v>17</v>
      </c>
      <c r="D2071" s="64" t="s">
        <v>37</v>
      </c>
      <c r="E2071" s="64" t="s">
        <v>3523</v>
      </c>
      <c r="F2071" s="64">
        <v>1</v>
      </c>
      <c r="G2071" s="72" t="s">
        <v>3902</v>
      </c>
      <c r="H2071" s="63" t="s">
        <v>3903</v>
      </c>
      <c r="I2071" s="64" t="s">
        <v>481</v>
      </c>
      <c r="J2071" s="63" t="s">
        <v>3904</v>
      </c>
      <c r="K2071" s="64" t="s">
        <v>273</v>
      </c>
      <c r="L2071" s="64" t="s">
        <v>268</v>
      </c>
      <c r="M2071" s="100">
        <v>0.3125</v>
      </c>
      <c r="N2071" s="100">
        <v>0.64583333333333337</v>
      </c>
      <c r="O2071" s="66">
        <f t="shared" si="76"/>
        <v>0.33333333333333337</v>
      </c>
      <c r="P2071" s="67">
        <v>8</v>
      </c>
      <c r="Q2071" s="68">
        <v>22</v>
      </c>
      <c r="R2071" s="68"/>
      <c r="S2071" s="68">
        <f t="shared" si="77"/>
        <v>176</v>
      </c>
      <c r="T2071" s="69" t="s">
        <v>30</v>
      </c>
      <c r="U2071" s="69" t="s">
        <v>30</v>
      </c>
      <c r="V2071" s="63" t="s">
        <v>4706</v>
      </c>
      <c r="W2071" s="63" t="s">
        <v>4707</v>
      </c>
      <c r="X2071" s="63" t="s">
        <v>549</v>
      </c>
      <c r="Y2071" s="63"/>
      <c r="Z2071" s="63"/>
      <c r="AA2071" s="63">
        <v>2026040062</v>
      </c>
    </row>
    <row r="2072" spans="1:27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3888</v>
      </c>
      <c r="F2072" s="64">
        <v>2</v>
      </c>
      <c r="G2072" s="72">
        <v>130514052</v>
      </c>
      <c r="H2072" s="63" t="s">
        <v>3905</v>
      </c>
      <c r="I2072" s="64" t="s">
        <v>491</v>
      </c>
      <c r="J2072" s="63" t="s">
        <v>3906</v>
      </c>
      <c r="K2072" s="64" t="s">
        <v>281</v>
      </c>
      <c r="L2072" s="64" t="s">
        <v>268</v>
      </c>
      <c r="M2072" s="100">
        <v>0.91666666666666663</v>
      </c>
      <c r="N2072" s="100">
        <v>0.9375</v>
      </c>
      <c r="O2072" s="66">
        <f t="shared" si="76"/>
        <v>2.083333333333337E-2</v>
      </c>
      <c r="P2072" s="67">
        <v>0.5</v>
      </c>
      <c r="Q2072" s="68">
        <v>9</v>
      </c>
      <c r="R2072" s="68"/>
      <c r="S2072" s="68">
        <f t="shared" si="77"/>
        <v>4.5</v>
      </c>
      <c r="T2072" s="69" t="s">
        <v>52</v>
      </c>
      <c r="U2072" s="69" t="s">
        <v>52</v>
      </c>
      <c r="V2072" s="63"/>
      <c r="W2072" s="63"/>
      <c r="X2072" s="63"/>
      <c r="Y2072" s="63"/>
      <c r="Z2072" s="63"/>
      <c r="AA2072" s="63">
        <v>2026040063</v>
      </c>
    </row>
    <row r="2073" spans="1:27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371</v>
      </c>
      <c r="F2073" s="64">
        <v>1</v>
      </c>
      <c r="G2073" s="72" t="s">
        <v>2157</v>
      </c>
      <c r="H2073" s="63" t="s">
        <v>3907</v>
      </c>
      <c r="I2073" s="64" t="s">
        <v>491</v>
      </c>
      <c r="J2073" s="63" t="s">
        <v>3908</v>
      </c>
      <c r="K2073" s="64" t="s">
        <v>281</v>
      </c>
      <c r="L2073" s="64" t="s">
        <v>268</v>
      </c>
      <c r="M2073" s="100">
        <v>0.57291666666666663</v>
      </c>
      <c r="N2073" s="100">
        <v>0.59375</v>
      </c>
      <c r="O2073" s="66">
        <f t="shared" si="76"/>
        <v>2.083333333333337E-2</v>
      </c>
      <c r="P2073" s="67">
        <v>0.5</v>
      </c>
      <c r="Q2073" s="68">
        <v>11</v>
      </c>
      <c r="R2073" s="68"/>
      <c r="S2073" s="68">
        <f t="shared" si="77"/>
        <v>5.5</v>
      </c>
      <c r="T2073" s="69" t="s">
        <v>52</v>
      </c>
      <c r="U2073" s="69" t="s">
        <v>52</v>
      </c>
      <c r="V2073" s="63"/>
      <c r="W2073" s="63"/>
      <c r="X2073" s="63"/>
      <c r="Y2073" s="63"/>
      <c r="Z2073" s="63"/>
      <c r="AA2073" s="63">
        <v>2026040064</v>
      </c>
    </row>
    <row r="2074" spans="1:27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1156</v>
      </c>
      <c r="F2074" s="64">
        <v>1</v>
      </c>
      <c r="G2074" s="72" t="s">
        <v>301</v>
      </c>
      <c r="H2074" s="63" t="s">
        <v>3909</v>
      </c>
      <c r="I2074" s="64" t="s">
        <v>491</v>
      </c>
      <c r="J2074" s="63" t="s">
        <v>1719</v>
      </c>
      <c r="K2074" s="64" t="s">
        <v>281</v>
      </c>
      <c r="L2074" s="64" t="s">
        <v>268</v>
      </c>
      <c r="M2074" s="100">
        <v>0.40972222222222221</v>
      </c>
      <c r="N2074" s="100">
        <v>0.42222222222222222</v>
      </c>
      <c r="O2074" s="66">
        <f t="shared" si="76"/>
        <v>1.2500000000000011E-2</v>
      </c>
      <c r="P2074" s="67">
        <v>0.3</v>
      </c>
      <c r="Q2074" s="68">
        <v>10</v>
      </c>
      <c r="R2074" s="68"/>
      <c r="S2074" s="68">
        <f t="shared" si="77"/>
        <v>3</v>
      </c>
      <c r="T2074" s="69" t="s">
        <v>52</v>
      </c>
      <c r="U2074" s="69" t="s">
        <v>52</v>
      </c>
      <c r="V2074" s="63"/>
      <c r="W2074" s="63"/>
      <c r="X2074" s="63"/>
      <c r="Y2074" s="63"/>
      <c r="Z2074" s="63"/>
      <c r="AA2074" s="63">
        <v>2026040065</v>
      </c>
    </row>
    <row r="2075" spans="1:27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1156</v>
      </c>
      <c r="F2075" s="64">
        <v>1</v>
      </c>
      <c r="G2075" s="72" t="s">
        <v>301</v>
      </c>
      <c r="H2075" s="63" t="s">
        <v>3909</v>
      </c>
      <c r="I2075" s="64" t="s">
        <v>491</v>
      </c>
      <c r="J2075" s="63" t="s">
        <v>3910</v>
      </c>
      <c r="K2075" s="64" t="s">
        <v>281</v>
      </c>
      <c r="L2075" s="64" t="s">
        <v>268</v>
      </c>
      <c r="M2075" s="100">
        <v>0.4513888888888889</v>
      </c>
      <c r="N2075" s="100">
        <v>0.46388888888888891</v>
      </c>
      <c r="O2075" s="66">
        <f t="shared" si="76"/>
        <v>1.2500000000000011E-2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52</v>
      </c>
      <c r="U2075" s="69" t="s">
        <v>52</v>
      </c>
      <c r="V2075" s="63"/>
      <c r="W2075" s="63"/>
      <c r="X2075" s="63"/>
      <c r="Y2075" s="63"/>
      <c r="Z2075" s="63"/>
      <c r="AA2075" s="63">
        <v>2026040066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1156</v>
      </c>
      <c r="F2076" s="64">
        <v>2</v>
      </c>
      <c r="G2076" s="72" t="s">
        <v>301</v>
      </c>
      <c r="H2076" s="63" t="s">
        <v>3909</v>
      </c>
      <c r="I2076" s="64" t="s">
        <v>491</v>
      </c>
      <c r="J2076" s="63" t="s">
        <v>1719</v>
      </c>
      <c r="K2076" s="64" t="s">
        <v>281</v>
      </c>
      <c r="L2076" s="64" t="s">
        <v>268</v>
      </c>
      <c r="M2076" s="100">
        <v>0.21180555555555555</v>
      </c>
      <c r="N2076" s="100">
        <v>0.22222222222222221</v>
      </c>
      <c r="O2076" s="66">
        <f t="shared" si="76"/>
        <v>1.0416666666666657E-2</v>
      </c>
      <c r="P2076" s="67">
        <v>0.25</v>
      </c>
      <c r="Q2076" s="68">
        <v>11</v>
      </c>
      <c r="R2076" s="68"/>
      <c r="S2076" s="68">
        <f t="shared" si="77"/>
        <v>2.75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2026040067</v>
      </c>
    </row>
    <row r="2077" spans="1:27" s="71" customFormat="1" ht="23.5" customHeight="1" x14ac:dyDescent="0.35">
      <c r="A2077" s="62">
        <v>46133</v>
      </c>
      <c r="B2077" s="63" t="s">
        <v>446</v>
      </c>
      <c r="C2077" s="64" t="s">
        <v>17</v>
      </c>
      <c r="D2077" s="64" t="s">
        <v>37</v>
      </c>
      <c r="E2077" s="64" t="s">
        <v>289</v>
      </c>
      <c r="F2077" s="64">
        <v>1</v>
      </c>
      <c r="G2077" s="72" t="s">
        <v>1888</v>
      </c>
      <c r="H2077" s="63" t="s">
        <v>3934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0.1</v>
      </c>
      <c r="Q2077" s="68">
        <v>18</v>
      </c>
      <c r="R2077" s="68"/>
      <c r="S2077" s="68">
        <f t="shared" si="77"/>
        <v>1.8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</row>
    <row r="2078" spans="1:27" s="71" customFormat="1" ht="23.5" customHeight="1" x14ac:dyDescent="0.35">
      <c r="A2078" s="62">
        <v>46133</v>
      </c>
      <c r="B2078" s="63" t="s">
        <v>446</v>
      </c>
      <c r="C2078" s="64" t="s">
        <v>17</v>
      </c>
      <c r="D2078" s="64" t="s">
        <v>37</v>
      </c>
      <c r="E2078" s="64" t="s">
        <v>292</v>
      </c>
      <c r="F2078" s="64">
        <v>1</v>
      </c>
      <c r="G2078" s="72" t="s">
        <v>757</v>
      </c>
      <c r="H2078" s="63" t="s">
        <v>3935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0.1</v>
      </c>
      <c r="Q2078" s="68">
        <v>22</v>
      </c>
      <c r="R2078" s="68"/>
      <c r="S2078" s="68">
        <f t="shared" si="77"/>
        <v>2.2000000000000002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</row>
    <row r="2079" spans="1:27" s="71" customFormat="1" ht="23.5" customHeight="1" x14ac:dyDescent="0.35">
      <c r="A2079" s="62">
        <v>46133</v>
      </c>
      <c r="B2079" s="63" t="s">
        <v>446</v>
      </c>
      <c r="C2079" s="64" t="s">
        <v>17</v>
      </c>
      <c r="D2079" s="64" t="s">
        <v>37</v>
      </c>
      <c r="E2079" s="64" t="s">
        <v>902</v>
      </c>
      <c r="F2079" s="64">
        <v>2</v>
      </c>
      <c r="G2079" s="72" t="s">
        <v>3053</v>
      </c>
      <c r="H2079" s="63" t="s">
        <v>3936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0.33</v>
      </c>
      <c r="Q2079" s="68">
        <v>24</v>
      </c>
      <c r="R2079" s="68"/>
      <c r="S2079" s="68">
        <f t="shared" si="77"/>
        <v>7.92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</row>
    <row r="2080" spans="1:27" s="71" customFormat="1" ht="23.5" customHeight="1" x14ac:dyDescent="0.35">
      <c r="A2080" s="62">
        <v>46133</v>
      </c>
      <c r="B2080" s="63" t="s">
        <v>446</v>
      </c>
      <c r="C2080" s="64" t="s">
        <v>17</v>
      </c>
      <c r="D2080" s="64" t="s">
        <v>37</v>
      </c>
      <c r="E2080" s="64" t="s">
        <v>368</v>
      </c>
      <c r="F2080" s="64">
        <v>2</v>
      </c>
      <c r="G2080" s="72" t="s">
        <v>287</v>
      </c>
      <c r="H2080" s="63" t="s">
        <v>3937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24</v>
      </c>
      <c r="R2080" s="68"/>
      <c r="S2080" s="68">
        <f t="shared" si="77"/>
        <v>2.4000000000000004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</row>
    <row r="2081" spans="1:27" s="71" customFormat="1" ht="23.5" customHeight="1" x14ac:dyDescent="0.35">
      <c r="A2081" s="62">
        <v>46133</v>
      </c>
      <c r="B2081" s="63" t="s">
        <v>446</v>
      </c>
      <c r="C2081" s="64" t="s">
        <v>17</v>
      </c>
      <c r="D2081" s="64" t="s">
        <v>37</v>
      </c>
      <c r="E2081" s="64" t="s">
        <v>3051</v>
      </c>
      <c r="F2081" s="64">
        <v>2</v>
      </c>
      <c r="G2081" s="72" t="s">
        <v>3938</v>
      </c>
      <c r="H2081" s="63" t="s">
        <v>3939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0.17</v>
      </c>
      <c r="Q2081" s="68">
        <v>9</v>
      </c>
      <c r="R2081" s="68"/>
      <c r="S2081" s="68">
        <f t="shared" si="77"/>
        <v>1.53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446</v>
      </c>
      <c r="C2082" s="64" t="s">
        <v>17</v>
      </c>
      <c r="D2082" s="64" t="s">
        <v>37</v>
      </c>
      <c r="E2082" s="64" t="s">
        <v>3051</v>
      </c>
      <c r="F2082" s="64">
        <v>1</v>
      </c>
      <c r="G2082" s="72" t="s">
        <v>3418</v>
      </c>
      <c r="H2082" s="63" t="s">
        <v>3940</v>
      </c>
      <c r="I2082" s="64" t="s">
        <v>494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0.5</v>
      </c>
      <c r="Q2082" s="68">
        <v>8</v>
      </c>
      <c r="R2082" s="68"/>
      <c r="S2082" s="68">
        <f t="shared" si="77"/>
        <v>4</v>
      </c>
      <c r="T2082" s="69" t="s">
        <v>548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446</v>
      </c>
      <c r="C2083" s="64" t="s">
        <v>17</v>
      </c>
      <c r="D2083" s="64" t="s">
        <v>37</v>
      </c>
      <c r="E2083" s="64" t="s">
        <v>3051</v>
      </c>
      <c r="F2083" s="64">
        <v>2</v>
      </c>
      <c r="G2083" s="72" t="s">
        <v>3941</v>
      </c>
      <c r="H2083" s="63" t="s">
        <v>3942</v>
      </c>
      <c r="I2083" s="64" t="s">
        <v>494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0.18</v>
      </c>
      <c r="Q2083" s="68">
        <v>9</v>
      </c>
      <c r="R2083" s="68"/>
      <c r="S2083" s="68">
        <f t="shared" si="77"/>
        <v>1.6199999999999999</v>
      </c>
      <c r="T2083" s="69" t="s">
        <v>548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34</v>
      </c>
      <c r="C2084" s="64" t="s">
        <v>17</v>
      </c>
      <c r="D2084" s="64" t="s">
        <v>19</v>
      </c>
      <c r="E2084" s="64" t="s">
        <v>998</v>
      </c>
      <c r="F2084" s="64">
        <v>1</v>
      </c>
      <c r="G2084" s="72">
        <v>130597181</v>
      </c>
      <c r="H2084" s="63" t="s">
        <v>3943</v>
      </c>
      <c r="I2084" s="64" t="s">
        <v>494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0.25</v>
      </c>
      <c r="Q2084" s="68">
        <v>12</v>
      </c>
      <c r="R2084" s="68"/>
      <c r="S2084" s="68">
        <f t="shared" si="77"/>
        <v>3</v>
      </c>
      <c r="T2084" s="69" t="s">
        <v>548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34</v>
      </c>
      <c r="C2085" s="64" t="s">
        <v>17</v>
      </c>
      <c r="D2085" s="64" t="s">
        <v>19</v>
      </c>
      <c r="E2085" s="64" t="s">
        <v>722</v>
      </c>
      <c r="F2085" s="64">
        <v>1</v>
      </c>
      <c r="G2085" s="72">
        <v>130649006</v>
      </c>
      <c r="H2085" s="63" t="s">
        <v>3944</v>
      </c>
      <c r="I2085" s="64" t="s">
        <v>494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0.33</v>
      </c>
      <c r="Q2085" s="68">
        <v>11</v>
      </c>
      <c r="R2085" s="68"/>
      <c r="S2085" s="68">
        <f t="shared" si="77"/>
        <v>3.6300000000000003</v>
      </c>
      <c r="T2085" s="69" t="s">
        <v>548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34</v>
      </c>
      <c r="C2086" s="64" t="s">
        <v>17</v>
      </c>
      <c r="D2086" s="64" t="s">
        <v>19</v>
      </c>
      <c r="E2086" s="64" t="s">
        <v>722</v>
      </c>
      <c r="F2086" s="64">
        <v>2</v>
      </c>
      <c r="G2086" s="72">
        <v>130649013</v>
      </c>
      <c r="H2086" s="63" t="s">
        <v>3945</v>
      </c>
      <c r="I2086" s="64" t="s">
        <v>494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12</v>
      </c>
      <c r="R2086" s="68"/>
      <c r="S2086" s="68">
        <f t="shared" si="77"/>
        <v>6</v>
      </c>
      <c r="T2086" s="69" t="s">
        <v>548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446</v>
      </c>
      <c r="C2087" s="64" t="s">
        <v>18</v>
      </c>
      <c r="D2087" s="64" t="s">
        <v>37</v>
      </c>
      <c r="E2087" s="64" t="s">
        <v>328</v>
      </c>
      <c r="F2087" s="64">
        <v>2</v>
      </c>
      <c r="G2087" s="72" t="s">
        <v>3946</v>
      </c>
      <c r="H2087" s="63" t="s">
        <v>3947</v>
      </c>
      <c r="I2087" s="64" t="s">
        <v>494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0.75</v>
      </c>
      <c r="Q2087" s="68">
        <v>25</v>
      </c>
      <c r="R2087" s="68"/>
      <c r="S2087" s="68">
        <f t="shared" si="77"/>
        <v>18.75</v>
      </c>
      <c r="T2087" s="69" t="s">
        <v>548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446</v>
      </c>
      <c r="C2088" s="64" t="s">
        <v>18</v>
      </c>
      <c r="D2088" s="64" t="s">
        <v>37</v>
      </c>
      <c r="E2088" s="64" t="s">
        <v>1058</v>
      </c>
      <c r="F2088" s="64">
        <v>2</v>
      </c>
      <c r="G2088" s="72" t="s">
        <v>247</v>
      </c>
      <c r="H2088" s="63" t="s">
        <v>3948</v>
      </c>
      <c r="I2088" s="64" t="s">
        <v>494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0.1</v>
      </c>
      <c r="Q2088" s="68">
        <v>17</v>
      </c>
      <c r="R2088" s="68"/>
      <c r="S2088" s="68">
        <f t="shared" si="77"/>
        <v>1.7000000000000002</v>
      </c>
      <c r="T2088" s="69" t="s">
        <v>548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446</v>
      </c>
      <c r="C2089" s="64" t="s">
        <v>18</v>
      </c>
      <c r="D2089" s="64" t="s">
        <v>37</v>
      </c>
      <c r="E2089" s="64" t="s">
        <v>3480</v>
      </c>
      <c r="F2089" s="64">
        <v>2</v>
      </c>
      <c r="G2089" s="72" t="s">
        <v>3949</v>
      </c>
      <c r="H2089" s="63" t="s">
        <v>3950</v>
      </c>
      <c r="I2089" s="64" t="s">
        <v>494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0.1</v>
      </c>
      <c r="Q2089" s="68">
        <v>17</v>
      </c>
      <c r="R2089" s="68"/>
      <c r="S2089" s="68">
        <f t="shared" si="77"/>
        <v>1.7000000000000002</v>
      </c>
      <c r="T2089" s="69" t="s">
        <v>548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446</v>
      </c>
      <c r="C2090" s="64" t="s">
        <v>18</v>
      </c>
      <c r="D2090" s="64" t="s">
        <v>37</v>
      </c>
      <c r="E2090" s="64" t="s">
        <v>820</v>
      </c>
      <c r="F2090" s="64">
        <v>1</v>
      </c>
      <c r="G2090" s="72" t="s">
        <v>2839</v>
      </c>
      <c r="H2090" s="63" t="s">
        <v>3951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22</v>
      </c>
      <c r="R2090" s="68"/>
      <c r="S2090" s="68">
        <f t="shared" si="77"/>
        <v>2.2000000000000002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446</v>
      </c>
      <c r="C2091" s="64" t="s">
        <v>18</v>
      </c>
      <c r="D2091" s="64" t="s">
        <v>37</v>
      </c>
      <c r="E2091" s="64" t="s">
        <v>555</v>
      </c>
      <c r="F2091" s="64">
        <v>1</v>
      </c>
      <c r="G2091" s="72" t="s">
        <v>3952</v>
      </c>
      <c r="H2091" s="63" t="s">
        <v>3953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446</v>
      </c>
      <c r="C2092" s="64" t="s">
        <v>18</v>
      </c>
      <c r="D2092" s="64" t="s">
        <v>37</v>
      </c>
      <c r="E2092" s="64" t="s">
        <v>341</v>
      </c>
      <c r="F2092" s="64">
        <v>1</v>
      </c>
      <c r="G2092" s="72" t="s">
        <v>2592</v>
      </c>
      <c r="H2092" s="63" t="s">
        <v>3954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28</v>
      </c>
      <c r="R2092" s="68"/>
      <c r="S2092" s="68">
        <f t="shared" si="77"/>
        <v>9.24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446</v>
      </c>
      <c r="C2093" s="64" t="s">
        <v>18</v>
      </c>
      <c r="D2093" s="64" t="s">
        <v>37</v>
      </c>
      <c r="E2093" s="64" t="s">
        <v>1000</v>
      </c>
      <c r="F2093" s="64">
        <v>2</v>
      </c>
      <c r="G2093" s="72" t="s">
        <v>3955</v>
      </c>
      <c r="H2093" s="63" t="s">
        <v>3956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15</v>
      </c>
      <c r="R2093" s="68"/>
      <c r="S2093" s="68">
        <f t="shared" si="77"/>
        <v>1.5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446</v>
      </c>
      <c r="C2094" s="64" t="s">
        <v>18</v>
      </c>
      <c r="D2094" s="64" t="s">
        <v>37</v>
      </c>
      <c r="E2094" s="64" t="s">
        <v>2580</v>
      </c>
      <c r="F2094" s="64">
        <v>1</v>
      </c>
      <c r="G2094" s="72" t="s">
        <v>2161</v>
      </c>
      <c r="H2094" s="63" t="s">
        <v>3957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20</v>
      </c>
      <c r="R2094" s="68"/>
      <c r="S2094" s="68">
        <f t="shared" si="77"/>
        <v>2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446</v>
      </c>
      <c r="C2095" s="64" t="s">
        <v>18</v>
      </c>
      <c r="D2095" s="64" t="s">
        <v>37</v>
      </c>
      <c r="E2095" s="64" t="s">
        <v>246</v>
      </c>
      <c r="F2095" s="64">
        <v>2</v>
      </c>
      <c r="G2095" s="72">
        <v>159344004</v>
      </c>
      <c r="H2095" s="63" t="s">
        <v>3958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18</v>
      </c>
      <c r="R2095" s="68"/>
      <c r="S2095" s="68">
        <f t="shared" si="77"/>
        <v>1.8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265</v>
      </c>
      <c r="F2096" s="64">
        <v>1</v>
      </c>
      <c r="G2096" s="72" t="s">
        <v>1019</v>
      </c>
      <c r="H2096" s="63" t="s">
        <v>3959</v>
      </c>
      <c r="I2096" s="64" t="s">
        <v>491</v>
      </c>
      <c r="J2096" s="63" t="s">
        <v>3249</v>
      </c>
      <c r="K2096" s="64" t="s">
        <v>281</v>
      </c>
      <c r="L2096" s="64" t="s">
        <v>268</v>
      </c>
      <c r="M2096" s="100">
        <v>0.3125</v>
      </c>
      <c r="N2096" s="100">
        <v>0.33333333333333331</v>
      </c>
      <c r="O2096" s="66">
        <f t="shared" si="76"/>
        <v>2.0833333333333315E-2</v>
      </c>
      <c r="P2096" s="67">
        <v>0.5</v>
      </c>
      <c r="Q2096" s="68">
        <v>25</v>
      </c>
      <c r="R2096" s="68"/>
      <c r="S2096" s="68">
        <f t="shared" si="77"/>
        <v>12.5</v>
      </c>
      <c r="T2096" s="69" t="s">
        <v>52</v>
      </c>
      <c r="U2096" s="69" t="s">
        <v>52</v>
      </c>
      <c r="V2096" s="63"/>
      <c r="W2096" s="63"/>
      <c r="X2096" s="63"/>
      <c r="Y2096" s="63"/>
      <c r="Z2096" s="63"/>
      <c r="AA2096" s="63">
        <v>2026040070</v>
      </c>
    </row>
    <row r="2097" spans="1:27" s="71" customFormat="1" ht="23.5" customHeight="1" x14ac:dyDescent="0.35">
      <c r="A2097" s="62">
        <v>46133</v>
      </c>
      <c r="B2097" s="63" t="s">
        <v>446</v>
      </c>
      <c r="C2097" s="64" t="s">
        <v>17</v>
      </c>
      <c r="D2097" s="64" t="s">
        <v>37</v>
      </c>
      <c r="E2097" s="64" t="s">
        <v>368</v>
      </c>
      <c r="F2097" s="64">
        <v>2</v>
      </c>
      <c r="G2097" s="72" t="s">
        <v>287</v>
      </c>
      <c r="H2097" s="63" t="s">
        <v>3937</v>
      </c>
      <c r="I2097" s="64" t="s">
        <v>481</v>
      </c>
      <c r="J2097" s="63" t="s">
        <v>3960</v>
      </c>
      <c r="K2097" s="64" t="s">
        <v>273</v>
      </c>
      <c r="L2097" s="64" t="s">
        <v>268</v>
      </c>
      <c r="M2097" s="100">
        <v>0.97916666666666663</v>
      </c>
      <c r="N2097" s="100">
        <v>2.0833333333333332E-2</v>
      </c>
      <c r="O2097" s="66">
        <f t="shared" si="76"/>
        <v>23.041666666666668</v>
      </c>
      <c r="P2097" s="67">
        <v>1</v>
      </c>
      <c r="Q2097" s="68">
        <v>24</v>
      </c>
      <c r="R2097" s="68"/>
      <c r="S2097" s="68">
        <f t="shared" si="77"/>
        <v>24</v>
      </c>
      <c r="T2097" s="69" t="s">
        <v>27</v>
      </c>
      <c r="U2097" s="69" t="s">
        <v>30</v>
      </c>
      <c r="V2097" s="63"/>
      <c r="W2097" s="63" t="s">
        <v>5413</v>
      </c>
      <c r="X2097" s="63" t="s">
        <v>5414</v>
      </c>
      <c r="Y2097" s="63"/>
      <c r="Z2097" s="63"/>
      <c r="AA2097" s="63">
        <v>2026040071</v>
      </c>
    </row>
    <row r="2098" spans="1:27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615</v>
      </c>
      <c r="F2098" s="64">
        <v>2</v>
      </c>
      <c r="G2098" s="72">
        <v>130597185</v>
      </c>
      <c r="H2098" s="63" t="s">
        <v>3871</v>
      </c>
      <c r="I2098" s="64" t="s">
        <v>481</v>
      </c>
      <c r="J2098" s="63" t="s">
        <v>3961</v>
      </c>
      <c r="K2098" s="64" t="s">
        <v>273</v>
      </c>
      <c r="L2098" s="64" t="s">
        <v>268</v>
      </c>
      <c r="M2098" s="100">
        <v>1.3888888888888888E-2</v>
      </c>
      <c r="N2098" s="100">
        <v>3.4722222222222224E-2</v>
      </c>
      <c r="O2098" s="66">
        <f t="shared" si="76"/>
        <v>2.0833333333333336E-2</v>
      </c>
      <c r="P2098" s="67">
        <v>0.5</v>
      </c>
      <c r="Q2098" s="68">
        <v>15</v>
      </c>
      <c r="R2098" s="68"/>
      <c r="S2098" s="68">
        <f t="shared" si="77"/>
        <v>7.5</v>
      </c>
      <c r="T2098" s="69" t="s">
        <v>27</v>
      </c>
      <c r="U2098" s="69" t="s">
        <v>30</v>
      </c>
      <c r="V2098" s="63"/>
      <c r="W2098" s="63">
        <v>660201003</v>
      </c>
      <c r="X2098" s="63" t="s">
        <v>4708</v>
      </c>
      <c r="Y2098" s="63"/>
      <c r="Z2098" s="63"/>
      <c r="AA2098" s="63">
        <v>2026040072</v>
      </c>
    </row>
    <row r="2099" spans="1:27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723</v>
      </c>
      <c r="F2099" s="64">
        <v>1</v>
      </c>
      <c r="G2099" s="72">
        <v>130878003</v>
      </c>
      <c r="H2099" s="63" t="s">
        <v>3824</v>
      </c>
      <c r="I2099" s="64" t="s">
        <v>491</v>
      </c>
      <c r="J2099" s="63" t="s">
        <v>3962</v>
      </c>
      <c r="K2099" s="64" t="s">
        <v>281</v>
      </c>
      <c r="L2099" s="64" t="s">
        <v>268</v>
      </c>
      <c r="M2099" s="100">
        <v>0.32291666666666669</v>
      </c>
      <c r="N2099" s="100">
        <v>0.36458333333333331</v>
      </c>
      <c r="O2099" s="66">
        <f t="shared" si="76"/>
        <v>4.166666666666663E-2</v>
      </c>
      <c r="P2099" s="67">
        <v>1</v>
      </c>
      <c r="Q2099" s="68">
        <v>17</v>
      </c>
      <c r="R2099" s="68"/>
      <c r="S2099" s="68">
        <f t="shared" si="77"/>
        <v>17</v>
      </c>
      <c r="T2099" s="69" t="s">
        <v>52</v>
      </c>
      <c r="U2099" s="69" t="s">
        <v>52</v>
      </c>
      <c r="V2099" s="63"/>
      <c r="W2099" s="63"/>
      <c r="X2099" s="63"/>
      <c r="Y2099" s="63"/>
      <c r="Z2099" s="63"/>
      <c r="AA2099" s="63">
        <v>2026040073</v>
      </c>
    </row>
    <row r="2100" spans="1:27" s="71" customFormat="1" ht="23.5" customHeight="1" x14ac:dyDescent="0.35">
      <c r="A2100" s="62">
        <v>46133</v>
      </c>
      <c r="B2100" s="63" t="s">
        <v>34</v>
      </c>
      <c r="C2100" s="64" t="s">
        <v>17</v>
      </c>
      <c r="D2100" s="64" t="s">
        <v>19</v>
      </c>
      <c r="E2100" s="64" t="s">
        <v>723</v>
      </c>
      <c r="F2100" s="64">
        <v>1</v>
      </c>
      <c r="G2100" s="72">
        <v>130878003</v>
      </c>
      <c r="H2100" s="63" t="s">
        <v>3824</v>
      </c>
      <c r="I2100" s="64" t="s">
        <v>491</v>
      </c>
      <c r="J2100" s="63" t="s">
        <v>3962</v>
      </c>
      <c r="K2100" s="64" t="s">
        <v>281</v>
      </c>
      <c r="L2100" s="64" t="s">
        <v>268</v>
      </c>
      <c r="M2100" s="100">
        <v>0.40625</v>
      </c>
      <c r="N2100" s="100">
        <v>0.42708333333333331</v>
      </c>
      <c r="O2100" s="66">
        <f t="shared" si="76"/>
        <v>2.0833333333333315E-2</v>
      </c>
      <c r="P2100" s="67">
        <v>0.5</v>
      </c>
      <c r="Q2100" s="68">
        <v>17</v>
      </c>
      <c r="R2100" s="68"/>
      <c r="S2100" s="68">
        <f t="shared" si="77"/>
        <v>8.5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2026040074</v>
      </c>
    </row>
    <row r="2101" spans="1:27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2580</v>
      </c>
      <c r="F2101" s="64">
        <v>1</v>
      </c>
      <c r="G2101" s="72" t="s">
        <v>2161</v>
      </c>
      <c r="H2101" s="63" t="s">
        <v>3957</v>
      </c>
      <c r="I2101" s="64" t="s">
        <v>491</v>
      </c>
      <c r="J2101" s="63" t="s">
        <v>2151</v>
      </c>
      <c r="K2101" s="64" t="s">
        <v>281</v>
      </c>
      <c r="L2101" s="64" t="s">
        <v>268</v>
      </c>
      <c r="M2101" s="100">
        <v>0.38541666666666669</v>
      </c>
      <c r="N2101" s="100">
        <v>0.42708333333333331</v>
      </c>
      <c r="O2101" s="66">
        <f t="shared" si="76"/>
        <v>4.166666666666663E-2</v>
      </c>
      <c r="P2101" s="67">
        <v>1</v>
      </c>
      <c r="Q2101" s="68">
        <v>20</v>
      </c>
      <c r="R2101" s="68"/>
      <c r="S2101" s="68">
        <f t="shared" si="77"/>
        <v>20</v>
      </c>
      <c r="T2101" s="69" t="s">
        <v>52</v>
      </c>
      <c r="U2101" s="69" t="s">
        <v>52</v>
      </c>
      <c r="V2101" s="63"/>
      <c r="W2101" s="63"/>
      <c r="X2101" s="63"/>
      <c r="Y2101" s="63"/>
      <c r="Z2101" s="63"/>
      <c r="AA2101" s="63">
        <v>2026040075</v>
      </c>
    </row>
    <row r="2102" spans="1:27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317</v>
      </c>
      <c r="F2102" s="64">
        <v>1</v>
      </c>
      <c r="G2102" s="72" t="s">
        <v>3963</v>
      </c>
      <c r="H2102" s="63" t="s">
        <v>3964</v>
      </c>
      <c r="I2102" s="64" t="s">
        <v>491</v>
      </c>
      <c r="J2102" s="63" t="s">
        <v>2151</v>
      </c>
      <c r="K2102" s="64" t="s">
        <v>281</v>
      </c>
      <c r="L2102" s="64" t="s">
        <v>268</v>
      </c>
      <c r="M2102" s="100">
        <v>0.41666666666666669</v>
      </c>
      <c r="N2102" s="100">
        <v>0.45833333333333331</v>
      </c>
      <c r="O2102" s="66">
        <f t="shared" ref="O2102:O2165" si="78">IF(N2102-M2102&gt;0,N2102-M2102,N2102-M2102+24)</f>
        <v>4.166666666666663E-2</v>
      </c>
      <c r="P2102" s="67">
        <v>1</v>
      </c>
      <c r="Q2102" s="68">
        <v>21</v>
      </c>
      <c r="R2102" s="68"/>
      <c r="S2102" s="68">
        <f t="shared" ref="S2102:S2165" si="79">P2102*Q2102</f>
        <v>21</v>
      </c>
      <c r="T2102" s="69" t="s">
        <v>52</v>
      </c>
      <c r="U2102" s="69" t="s">
        <v>52</v>
      </c>
      <c r="V2102" s="63"/>
      <c r="W2102" s="63"/>
      <c r="X2102" s="63"/>
      <c r="Y2102" s="63"/>
      <c r="Z2102" s="63"/>
      <c r="AA2102" s="63">
        <v>2026040076</v>
      </c>
    </row>
    <row r="2103" spans="1:27" s="71" customFormat="1" ht="23.5" customHeight="1" x14ac:dyDescent="0.35">
      <c r="A2103" s="62">
        <v>46134</v>
      </c>
      <c r="B2103" s="63" t="s">
        <v>446</v>
      </c>
      <c r="C2103" s="64" t="s">
        <v>17</v>
      </c>
      <c r="D2103" s="64" t="s">
        <v>37</v>
      </c>
      <c r="E2103" s="64" t="s">
        <v>265</v>
      </c>
      <c r="F2103" s="64">
        <v>1</v>
      </c>
      <c r="G2103" s="72" t="s">
        <v>1564</v>
      </c>
      <c r="H2103" s="63" t="s">
        <v>3971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8"/>
        <v>24</v>
      </c>
      <c r="P2103" s="67">
        <v>0.8</v>
      </c>
      <c r="Q2103" s="68">
        <v>34</v>
      </c>
      <c r="R2103" s="68"/>
      <c r="S2103" s="68">
        <f t="shared" si="79"/>
        <v>27.200000000000003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</row>
    <row r="2104" spans="1:27" s="71" customFormat="1" ht="23.5" customHeight="1" x14ac:dyDescent="0.35">
      <c r="A2104" s="62">
        <v>46134</v>
      </c>
      <c r="B2104" s="63" t="s">
        <v>446</v>
      </c>
      <c r="C2104" s="64" t="s">
        <v>17</v>
      </c>
      <c r="D2104" s="64" t="s">
        <v>37</v>
      </c>
      <c r="E2104" s="64" t="s">
        <v>269</v>
      </c>
      <c r="F2104" s="64">
        <v>1</v>
      </c>
      <c r="G2104" s="72" t="s">
        <v>3972</v>
      </c>
      <c r="H2104" s="63" t="s">
        <v>3973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8"/>
        <v>24</v>
      </c>
      <c r="P2104" s="67">
        <v>0.1</v>
      </c>
      <c r="Q2104" s="68">
        <v>27</v>
      </c>
      <c r="R2104" s="68"/>
      <c r="S2104" s="68">
        <f t="shared" si="79"/>
        <v>2.7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</row>
    <row r="2105" spans="1:27" s="71" customFormat="1" ht="23.5" customHeight="1" x14ac:dyDescent="0.35">
      <c r="A2105" s="62">
        <v>46134</v>
      </c>
      <c r="B2105" s="63" t="s">
        <v>446</v>
      </c>
      <c r="C2105" s="64" t="s">
        <v>17</v>
      </c>
      <c r="D2105" s="64" t="s">
        <v>37</v>
      </c>
      <c r="E2105" s="64" t="s">
        <v>902</v>
      </c>
      <c r="F2105" s="64">
        <v>2</v>
      </c>
      <c r="G2105" s="72" t="s">
        <v>3974</v>
      </c>
      <c r="H2105" s="63" t="s">
        <v>3975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8"/>
        <v>24</v>
      </c>
      <c r="P2105" s="67">
        <v>0.1</v>
      </c>
      <c r="Q2105" s="68">
        <v>26</v>
      </c>
      <c r="R2105" s="68"/>
      <c r="S2105" s="68">
        <f t="shared" si="79"/>
        <v>2.6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</row>
    <row r="2106" spans="1:27" s="71" customFormat="1" ht="23.5" customHeight="1" x14ac:dyDescent="0.35">
      <c r="A2106" s="62">
        <v>46134</v>
      </c>
      <c r="B2106" s="63" t="s">
        <v>34</v>
      </c>
      <c r="C2106" s="64" t="s">
        <v>17</v>
      </c>
      <c r="D2106" s="64" t="s">
        <v>19</v>
      </c>
      <c r="E2106" s="64" t="s">
        <v>722</v>
      </c>
      <c r="F2106" s="64">
        <v>2</v>
      </c>
      <c r="G2106" s="72">
        <v>130649001</v>
      </c>
      <c r="H2106" s="63" t="s">
        <v>3976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8"/>
        <v>24</v>
      </c>
      <c r="P2106" s="67">
        <v>0.33</v>
      </c>
      <c r="Q2106" s="68">
        <v>11</v>
      </c>
      <c r="R2106" s="68"/>
      <c r="S2106" s="68">
        <f t="shared" si="79"/>
        <v>3.6300000000000003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</row>
    <row r="2107" spans="1:27" s="71" customFormat="1" ht="23.5" customHeight="1" x14ac:dyDescent="0.35">
      <c r="A2107" s="62">
        <v>46134</v>
      </c>
      <c r="B2107" s="63" t="s">
        <v>34</v>
      </c>
      <c r="C2107" s="64" t="s">
        <v>17</v>
      </c>
      <c r="D2107" s="64" t="s">
        <v>19</v>
      </c>
      <c r="E2107" s="64" t="s">
        <v>274</v>
      </c>
      <c r="F2107" s="64">
        <v>2</v>
      </c>
      <c r="G2107" s="72" t="s">
        <v>275</v>
      </c>
      <c r="H2107" s="63" t="s">
        <v>3977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0.5</v>
      </c>
      <c r="Q2107" s="68">
        <v>11</v>
      </c>
      <c r="R2107" s="68"/>
      <c r="S2107" s="68">
        <f t="shared" si="79"/>
        <v>5.5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34</v>
      </c>
      <c r="C2108" s="64" t="s">
        <v>17</v>
      </c>
      <c r="D2108" s="64" t="s">
        <v>19</v>
      </c>
      <c r="E2108" s="64" t="s">
        <v>723</v>
      </c>
      <c r="F2108" s="64">
        <v>1</v>
      </c>
      <c r="G2108" s="72">
        <v>130878003</v>
      </c>
      <c r="H2108" s="63" t="s">
        <v>3978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0.5</v>
      </c>
      <c r="Q2108" s="68">
        <v>15</v>
      </c>
      <c r="R2108" s="68"/>
      <c r="S2108" s="68">
        <f t="shared" si="79"/>
        <v>7.5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446</v>
      </c>
      <c r="C2109" s="64" t="s">
        <v>17</v>
      </c>
      <c r="D2109" s="64" t="s">
        <v>37</v>
      </c>
      <c r="E2109" s="64" t="s">
        <v>3052</v>
      </c>
      <c r="F2109" s="64">
        <v>1</v>
      </c>
      <c r="G2109" s="72" t="s">
        <v>3228</v>
      </c>
      <c r="H2109" s="63" t="s">
        <v>3979</v>
      </c>
      <c r="I2109" s="64" t="s">
        <v>494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0.5</v>
      </c>
      <c r="Q2109" s="68">
        <v>8</v>
      </c>
      <c r="R2109" s="68"/>
      <c r="S2109" s="68">
        <f t="shared" si="79"/>
        <v>4</v>
      </c>
      <c r="T2109" s="69" t="s">
        <v>548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446</v>
      </c>
      <c r="C2110" s="64" t="s">
        <v>17</v>
      </c>
      <c r="D2110" s="64" t="s">
        <v>37</v>
      </c>
      <c r="E2110" s="64" t="s">
        <v>3052</v>
      </c>
      <c r="F2110" s="64">
        <v>2</v>
      </c>
      <c r="G2110" s="72" t="s">
        <v>3980</v>
      </c>
      <c r="H2110" s="63" t="s">
        <v>3981</v>
      </c>
      <c r="I2110" s="64" t="s">
        <v>494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0.22</v>
      </c>
      <c r="Q2110" s="68">
        <v>8</v>
      </c>
      <c r="R2110" s="68"/>
      <c r="S2110" s="68">
        <f t="shared" si="79"/>
        <v>1.76</v>
      </c>
      <c r="T2110" s="69" t="s">
        <v>548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446</v>
      </c>
      <c r="C2111" s="64" t="s">
        <v>17</v>
      </c>
      <c r="D2111" s="64" t="s">
        <v>37</v>
      </c>
      <c r="E2111" s="64" t="s">
        <v>3052</v>
      </c>
      <c r="F2111" s="64">
        <v>1</v>
      </c>
      <c r="G2111" s="72" t="s">
        <v>3982</v>
      </c>
      <c r="H2111" s="63" t="s">
        <v>3983</v>
      </c>
      <c r="I2111" s="64" t="s">
        <v>494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0.38</v>
      </c>
      <c r="Q2111" s="68">
        <v>8</v>
      </c>
      <c r="R2111" s="68"/>
      <c r="S2111" s="68">
        <f t="shared" si="79"/>
        <v>3.04</v>
      </c>
      <c r="T2111" s="69" t="s">
        <v>548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446</v>
      </c>
      <c r="C2112" s="64" t="s">
        <v>17</v>
      </c>
      <c r="D2112" s="64" t="s">
        <v>37</v>
      </c>
      <c r="E2112" s="64" t="s">
        <v>3052</v>
      </c>
      <c r="F2112" s="64">
        <v>1</v>
      </c>
      <c r="G2112" s="72" t="s">
        <v>3984</v>
      </c>
      <c r="H2112" s="63" t="s">
        <v>3985</v>
      </c>
      <c r="I2112" s="64" t="s">
        <v>494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8</v>
      </c>
      <c r="R2112" s="68"/>
      <c r="S2112" s="68">
        <f t="shared" si="79"/>
        <v>4</v>
      </c>
      <c r="T2112" s="69" t="s">
        <v>548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446</v>
      </c>
      <c r="C2113" s="64" t="s">
        <v>17</v>
      </c>
      <c r="D2113" s="64" t="s">
        <v>37</v>
      </c>
      <c r="E2113" s="64" t="s">
        <v>3052</v>
      </c>
      <c r="F2113" s="64">
        <v>1</v>
      </c>
      <c r="G2113" s="72" t="s">
        <v>3286</v>
      </c>
      <c r="H2113" s="63" t="s">
        <v>3986</v>
      </c>
      <c r="I2113" s="64" t="s">
        <v>494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0.23</v>
      </c>
      <c r="Q2113" s="68">
        <v>8</v>
      </c>
      <c r="R2113" s="68"/>
      <c r="S2113" s="68">
        <f t="shared" si="79"/>
        <v>1.84</v>
      </c>
      <c r="T2113" s="69" t="s">
        <v>548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446</v>
      </c>
      <c r="C2114" s="64" t="s">
        <v>18</v>
      </c>
      <c r="D2114" s="64" t="s">
        <v>37</v>
      </c>
      <c r="E2114" s="64" t="s">
        <v>904</v>
      </c>
      <c r="F2114" s="64">
        <v>1</v>
      </c>
      <c r="G2114" s="72" t="s">
        <v>3987</v>
      </c>
      <c r="H2114" s="63" t="s">
        <v>3988</v>
      </c>
      <c r="I2114" s="64" t="s">
        <v>494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0.1</v>
      </c>
      <c r="Q2114" s="68">
        <v>22</v>
      </c>
      <c r="R2114" s="68"/>
      <c r="S2114" s="68">
        <f t="shared" si="79"/>
        <v>2.2000000000000002</v>
      </c>
      <c r="T2114" s="69" t="s">
        <v>548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446</v>
      </c>
      <c r="C2115" s="64" t="s">
        <v>18</v>
      </c>
      <c r="D2115" s="64" t="s">
        <v>37</v>
      </c>
      <c r="E2115" s="64" t="s">
        <v>3808</v>
      </c>
      <c r="F2115" s="64">
        <v>1</v>
      </c>
      <c r="G2115" s="72" t="s">
        <v>3989</v>
      </c>
      <c r="H2115" s="63" t="s">
        <v>3990</v>
      </c>
      <c r="I2115" s="64" t="s">
        <v>494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0.1</v>
      </c>
      <c r="Q2115" s="68">
        <v>11</v>
      </c>
      <c r="R2115" s="68"/>
      <c r="S2115" s="68">
        <f t="shared" si="79"/>
        <v>1.1000000000000001</v>
      </c>
      <c r="T2115" s="69" t="s">
        <v>548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446</v>
      </c>
      <c r="C2116" s="64" t="s">
        <v>18</v>
      </c>
      <c r="D2116" s="64" t="s">
        <v>37</v>
      </c>
      <c r="E2116" s="64" t="s">
        <v>1432</v>
      </c>
      <c r="F2116" s="64">
        <v>2</v>
      </c>
      <c r="G2116" s="72" t="s">
        <v>3003</v>
      </c>
      <c r="H2116" s="63" t="s">
        <v>3991</v>
      </c>
      <c r="I2116" s="64" t="s">
        <v>494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0.1</v>
      </c>
      <c r="Q2116" s="68">
        <v>23</v>
      </c>
      <c r="R2116" s="68"/>
      <c r="S2116" s="68">
        <f t="shared" si="79"/>
        <v>2.3000000000000003</v>
      </c>
      <c r="T2116" s="69" t="s">
        <v>548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446</v>
      </c>
      <c r="C2117" s="64" t="s">
        <v>18</v>
      </c>
      <c r="D2117" s="64" t="s">
        <v>37</v>
      </c>
      <c r="E2117" s="64" t="s">
        <v>328</v>
      </c>
      <c r="F2117" s="64">
        <v>2</v>
      </c>
      <c r="G2117" s="72" t="s">
        <v>3471</v>
      </c>
      <c r="H2117" s="63" t="s">
        <v>3992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0.1</v>
      </c>
      <c r="Q2117" s="68">
        <v>26</v>
      </c>
      <c r="R2117" s="68"/>
      <c r="S2117" s="68">
        <f t="shared" si="79"/>
        <v>2.6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446</v>
      </c>
      <c r="C2118" s="64" t="s">
        <v>18</v>
      </c>
      <c r="D2118" s="64" t="s">
        <v>37</v>
      </c>
      <c r="E2118" s="64" t="s">
        <v>320</v>
      </c>
      <c r="F2118" s="64">
        <v>1</v>
      </c>
      <c r="G2118" s="72" t="s">
        <v>250</v>
      </c>
      <c r="H2118" s="63" t="s">
        <v>3993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0.75</v>
      </c>
      <c r="Q2118" s="68">
        <v>15</v>
      </c>
      <c r="R2118" s="68"/>
      <c r="S2118" s="68">
        <f t="shared" si="79"/>
        <v>11.25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446</v>
      </c>
      <c r="C2119" s="64" t="s">
        <v>18</v>
      </c>
      <c r="D2119" s="64" t="s">
        <v>37</v>
      </c>
      <c r="E2119" s="64" t="s">
        <v>471</v>
      </c>
      <c r="F2119" s="64">
        <v>1</v>
      </c>
      <c r="G2119" s="72" t="s">
        <v>524</v>
      </c>
      <c r="H2119" s="63" t="s">
        <v>3994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15</v>
      </c>
      <c r="R2119" s="68"/>
      <c r="S2119" s="68">
        <f t="shared" si="79"/>
        <v>1.5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446</v>
      </c>
      <c r="C2120" s="64" t="s">
        <v>18</v>
      </c>
      <c r="D2120" s="64" t="s">
        <v>37</v>
      </c>
      <c r="E2120" s="64" t="s">
        <v>871</v>
      </c>
      <c r="F2120" s="64">
        <v>1</v>
      </c>
      <c r="G2120" s="72">
        <v>159248011</v>
      </c>
      <c r="H2120" s="63" t="s">
        <v>3995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</v>
      </c>
      <c r="Q2120" s="68">
        <v>8</v>
      </c>
      <c r="R2120" s="68"/>
      <c r="S2120" s="68">
        <f t="shared" si="79"/>
        <v>2.4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446</v>
      </c>
      <c r="C2121" s="64" t="s">
        <v>17</v>
      </c>
      <c r="D2121" s="64" t="s">
        <v>37</v>
      </c>
      <c r="E2121" s="64" t="s">
        <v>265</v>
      </c>
      <c r="F2121" s="64">
        <v>1</v>
      </c>
      <c r="G2121" s="72" t="s">
        <v>1564</v>
      </c>
      <c r="H2121" s="63" t="s">
        <v>3971</v>
      </c>
      <c r="I2121" s="64" t="s">
        <v>481</v>
      </c>
      <c r="J2121" s="63" t="s">
        <v>3996</v>
      </c>
      <c r="K2121" s="64" t="s">
        <v>273</v>
      </c>
      <c r="L2121" s="64" t="s">
        <v>268</v>
      </c>
      <c r="M2121" s="100">
        <v>0.72916666666666663</v>
      </c>
      <c r="N2121" s="100">
        <v>0.79166666666666663</v>
      </c>
      <c r="O2121" s="66">
        <f t="shared" si="78"/>
        <v>6.25E-2</v>
      </c>
      <c r="P2121" s="67">
        <v>1.5</v>
      </c>
      <c r="Q2121" s="68">
        <v>34</v>
      </c>
      <c r="R2121" s="68"/>
      <c r="S2121" s="68">
        <f t="shared" si="79"/>
        <v>51</v>
      </c>
      <c r="T2121" s="69" t="s">
        <v>27</v>
      </c>
      <c r="U2121" s="69" t="s">
        <v>30</v>
      </c>
      <c r="V2121" s="63"/>
      <c r="W2121" s="63">
        <v>682314001</v>
      </c>
      <c r="X2121" s="63" t="s">
        <v>4709</v>
      </c>
      <c r="Y2121" s="63"/>
      <c r="Z2121" s="63"/>
      <c r="AA2121" s="63">
        <v>2026040078</v>
      </c>
    </row>
    <row r="2122" spans="1:27" s="71" customFormat="1" ht="23.5" customHeight="1" x14ac:dyDescent="0.35">
      <c r="A2122" s="62">
        <v>46134</v>
      </c>
      <c r="B2122" s="63" t="s">
        <v>446</v>
      </c>
      <c r="C2122" s="64" t="s">
        <v>17</v>
      </c>
      <c r="D2122" s="64" t="s">
        <v>37</v>
      </c>
      <c r="E2122" s="64" t="s">
        <v>235</v>
      </c>
      <c r="F2122" s="64">
        <v>2</v>
      </c>
      <c r="G2122" s="72" t="s">
        <v>1564</v>
      </c>
      <c r="H2122" s="63" t="s">
        <v>3971</v>
      </c>
      <c r="I2122" s="64" t="s">
        <v>481</v>
      </c>
      <c r="J2122" s="63" t="s">
        <v>3996</v>
      </c>
      <c r="K2122" s="64" t="s">
        <v>273</v>
      </c>
      <c r="L2122" s="64" t="s">
        <v>268</v>
      </c>
      <c r="M2122" s="100">
        <v>0.8125</v>
      </c>
      <c r="N2122" s="100">
        <v>0.85416666666666663</v>
      </c>
      <c r="O2122" s="66">
        <f t="shared" si="78"/>
        <v>4.166666666666663E-2</v>
      </c>
      <c r="P2122" s="67">
        <v>1</v>
      </c>
      <c r="Q2122" s="68">
        <v>32</v>
      </c>
      <c r="R2122" s="68"/>
      <c r="S2122" s="68">
        <f t="shared" si="79"/>
        <v>32</v>
      </c>
      <c r="T2122" s="69" t="s">
        <v>27</v>
      </c>
      <c r="U2122" s="69" t="s">
        <v>30</v>
      </c>
      <c r="V2122" s="63"/>
      <c r="W2122" s="63">
        <v>682314001</v>
      </c>
      <c r="X2122" s="63" t="s">
        <v>4709</v>
      </c>
      <c r="Y2122" s="63"/>
      <c r="Z2122" s="63"/>
      <c r="AA2122" s="63">
        <v>2026040079</v>
      </c>
    </row>
    <row r="2123" spans="1:27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365</v>
      </c>
      <c r="F2123" s="64">
        <v>1</v>
      </c>
      <c r="G2123" s="72" t="s">
        <v>912</v>
      </c>
      <c r="H2123" s="63" t="s">
        <v>3997</v>
      </c>
      <c r="I2123" s="64" t="s">
        <v>481</v>
      </c>
      <c r="J2123" s="63" t="s">
        <v>3998</v>
      </c>
      <c r="K2123" s="64" t="s">
        <v>273</v>
      </c>
      <c r="L2123" s="64" t="s">
        <v>268</v>
      </c>
      <c r="M2123" s="100">
        <v>0.625</v>
      </c>
      <c r="N2123" s="100">
        <v>0.64583333333333337</v>
      </c>
      <c r="O2123" s="66">
        <f t="shared" si="78"/>
        <v>2.083333333333337E-2</v>
      </c>
      <c r="P2123" s="67">
        <v>0.5</v>
      </c>
      <c r="Q2123" s="68">
        <v>24</v>
      </c>
      <c r="R2123" s="68"/>
      <c r="S2123" s="68">
        <f t="shared" si="79"/>
        <v>12</v>
      </c>
      <c r="T2123" s="69" t="s">
        <v>27</v>
      </c>
      <c r="U2123" s="69" t="s">
        <v>30</v>
      </c>
      <c r="V2123" s="63"/>
      <c r="W2123" s="63">
        <v>930735004</v>
      </c>
      <c r="X2123" s="63" t="s">
        <v>4710</v>
      </c>
      <c r="Y2123" s="63"/>
      <c r="Z2123" s="63"/>
      <c r="AA2123" s="63">
        <v>2026040080</v>
      </c>
    </row>
    <row r="2124" spans="1:27" s="71" customFormat="1" ht="23.5" customHeight="1" x14ac:dyDescent="0.35">
      <c r="A2124" s="62">
        <v>46134</v>
      </c>
      <c r="B2124" s="63" t="s">
        <v>34</v>
      </c>
      <c r="C2124" s="64" t="s">
        <v>17</v>
      </c>
      <c r="D2124" s="64" t="s">
        <v>19</v>
      </c>
      <c r="E2124" s="64" t="s">
        <v>754</v>
      </c>
      <c r="F2124" s="64">
        <v>2</v>
      </c>
      <c r="G2124" s="72">
        <v>130597049</v>
      </c>
      <c r="H2124" s="63" t="s">
        <v>3999</v>
      </c>
      <c r="I2124" s="64" t="s">
        <v>491</v>
      </c>
      <c r="J2124" s="63" t="s">
        <v>4000</v>
      </c>
      <c r="K2124" s="64" t="s">
        <v>281</v>
      </c>
      <c r="L2124" s="64" t="s">
        <v>268</v>
      </c>
      <c r="M2124" s="100">
        <v>0.91666666666666663</v>
      </c>
      <c r="N2124" s="100">
        <v>0.94444444444444442</v>
      </c>
      <c r="O2124" s="66">
        <f t="shared" si="78"/>
        <v>2.777777777777779E-2</v>
      </c>
      <c r="P2124" s="67">
        <v>0.67</v>
      </c>
      <c r="Q2124" s="68">
        <v>11</v>
      </c>
      <c r="R2124" s="68"/>
      <c r="S2124" s="68">
        <f t="shared" si="79"/>
        <v>7.37</v>
      </c>
      <c r="T2124" s="69" t="s">
        <v>52</v>
      </c>
      <c r="U2124" s="69" t="s">
        <v>52</v>
      </c>
      <c r="V2124" s="63"/>
      <c r="W2124" s="63"/>
      <c r="X2124" s="63"/>
      <c r="Y2124" s="63"/>
      <c r="Z2124" s="63"/>
      <c r="AA2124" s="63">
        <v>2026040081</v>
      </c>
    </row>
    <row r="2125" spans="1:27" s="71" customFormat="1" ht="23.5" customHeight="1" x14ac:dyDescent="0.35">
      <c r="A2125" s="62">
        <v>46134</v>
      </c>
      <c r="B2125" s="63" t="s">
        <v>34</v>
      </c>
      <c r="C2125" s="64" t="s">
        <v>17</v>
      </c>
      <c r="D2125" s="64" t="s">
        <v>19</v>
      </c>
      <c r="E2125" s="64" t="s">
        <v>754</v>
      </c>
      <c r="F2125" s="64">
        <v>2</v>
      </c>
      <c r="G2125" s="72">
        <v>130597049</v>
      </c>
      <c r="H2125" s="63" t="s">
        <v>3999</v>
      </c>
      <c r="I2125" s="64" t="s">
        <v>491</v>
      </c>
      <c r="J2125" s="63" t="s">
        <v>2065</v>
      </c>
      <c r="K2125" s="64" t="s">
        <v>281</v>
      </c>
      <c r="L2125" s="64" t="s">
        <v>268</v>
      </c>
      <c r="M2125" s="100">
        <v>4.1666666666666664E-2</v>
      </c>
      <c r="N2125" s="100">
        <v>5.5555555555555552E-2</v>
      </c>
      <c r="O2125" s="66">
        <f t="shared" si="78"/>
        <v>1.3888888888888888E-2</v>
      </c>
      <c r="P2125" s="67">
        <v>0.33</v>
      </c>
      <c r="Q2125" s="68">
        <v>11</v>
      </c>
      <c r="R2125" s="68"/>
      <c r="S2125" s="68">
        <f t="shared" si="79"/>
        <v>3.6300000000000003</v>
      </c>
      <c r="T2125" s="69" t="s">
        <v>52</v>
      </c>
      <c r="U2125" s="69" t="s">
        <v>52</v>
      </c>
      <c r="V2125" s="63"/>
      <c r="W2125" s="63"/>
      <c r="X2125" s="63"/>
      <c r="Y2125" s="63"/>
      <c r="Z2125" s="63"/>
      <c r="AA2125" s="63">
        <v>2026040082</v>
      </c>
    </row>
    <row r="2126" spans="1:27" s="71" customFormat="1" ht="23.5" customHeight="1" x14ac:dyDescent="0.35">
      <c r="A2126" s="62">
        <v>46134</v>
      </c>
      <c r="B2126" s="63" t="s">
        <v>34</v>
      </c>
      <c r="C2126" s="64" t="s">
        <v>17</v>
      </c>
      <c r="D2126" s="64" t="s">
        <v>19</v>
      </c>
      <c r="E2126" s="64" t="s">
        <v>723</v>
      </c>
      <c r="F2126" s="64">
        <v>1</v>
      </c>
      <c r="G2126" s="72">
        <v>130878003</v>
      </c>
      <c r="H2126" s="63" t="s">
        <v>3978</v>
      </c>
      <c r="I2126" s="64" t="s">
        <v>481</v>
      </c>
      <c r="J2126" s="63" t="s">
        <v>4001</v>
      </c>
      <c r="K2126" s="64" t="s">
        <v>273</v>
      </c>
      <c r="L2126" s="64" t="s">
        <v>268</v>
      </c>
      <c r="M2126" s="100">
        <v>0.41666666666666669</v>
      </c>
      <c r="N2126" s="100">
        <v>0.64583333333333337</v>
      </c>
      <c r="O2126" s="66">
        <f t="shared" si="78"/>
        <v>0.22916666666666669</v>
      </c>
      <c r="P2126" s="67">
        <v>5.5</v>
      </c>
      <c r="Q2126" s="68">
        <v>15</v>
      </c>
      <c r="R2126" s="68"/>
      <c r="S2126" s="68">
        <f t="shared" si="79"/>
        <v>82.5</v>
      </c>
      <c r="T2126" s="69" t="s">
        <v>4002</v>
      </c>
      <c r="U2126" s="63" t="s">
        <v>61</v>
      </c>
      <c r="V2126" s="63"/>
      <c r="W2126" s="63"/>
      <c r="X2126" s="63"/>
      <c r="Y2126" s="63"/>
      <c r="Z2126" s="63"/>
      <c r="AA2126" s="63"/>
    </row>
    <row r="2127" spans="1:27" s="71" customFormat="1" ht="23.5" customHeight="1" x14ac:dyDescent="0.35">
      <c r="A2127" s="62">
        <v>46135</v>
      </c>
      <c r="B2127" s="63" t="s">
        <v>446</v>
      </c>
      <c r="C2127" s="64" t="s">
        <v>17</v>
      </c>
      <c r="D2127" s="64" t="s">
        <v>37</v>
      </c>
      <c r="E2127" s="64" t="s">
        <v>265</v>
      </c>
      <c r="F2127" s="64">
        <v>1</v>
      </c>
      <c r="G2127" s="72" t="s">
        <v>2332</v>
      </c>
      <c r="H2127" s="63" t="s">
        <v>4022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0.66</v>
      </c>
      <c r="Q2127" s="68">
        <v>29</v>
      </c>
      <c r="R2127" s="68"/>
      <c r="S2127" s="68">
        <f t="shared" si="79"/>
        <v>19.14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</row>
    <row r="2128" spans="1:27" s="71" customFormat="1" ht="23.5" customHeight="1" x14ac:dyDescent="0.35">
      <c r="A2128" s="62">
        <v>46135</v>
      </c>
      <c r="B2128" s="63" t="s">
        <v>446</v>
      </c>
      <c r="C2128" s="64" t="s">
        <v>17</v>
      </c>
      <c r="D2128" s="64" t="s">
        <v>37</v>
      </c>
      <c r="E2128" s="64" t="s">
        <v>265</v>
      </c>
      <c r="F2128" s="64">
        <v>1</v>
      </c>
      <c r="G2128" s="72" t="s">
        <v>1853</v>
      </c>
      <c r="H2128" s="63" t="s">
        <v>4023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0.61</v>
      </c>
      <c r="Q2128" s="68">
        <v>29</v>
      </c>
      <c r="R2128" s="68"/>
      <c r="S2128" s="68">
        <f t="shared" si="79"/>
        <v>17.690000000000001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</row>
    <row r="2129" spans="1:27" s="71" customFormat="1" ht="23.5" customHeight="1" x14ac:dyDescent="0.35">
      <c r="A2129" s="62">
        <v>46135</v>
      </c>
      <c r="B2129" s="63" t="s">
        <v>446</v>
      </c>
      <c r="C2129" s="64" t="s">
        <v>17</v>
      </c>
      <c r="D2129" s="64" t="s">
        <v>37</v>
      </c>
      <c r="E2129" s="64" t="s">
        <v>235</v>
      </c>
      <c r="F2129" s="64">
        <v>2</v>
      </c>
      <c r="G2129" s="72" t="s">
        <v>1976</v>
      </c>
      <c r="H2129" s="63" t="s">
        <v>4024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28</v>
      </c>
      <c r="R2129" s="68"/>
      <c r="S2129" s="68">
        <f t="shared" si="79"/>
        <v>2.8000000000000003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</row>
    <row r="2130" spans="1:27" s="71" customFormat="1" ht="23.5" customHeight="1" x14ac:dyDescent="0.35">
      <c r="A2130" s="62">
        <v>46135</v>
      </c>
      <c r="B2130" s="63" t="s">
        <v>446</v>
      </c>
      <c r="C2130" s="64" t="s">
        <v>17</v>
      </c>
      <c r="D2130" s="64" t="s">
        <v>37</v>
      </c>
      <c r="E2130" s="64" t="s">
        <v>269</v>
      </c>
      <c r="F2130" s="64">
        <v>2</v>
      </c>
      <c r="G2130" s="72" t="s">
        <v>4025</v>
      </c>
      <c r="H2130" s="63" t="s">
        <v>4026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4</v>
      </c>
      <c r="R2130" s="68"/>
      <c r="S2130" s="68">
        <f t="shared" si="79"/>
        <v>0.4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446</v>
      </c>
      <c r="C2131" s="64" t="s">
        <v>17</v>
      </c>
      <c r="D2131" s="64" t="s">
        <v>37</v>
      </c>
      <c r="E2131" s="64" t="s">
        <v>902</v>
      </c>
      <c r="F2131" s="64">
        <v>2</v>
      </c>
      <c r="G2131" s="72" t="s">
        <v>728</v>
      </c>
      <c r="H2131" s="63" t="s">
        <v>4027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23</v>
      </c>
      <c r="R2131" s="68"/>
      <c r="S2131" s="68">
        <f t="shared" si="79"/>
        <v>2.3000000000000003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446</v>
      </c>
      <c r="C2132" s="64" t="s">
        <v>17</v>
      </c>
      <c r="D2132" s="64" t="s">
        <v>37</v>
      </c>
      <c r="E2132" s="64" t="s">
        <v>368</v>
      </c>
      <c r="F2132" s="64">
        <v>1</v>
      </c>
      <c r="G2132" s="72" t="s">
        <v>1078</v>
      </c>
      <c r="H2132" s="63" t="s">
        <v>4028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0.1</v>
      </c>
      <c r="Q2132" s="68">
        <v>28</v>
      </c>
      <c r="R2132" s="68"/>
      <c r="S2132" s="68">
        <f t="shared" si="79"/>
        <v>2.8000000000000003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446</v>
      </c>
      <c r="C2133" s="64" t="s">
        <v>18</v>
      </c>
      <c r="D2133" s="64" t="s">
        <v>37</v>
      </c>
      <c r="E2133" s="64" t="s">
        <v>641</v>
      </c>
      <c r="F2133" s="64">
        <v>1</v>
      </c>
      <c r="G2133" s="72" t="s">
        <v>2121</v>
      </c>
      <c r="H2133" s="63" t="s">
        <v>2913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22</v>
      </c>
      <c r="R2133" s="68"/>
      <c r="S2133" s="68">
        <f t="shared" si="79"/>
        <v>2.2000000000000002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446</v>
      </c>
      <c r="C2134" s="64" t="s">
        <v>18</v>
      </c>
      <c r="D2134" s="64" t="s">
        <v>37</v>
      </c>
      <c r="E2134" s="64" t="s">
        <v>258</v>
      </c>
      <c r="F2134" s="64">
        <v>1</v>
      </c>
      <c r="G2134" s="72">
        <v>159248012</v>
      </c>
      <c r="H2134" s="63" t="s">
        <v>4029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18</v>
      </c>
      <c r="R2134" s="68"/>
      <c r="S2134" s="68">
        <f t="shared" si="79"/>
        <v>5.3999999999999995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446</v>
      </c>
      <c r="C2135" s="64" t="s">
        <v>18</v>
      </c>
      <c r="D2135" s="64" t="s">
        <v>37</v>
      </c>
      <c r="E2135" s="64" t="s">
        <v>2075</v>
      </c>
      <c r="F2135" s="64">
        <v>2</v>
      </c>
      <c r="G2135" s="72">
        <v>159499003</v>
      </c>
      <c r="H2135" s="63" t="s">
        <v>4030</v>
      </c>
      <c r="I2135" s="64" t="s">
        <v>494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19</v>
      </c>
      <c r="R2135" s="68"/>
      <c r="S2135" s="68">
        <f t="shared" si="79"/>
        <v>1.9000000000000001</v>
      </c>
      <c r="T2135" s="69" t="s">
        <v>548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446</v>
      </c>
      <c r="C2136" s="64" t="s">
        <v>18</v>
      </c>
      <c r="D2136" s="64" t="s">
        <v>37</v>
      </c>
      <c r="E2136" s="64" t="s">
        <v>1155</v>
      </c>
      <c r="F2136" s="64">
        <v>2</v>
      </c>
      <c r="G2136" s="72">
        <v>230896003</v>
      </c>
      <c r="H2136" s="63" t="s">
        <v>4031</v>
      </c>
      <c r="I2136" s="64" t="s">
        <v>494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8</v>
      </c>
      <c r="R2136" s="68"/>
      <c r="S2136" s="68">
        <f t="shared" si="79"/>
        <v>0.8</v>
      </c>
      <c r="T2136" s="69" t="s">
        <v>548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446</v>
      </c>
      <c r="C2137" s="64" t="s">
        <v>18</v>
      </c>
      <c r="D2137" s="64" t="s">
        <v>37</v>
      </c>
      <c r="E2137" s="64" t="s">
        <v>1002</v>
      </c>
      <c r="F2137" s="64">
        <v>2</v>
      </c>
      <c r="G2137" s="72">
        <v>292086004</v>
      </c>
      <c r="H2137" s="63" t="s">
        <v>4032</v>
      </c>
      <c r="I2137" s="64" t="s">
        <v>494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1</v>
      </c>
      <c r="R2137" s="68"/>
      <c r="S2137" s="68">
        <f t="shared" si="79"/>
        <v>0.1</v>
      </c>
      <c r="T2137" s="69" t="s">
        <v>548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446</v>
      </c>
      <c r="C2138" s="64" t="s">
        <v>18</v>
      </c>
      <c r="D2138" s="64" t="s">
        <v>37</v>
      </c>
      <c r="E2138" s="64" t="s">
        <v>1155</v>
      </c>
      <c r="F2138" s="64">
        <v>2</v>
      </c>
      <c r="G2138" s="72">
        <v>305681015</v>
      </c>
      <c r="H2138" s="63" t="s">
        <v>4033</v>
      </c>
      <c r="I2138" s="64" t="s">
        <v>494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0.1</v>
      </c>
      <c r="Q2138" s="68">
        <v>8</v>
      </c>
      <c r="R2138" s="68"/>
      <c r="S2138" s="68">
        <f t="shared" si="79"/>
        <v>0.8</v>
      </c>
      <c r="T2138" s="69" t="s">
        <v>548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446</v>
      </c>
      <c r="C2139" s="64" t="s">
        <v>18</v>
      </c>
      <c r="D2139" s="64" t="s">
        <v>37</v>
      </c>
      <c r="E2139" s="64" t="s">
        <v>871</v>
      </c>
      <c r="F2139" s="64">
        <v>1</v>
      </c>
      <c r="G2139" s="72">
        <v>313113021</v>
      </c>
      <c r="H2139" s="63" t="s">
        <v>4034</v>
      </c>
      <c r="I2139" s="64" t="s">
        <v>494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14</v>
      </c>
      <c r="R2139" s="68"/>
      <c r="S2139" s="68">
        <f t="shared" si="79"/>
        <v>1.4000000000000001</v>
      </c>
      <c r="T2139" s="69" t="s">
        <v>548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446</v>
      </c>
      <c r="C2140" s="64" t="s">
        <v>18</v>
      </c>
      <c r="D2140" s="64" t="s">
        <v>37</v>
      </c>
      <c r="E2140" s="64" t="s">
        <v>335</v>
      </c>
      <c r="F2140" s="64">
        <v>1</v>
      </c>
      <c r="G2140" s="72">
        <v>315295002</v>
      </c>
      <c r="H2140" s="63" t="s">
        <v>4035</v>
      </c>
      <c r="I2140" s="64" t="s">
        <v>494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4</v>
      </c>
      <c r="R2140" s="68"/>
      <c r="S2140" s="68">
        <f t="shared" si="79"/>
        <v>0.4</v>
      </c>
      <c r="T2140" s="69" t="s">
        <v>548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446</v>
      </c>
      <c r="C2141" s="64" t="s">
        <v>18</v>
      </c>
      <c r="D2141" s="64" t="s">
        <v>37</v>
      </c>
      <c r="E2141" s="64" t="s">
        <v>335</v>
      </c>
      <c r="F2141" s="64">
        <v>1</v>
      </c>
      <c r="G2141" s="72">
        <v>315296004</v>
      </c>
      <c r="H2141" s="63" t="s">
        <v>4036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4</v>
      </c>
      <c r="R2141" s="68"/>
      <c r="S2141" s="68">
        <f t="shared" si="79"/>
        <v>0.4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446</v>
      </c>
      <c r="C2142" s="64" t="s">
        <v>18</v>
      </c>
      <c r="D2142" s="64" t="s">
        <v>37</v>
      </c>
      <c r="E2142" s="64" t="s">
        <v>339</v>
      </c>
      <c r="F2142" s="64">
        <v>1</v>
      </c>
      <c r="G2142" s="72">
        <v>316292010</v>
      </c>
      <c r="H2142" s="63" t="s">
        <v>4037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7</v>
      </c>
      <c r="R2142" s="68"/>
      <c r="S2142" s="68">
        <f t="shared" si="79"/>
        <v>0.70000000000000007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446</v>
      </c>
      <c r="C2143" s="64" t="s">
        <v>18</v>
      </c>
      <c r="D2143" s="64" t="s">
        <v>37</v>
      </c>
      <c r="E2143" s="64" t="s">
        <v>1658</v>
      </c>
      <c r="F2143" s="64">
        <v>2</v>
      </c>
      <c r="G2143" s="72">
        <v>317279003</v>
      </c>
      <c r="H2143" s="63" t="s">
        <v>4038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</v>
      </c>
      <c r="R2143" s="68"/>
      <c r="S2143" s="68">
        <f t="shared" si="79"/>
        <v>0.2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446</v>
      </c>
      <c r="C2144" s="64" t="s">
        <v>18</v>
      </c>
      <c r="D2144" s="64" t="s">
        <v>37</v>
      </c>
      <c r="E2144" s="64" t="s">
        <v>3808</v>
      </c>
      <c r="F2144" s="64">
        <v>1</v>
      </c>
      <c r="G2144" s="72" t="s">
        <v>3989</v>
      </c>
      <c r="H2144" s="63" t="s">
        <v>3990</v>
      </c>
      <c r="I2144" s="64" t="s">
        <v>491</v>
      </c>
      <c r="J2144" s="63" t="s">
        <v>4039</v>
      </c>
      <c r="K2144" s="64" t="s">
        <v>281</v>
      </c>
      <c r="L2144" s="64" t="s">
        <v>268</v>
      </c>
      <c r="M2144" s="100">
        <v>0.38194444444444442</v>
      </c>
      <c r="N2144" s="100">
        <v>0.41666666666666669</v>
      </c>
      <c r="O2144" s="66">
        <f t="shared" si="78"/>
        <v>3.4722222222222265E-2</v>
      </c>
      <c r="P2144" s="67">
        <v>0.83</v>
      </c>
      <c r="Q2144" s="68">
        <v>16</v>
      </c>
      <c r="R2144" s="68"/>
      <c r="S2144" s="68">
        <f t="shared" si="79"/>
        <v>13.28</v>
      </c>
      <c r="T2144" s="69" t="s">
        <v>52</v>
      </c>
      <c r="U2144" s="69" t="s">
        <v>52</v>
      </c>
      <c r="V2144" s="63"/>
      <c r="W2144" s="63"/>
      <c r="X2144" s="63"/>
      <c r="Y2144" s="63"/>
      <c r="Z2144" s="63"/>
      <c r="AA2144" s="63">
        <v>2026040083</v>
      </c>
    </row>
    <row r="2145" spans="1:27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269</v>
      </c>
      <c r="F2145" s="64">
        <v>1</v>
      </c>
      <c r="G2145" s="85" t="s">
        <v>4025</v>
      </c>
      <c r="H2145" s="63" t="s">
        <v>4026</v>
      </c>
      <c r="I2145" s="64" t="s">
        <v>486</v>
      </c>
      <c r="J2145" s="63" t="s">
        <v>893</v>
      </c>
      <c r="K2145" s="64" t="s">
        <v>273</v>
      </c>
      <c r="L2145" s="64" t="s">
        <v>268</v>
      </c>
      <c r="M2145" s="100">
        <v>0.3125</v>
      </c>
      <c r="N2145" s="100">
        <v>0.4236111111111111</v>
      </c>
      <c r="O2145" s="66">
        <f t="shared" si="78"/>
        <v>0.1111111111111111</v>
      </c>
      <c r="P2145" s="67">
        <f>O2145*24</f>
        <v>2.6666666666666665</v>
      </c>
      <c r="Q2145" s="68">
        <v>32</v>
      </c>
      <c r="R2145" s="68"/>
      <c r="S2145" s="118">
        <f t="shared" si="79"/>
        <v>85.333333333333329</v>
      </c>
      <c r="T2145" s="69" t="s">
        <v>27</v>
      </c>
      <c r="U2145" s="63" t="s">
        <v>30</v>
      </c>
      <c r="V2145" s="63"/>
      <c r="W2145" s="63">
        <v>313438007</v>
      </c>
      <c r="X2145" s="63" t="s">
        <v>4711</v>
      </c>
      <c r="Y2145" s="63"/>
      <c r="Z2145" s="63"/>
      <c r="AA2145" s="63">
        <v>2026040084</v>
      </c>
    </row>
    <row r="2146" spans="1:27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269</v>
      </c>
      <c r="F2146" s="64">
        <v>1</v>
      </c>
      <c r="G2146" s="85" t="s">
        <v>4025</v>
      </c>
      <c r="H2146" s="63" t="s">
        <v>4026</v>
      </c>
      <c r="I2146" s="64" t="s">
        <v>486</v>
      </c>
      <c r="J2146" s="63" t="s">
        <v>893</v>
      </c>
      <c r="K2146" s="64" t="s">
        <v>267</v>
      </c>
      <c r="L2146" s="64" t="s">
        <v>268</v>
      </c>
      <c r="M2146" s="100">
        <v>0.4236111111111111</v>
      </c>
      <c r="N2146" s="100">
        <v>0.53472222222222221</v>
      </c>
      <c r="O2146" s="66">
        <f t="shared" ref="O2146" si="80">IF(N2146-M2146&gt;0,N2146-M2146,N2146-M2146+24)</f>
        <v>0.1111111111111111</v>
      </c>
      <c r="P2146" s="67">
        <f>O2146*24</f>
        <v>2.6666666666666665</v>
      </c>
      <c r="Q2146" s="68">
        <v>32</v>
      </c>
      <c r="R2146" s="68"/>
      <c r="S2146" s="118">
        <f t="shared" ref="S2146" si="81">P2146*Q2146</f>
        <v>85.333333333333329</v>
      </c>
      <c r="T2146" s="69" t="s">
        <v>27</v>
      </c>
      <c r="U2146" s="63" t="s">
        <v>4994</v>
      </c>
      <c r="V2146" s="63"/>
      <c r="W2146" s="63">
        <v>313438007</v>
      </c>
      <c r="X2146" s="63" t="s">
        <v>4711</v>
      </c>
      <c r="Y2146" s="63"/>
      <c r="Z2146" s="63"/>
      <c r="AA2146" s="63">
        <v>2026040084</v>
      </c>
    </row>
    <row r="2147" spans="1:27" s="71" customFormat="1" ht="23.5" customHeight="1" x14ac:dyDescent="0.35">
      <c r="A2147" s="62">
        <v>46136</v>
      </c>
      <c r="B2147" s="63" t="s">
        <v>446</v>
      </c>
      <c r="C2147" s="64" t="s">
        <v>17</v>
      </c>
      <c r="D2147" s="64" t="s">
        <v>37</v>
      </c>
      <c r="E2147" s="64" t="s">
        <v>269</v>
      </c>
      <c r="F2147" s="64">
        <v>1</v>
      </c>
      <c r="G2147" s="72" t="s">
        <v>1824</v>
      </c>
      <c r="H2147" s="63" t="s">
        <v>4055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25</v>
      </c>
      <c r="R2147" s="68"/>
      <c r="S2147" s="68">
        <f t="shared" si="79"/>
        <v>2.5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46136</v>
      </c>
      <c r="B2148" s="63" t="s">
        <v>446</v>
      </c>
      <c r="C2148" s="64" t="s">
        <v>17</v>
      </c>
      <c r="D2148" s="64" t="s">
        <v>37</v>
      </c>
      <c r="E2148" s="64" t="s">
        <v>365</v>
      </c>
      <c r="F2148" s="64">
        <v>1</v>
      </c>
      <c r="G2148" s="72" t="s">
        <v>888</v>
      </c>
      <c r="H2148" s="63" t="s">
        <v>4056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0.45</v>
      </c>
      <c r="Q2148" s="68">
        <v>24</v>
      </c>
      <c r="R2148" s="68"/>
      <c r="S2148" s="68">
        <f t="shared" si="79"/>
        <v>10.8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</row>
    <row r="2149" spans="1:27" s="71" customFormat="1" ht="23.5" customHeight="1" x14ac:dyDescent="0.35">
      <c r="A2149" s="62">
        <v>46136</v>
      </c>
      <c r="B2149" s="63" t="s">
        <v>446</v>
      </c>
      <c r="C2149" s="64" t="s">
        <v>17</v>
      </c>
      <c r="D2149" s="64" t="s">
        <v>37</v>
      </c>
      <c r="E2149" s="64" t="s">
        <v>902</v>
      </c>
      <c r="F2149" s="64">
        <v>2</v>
      </c>
      <c r="G2149" s="72" t="s">
        <v>3251</v>
      </c>
      <c r="H2149" s="63" t="s">
        <v>4057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20</v>
      </c>
      <c r="R2149" s="68"/>
      <c r="S2149" s="68">
        <f t="shared" si="79"/>
        <v>2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</row>
    <row r="2150" spans="1:27" s="71" customFormat="1" ht="23.5" customHeight="1" x14ac:dyDescent="0.35">
      <c r="A2150" s="62">
        <v>46136</v>
      </c>
      <c r="B2150" s="63" t="s">
        <v>34</v>
      </c>
      <c r="C2150" s="64" t="s">
        <v>17</v>
      </c>
      <c r="D2150" s="64" t="s">
        <v>19</v>
      </c>
      <c r="E2150" s="64" t="s">
        <v>613</v>
      </c>
      <c r="F2150" s="64">
        <v>2</v>
      </c>
      <c r="G2150" s="72">
        <v>130597093</v>
      </c>
      <c r="H2150" s="63" t="s">
        <v>4058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0.33</v>
      </c>
      <c r="Q2150" s="68">
        <v>11</v>
      </c>
      <c r="R2150" s="68"/>
      <c r="S2150" s="68">
        <f t="shared" si="79"/>
        <v>3.6300000000000003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</row>
    <row r="2151" spans="1:27" s="71" customFormat="1" ht="23.5" customHeight="1" x14ac:dyDescent="0.35">
      <c r="A2151" s="62">
        <v>46136</v>
      </c>
      <c r="B2151" s="63" t="s">
        <v>34</v>
      </c>
      <c r="C2151" s="64" t="s">
        <v>17</v>
      </c>
      <c r="D2151" s="64" t="s">
        <v>19</v>
      </c>
      <c r="E2151" s="64" t="s">
        <v>615</v>
      </c>
      <c r="F2151" s="64">
        <v>1</v>
      </c>
      <c r="G2151" s="72">
        <v>130597180</v>
      </c>
      <c r="H2151" s="63" t="s">
        <v>4059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0.33</v>
      </c>
      <c r="Q2151" s="68">
        <v>15</v>
      </c>
      <c r="R2151" s="68"/>
      <c r="S2151" s="68">
        <f t="shared" si="79"/>
        <v>4.95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34</v>
      </c>
      <c r="C2152" s="64" t="s">
        <v>17</v>
      </c>
      <c r="D2152" s="64" t="s">
        <v>19</v>
      </c>
      <c r="E2152" s="64" t="s">
        <v>1072</v>
      </c>
      <c r="F2152" s="64">
        <v>2</v>
      </c>
      <c r="G2152" s="72" t="s">
        <v>2157</v>
      </c>
      <c r="H2152" s="63" t="s">
        <v>4060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0.5</v>
      </c>
      <c r="Q2152" s="68">
        <v>10</v>
      </c>
      <c r="R2152" s="68"/>
      <c r="S2152" s="68">
        <f t="shared" si="79"/>
        <v>5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34</v>
      </c>
      <c r="C2153" s="64" t="s">
        <v>17</v>
      </c>
      <c r="D2153" s="64" t="s">
        <v>19</v>
      </c>
      <c r="E2153" s="64" t="s">
        <v>723</v>
      </c>
      <c r="F2153" s="64">
        <v>2</v>
      </c>
      <c r="G2153" s="72">
        <v>130670008</v>
      </c>
      <c r="H2153" s="63" t="s">
        <v>4061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0.33</v>
      </c>
      <c r="Q2153" s="68">
        <v>14</v>
      </c>
      <c r="R2153" s="68"/>
      <c r="S2153" s="68">
        <f t="shared" si="79"/>
        <v>4.62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446</v>
      </c>
      <c r="C2154" s="64" t="s">
        <v>17</v>
      </c>
      <c r="D2154" s="64" t="s">
        <v>37</v>
      </c>
      <c r="E2154" s="64" t="s">
        <v>3051</v>
      </c>
      <c r="F2154" s="64">
        <v>1</v>
      </c>
      <c r="G2154" s="72" t="s">
        <v>3443</v>
      </c>
      <c r="H2154" s="63" t="s">
        <v>4062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0.5</v>
      </c>
      <c r="Q2154" s="68">
        <v>7</v>
      </c>
      <c r="R2154" s="68"/>
      <c r="S2154" s="68">
        <f t="shared" si="79"/>
        <v>3.5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446</v>
      </c>
      <c r="C2155" s="64" t="s">
        <v>18</v>
      </c>
      <c r="D2155" s="64" t="s">
        <v>37</v>
      </c>
      <c r="E2155" s="64" t="s">
        <v>871</v>
      </c>
      <c r="F2155" s="64">
        <v>1</v>
      </c>
      <c r="G2155" s="72" t="s">
        <v>4063</v>
      </c>
      <c r="H2155" s="63" t="s">
        <v>4064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0.67</v>
      </c>
      <c r="Q2155" s="68">
        <v>25</v>
      </c>
      <c r="R2155" s="68"/>
      <c r="S2155" s="68">
        <f t="shared" si="79"/>
        <v>16.75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446</v>
      </c>
      <c r="C2156" s="64" t="s">
        <v>18</v>
      </c>
      <c r="D2156" s="64" t="s">
        <v>37</v>
      </c>
      <c r="E2156" s="64" t="s">
        <v>386</v>
      </c>
      <c r="F2156" s="64">
        <v>1</v>
      </c>
      <c r="G2156" s="72" t="s">
        <v>4065</v>
      </c>
      <c r="H2156" s="63" t="s">
        <v>4066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20</v>
      </c>
      <c r="R2156" s="68"/>
      <c r="S2156" s="68">
        <f t="shared" si="79"/>
        <v>2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446</v>
      </c>
      <c r="C2157" s="64" t="s">
        <v>18</v>
      </c>
      <c r="D2157" s="64" t="s">
        <v>37</v>
      </c>
      <c r="E2157" s="64" t="s">
        <v>246</v>
      </c>
      <c r="F2157" s="64">
        <v>2</v>
      </c>
      <c r="G2157" s="72" t="s">
        <v>4067</v>
      </c>
      <c r="H2157" s="63" t="s">
        <v>4068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20</v>
      </c>
      <c r="R2157" s="68"/>
      <c r="S2157" s="68">
        <f t="shared" si="79"/>
        <v>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446</v>
      </c>
      <c r="C2158" s="64" t="s">
        <v>18</v>
      </c>
      <c r="D2158" s="64" t="s">
        <v>37</v>
      </c>
      <c r="E2158" s="64" t="s">
        <v>258</v>
      </c>
      <c r="F2158" s="64">
        <v>1</v>
      </c>
      <c r="G2158" s="72" t="s">
        <v>4069</v>
      </c>
      <c r="H2158" s="63" t="s">
        <v>4070</v>
      </c>
      <c r="I2158" s="64" t="s">
        <v>494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0.67</v>
      </c>
      <c r="Q2158" s="68">
        <v>22</v>
      </c>
      <c r="R2158" s="68"/>
      <c r="S2158" s="68">
        <f t="shared" si="79"/>
        <v>14.74</v>
      </c>
      <c r="T2158" s="69" t="s">
        <v>548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446</v>
      </c>
      <c r="C2159" s="64" t="s">
        <v>18</v>
      </c>
      <c r="D2159" s="64" t="s">
        <v>37</v>
      </c>
      <c r="E2159" s="64" t="s">
        <v>395</v>
      </c>
      <c r="F2159" s="64">
        <v>2</v>
      </c>
      <c r="G2159" s="72" t="s">
        <v>4071</v>
      </c>
      <c r="H2159" s="63" t="s">
        <v>4072</v>
      </c>
      <c r="I2159" s="64" t="s">
        <v>494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0.75</v>
      </c>
      <c r="Q2159" s="68">
        <v>23</v>
      </c>
      <c r="R2159" s="68"/>
      <c r="S2159" s="68">
        <f t="shared" si="79"/>
        <v>17.25</v>
      </c>
      <c r="T2159" s="69" t="s">
        <v>548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446</v>
      </c>
      <c r="C2160" s="64" t="s">
        <v>18</v>
      </c>
      <c r="D2160" s="64" t="s">
        <v>37</v>
      </c>
      <c r="E2160" s="64" t="s">
        <v>326</v>
      </c>
      <c r="F2160" s="64">
        <v>2</v>
      </c>
      <c r="G2160" s="72" t="s">
        <v>2772</v>
      </c>
      <c r="H2160" s="63" t="s">
        <v>4073</v>
      </c>
      <c r="I2160" s="64" t="s">
        <v>494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23</v>
      </c>
      <c r="R2160" s="68"/>
      <c r="S2160" s="68">
        <f t="shared" si="79"/>
        <v>2.3000000000000003</v>
      </c>
      <c r="T2160" s="69" t="s">
        <v>548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446</v>
      </c>
      <c r="C2161" s="64" t="s">
        <v>18</v>
      </c>
      <c r="D2161" s="64" t="s">
        <v>37</v>
      </c>
      <c r="E2161" s="64" t="s">
        <v>260</v>
      </c>
      <c r="F2161" s="64">
        <v>2</v>
      </c>
      <c r="G2161" s="72" t="s">
        <v>3187</v>
      </c>
      <c r="H2161" s="63" t="s">
        <v>4074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21</v>
      </c>
      <c r="R2161" s="68"/>
      <c r="S2161" s="68">
        <f t="shared" si="79"/>
        <v>2.1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446</v>
      </c>
      <c r="C2162" s="64" t="s">
        <v>18</v>
      </c>
      <c r="D2162" s="64" t="s">
        <v>37</v>
      </c>
      <c r="E2162" s="64" t="s">
        <v>555</v>
      </c>
      <c r="F2162" s="64">
        <v>1</v>
      </c>
      <c r="G2162" s="72" t="s">
        <v>3545</v>
      </c>
      <c r="H2162" s="63" t="s">
        <v>4075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0.3</v>
      </c>
      <c r="Q2162" s="68">
        <v>15</v>
      </c>
      <c r="R2162" s="68"/>
      <c r="S2162" s="68">
        <f t="shared" si="79"/>
        <v>4.5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446</v>
      </c>
      <c r="C2163" s="64" t="s">
        <v>18</v>
      </c>
      <c r="D2163" s="64" t="s">
        <v>37</v>
      </c>
      <c r="E2163" s="64" t="s">
        <v>640</v>
      </c>
      <c r="F2163" s="64">
        <v>1</v>
      </c>
      <c r="G2163" s="72">
        <v>230747003</v>
      </c>
      <c r="H2163" s="63" t="s">
        <v>4076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3</v>
      </c>
      <c r="R2163" s="68"/>
      <c r="S2163" s="68">
        <f t="shared" si="79"/>
        <v>0.30000000000000004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446</v>
      </c>
      <c r="C2164" s="64" t="s">
        <v>18</v>
      </c>
      <c r="D2164" s="64" t="s">
        <v>37</v>
      </c>
      <c r="E2164" s="64" t="s">
        <v>640</v>
      </c>
      <c r="F2164" s="64">
        <v>1</v>
      </c>
      <c r="G2164" s="72">
        <v>315630004</v>
      </c>
      <c r="H2164" s="63" t="s">
        <v>4077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3</v>
      </c>
      <c r="R2164" s="68"/>
      <c r="S2164" s="68">
        <f t="shared" si="79"/>
        <v>0.30000000000000004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446</v>
      </c>
      <c r="C2165" s="64" t="s">
        <v>17</v>
      </c>
      <c r="D2165" s="64" t="s">
        <v>37</v>
      </c>
      <c r="E2165" s="64" t="s">
        <v>902</v>
      </c>
      <c r="F2165" s="64">
        <v>1</v>
      </c>
      <c r="G2165" s="72" t="s">
        <v>728</v>
      </c>
      <c r="H2165" s="63" t="s">
        <v>4078</v>
      </c>
      <c r="I2165" s="64" t="s">
        <v>491</v>
      </c>
      <c r="J2165" s="63" t="s">
        <v>4079</v>
      </c>
      <c r="K2165" s="64" t="s">
        <v>281</v>
      </c>
      <c r="L2165" s="64" t="s">
        <v>268</v>
      </c>
      <c r="M2165" s="100">
        <v>0.3125</v>
      </c>
      <c r="N2165" s="100">
        <v>0.33333333333333331</v>
      </c>
      <c r="O2165" s="66">
        <f t="shared" si="78"/>
        <v>2.0833333333333315E-2</v>
      </c>
      <c r="P2165" s="67">
        <v>0.5</v>
      </c>
      <c r="Q2165" s="68">
        <v>21</v>
      </c>
      <c r="R2165" s="68"/>
      <c r="S2165" s="68">
        <f t="shared" si="79"/>
        <v>10.5</v>
      </c>
      <c r="T2165" s="69" t="s">
        <v>52</v>
      </c>
      <c r="U2165" s="69" t="s">
        <v>52</v>
      </c>
      <c r="V2165" s="63"/>
      <c r="W2165" s="63"/>
      <c r="X2165" s="63"/>
      <c r="Y2165" s="63"/>
      <c r="Z2165" s="63"/>
      <c r="AA2165" s="63">
        <v>2026040085</v>
      </c>
    </row>
    <row r="2166" spans="1:27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345</v>
      </c>
      <c r="F2166" s="64">
        <v>1</v>
      </c>
      <c r="G2166" s="72" t="s">
        <v>2157</v>
      </c>
      <c r="H2166" s="63" t="s">
        <v>4080</v>
      </c>
      <c r="I2166" s="64" t="s">
        <v>491</v>
      </c>
      <c r="J2166" s="63" t="s">
        <v>4081</v>
      </c>
      <c r="K2166" s="64" t="s">
        <v>281</v>
      </c>
      <c r="L2166" s="64" t="s">
        <v>268</v>
      </c>
      <c r="M2166" s="100">
        <v>0.3125</v>
      </c>
      <c r="N2166" s="100">
        <v>0.32291666666666669</v>
      </c>
      <c r="O2166" s="66">
        <f t="shared" ref="O2166:O2229" si="82">IF(N2166-M2166&gt;0,N2166-M2166,N2166-M2166+24)</f>
        <v>1.0416666666666685E-2</v>
      </c>
      <c r="P2166" s="67">
        <v>0.25</v>
      </c>
      <c r="Q2166" s="68">
        <v>12</v>
      </c>
      <c r="R2166" s="68"/>
      <c r="S2166" s="68">
        <f t="shared" ref="S2166:S2229" si="83">P2166*Q2166</f>
        <v>3</v>
      </c>
      <c r="T2166" s="69" t="s">
        <v>52</v>
      </c>
      <c r="U2166" s="69" t="s">
        <v>52</v>
      </c>
      <c r="V2166" s="63"/>
      <c r="W2166" s="63"/>
      <c r="X2166" s="63"/>
      <c r="Y2166" s="63"/>
      <c r="Z2166" s="63"/>
      <c r="AA2166" s="63">
        <v>2026040086</v>
      </c>
    </row>
    <row r="2167" spans="1:27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1156</v>
      </c>
      <c r="F2167" s="64">
        <v>2</v>
      </c>
      <c r="G2167" s="72" t="s">
        <v>301</v>
      </c>
      <c r="H2167" s="63" t="s">
        <v>4082</v>
      </c>
      <c r="I2167" s="64" t="s">
        <v>491</v>
      </c>
      <c r="J2167" s="63" t="s">
        <v>1719</v>
      </c>
      <c r="K2167" s="64" t="s">
        <v>281</v>
      </c>
      <c r="L2167" s="64" t="s">
        <v>268</v>
      </c>
      <c r="M2167" s="100">
        <v>0.81944444444444442</v>
      </c>
      <c r="N2167" s="100">
        <v>0.82638888888888884</v>
      </c>
      <c r="O2167" s="66">
        <f t="shared" si="82"/>
        <v>6.9444444444444198E-3</v>
      </c>
      <c r="P2167" s="67">
        <v>0.17</v>
      </c>
      <c r="Q2167" s="68">
        <v>13</v>
      </c>
      <c r="R2167" s="68"/>
      <c r="S2167" s="68">
        <f t="shared" si="83"/>
        <v>2.21</v>
      </c>
      <c r="T2167" s="69" t="s">
        <v>52</v>
      </c>
      <c r="U2167" s="69" t="s">
        <v>52</v>
      </c>
      <c r="V2167" s="63"/>
      <c r="W2167" s="63"/>
      <c r="X2167" s="63"/>
      <c r="Y2167" s="63"/>
      <c r="Z2167" s="63"/>
      <c r="AA2167" s="63">
        <v>2026040087</v>
      </c>
    </row>
    <row r="2168" spans="1:27" s="71" customFormat="1" ht="23.5" customHeight="1" x14ac:dyDescent="0.35">
      <c r="A2168" s="62">
        <v>46136</v>
      </c>
      <c r="B2168" s="63" t="s">
        <v>446</v>
      </c>
      <c r="C2168" s="64" t="s">
        <v>18</v>
      </c>
      <c r="D2168" s="64" t="s">
        <v>37</v>
      </c>
      <c r="E2168" s="64" t="s">
        <v>395</v>
      </c>
      <c r="F2168" s="64">
        <v>2</v>
      </c>
      <c r="G2168" s="72" t="s">
        <v>4071</v>
      </c>
      <c r="H2168" s="63" t="s">
        <v>4072</v>
      </c>
      <c r="I2168" s="64" t="s">
        <v>491</v>
      </c>
      <c r="J2168" s="63" t="s">
        <v>3249</v>
      </c>
      <c r="K2168" s="64" t="s">
        <v>281</v>
      </c>
      <c r="L2168" s="64" t="s">
        <v>268</v>
      </c>
      <c r="M2168" s="100">
        <v>9.0277777777777776E-2</v>
      </c>
      <c r="N2168" s="100">
        <v>0.11805555555555555</v>
      </c>
      <c r="O2168" s="66">
        <f t="shared" si="82"/>
        <v>2.7777777777777776E-2</v>
      </c>
      <c r="P2168" s="67">
        <v>0.67</v>
      </c>
      <c r="Q2168" s="68">
        <v>23</v>
      </c>
      <c r="R2168" s="68"/>
      <c r="S2168" s="68">
        <f t="shared" si="83"/>
        <v>15.41</v>
      </c>
      <c r="T2168" s="69" t="s">
        <v>52</v>
      </c>
      <c r="U2168" s="69" t="s">
        <v>52</v>
      </c>
      <c r="V2168" s="63"/>
      <c r="W2168" s="63"/>
      <c r="X2168" s="63"/>
      <c r="Y2168" s="63"/>
      <c r="Z2168" s="63"/>
      <c r="AA2168" s="63">
        <v>2026040088</v>
      </c>
    </row>
    <row r="2169" spans="1:27" s="71" customFormat="1" ht="23.5" customHeight="1" x14ac:dyDescent="0.35">
      <c r="A2169" s="62">
        <v>46137</v>
      </c>
      <c r="B2169" s="63" t="s">
        <v>446</v>
      </c>
      <c r="C2169" s="64" t="s">
        <v>17</v>
      </c>
      <c r="D2169" s="64" t="s">
        <v>37</v>
      </c>
      <c r="E2169" s="64" t="s">
        <v>265</v>
      </c>
      <c r="F2169" s="64">
        <v>1</v>
      </c>
      <c r="G2169" s="72" t="s">
        <v>1076</v>
      </c>
      <c r="H2169" s="63" t="s">
        <v>4089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82"/>
        <v>24</v>
      </c>
      <c r="P2169" s="67">
        <v>0.42</v>
      </c>
      <c r="Q2169" s="68">
        <v>28</v>
      </c>
      <c r="R2169" s="68"/>
      <c r="S2169" s="68">
        <f t="shared" si="83"/>
        <v>11.76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</row>
    <row r="2170" spans="1:27" s="71" customFormat="1" ht="23.5" customHeight="1" x14ac:dyDescent="0.35">
      <c r="A2170" s="62">
        <v>46137</v>
      </c>
      <c r="B2170" s="63" t="s">
        <v>446</v>
      </c>
      <c r="C2170" s="64" t="s">
        <v>17</v>
      </c>
      <c r="D2170" s="64" t="s">
        <v>37</v>
      </c>
      <c r="E2170" s="64" t="s">
        <v>269</v>
      </c>
      <c r="F2170" s="64">
        <v>1</v>
      </c>
      <c r="G2170" s="72" t="s">
        <v>1080</v>
      </c>
      <c r="H2170" s="63" t="s">
        <v>4090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82"/>
        <v>24</v>
      </c>
      <c r="P2170" s="67">
        <v>0.33</v>
      </c>
      <c r="Q2170" s="68">
        <v>18</v>
      </c>
      <c r="R2170" s="68"/>
      <c r="S2170" s="68">
        <f t="shared" si="83"/>
        <v>5.94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</row>
    <row r="2171" spans="1:27" s="71" customFormat="1" ht="23.5" customHeight="1" x14ac:dyDescent="0.35">
      <c r="A2171" s="62">
        <v>46137</v>
      </c>
      <c r="B2171" s="63" t="s">
        <v>446</v>
      </c>
      <c r="C2171" s="64" t="s">
        <v>17</v>
      </c>
      <c r="D2171" s="64" t="s">
        <v>37</v>
      </c>
      <c r="E2171" s="64" t="s">
        <v>365</v>
      </c>
      <c r="F2171" s="64">
        <v>2</v>
      </c>
      <c r="G2171" s="72" t="s">
        <v>366</v>
      </c>
      <c r="H2171" s="63" t="s">
        <v>4091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82"/>
        <v>24</v>
      </c>
      <c r="P2171" s="67">
        <v>0.1</v>
      </c>
      <c r="Q2171" s="68">
        <v>27</v>
      </c>
      <c r="R2171" s="68"/>
      <c r="S2171" s="68">
        <f t="shared" si="83"/>
        <v>2.7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</row>
    <row r="2172" spans="1:27" s="71" customFormat="1" ht="23.5" customHeight="1" x14ac:dyDescent="0.35">
      <c r="A2172" s="62">
        <v>46137</v>
      </c>
      <c r="B2172" s="63" t="s">
        <v>446</v>
      </c>
      <c r="C2172" s="64" t="s">
        <v>17</v>
      </c>
      <c r="D2172" s="64" t="s">
        <v>37</v>
      </c>
      <c r="E2172" s="64" t="s">
        <v>3051</v>
      </c>
      <c r="F2172" s="64">
        <v>1</v>
      </c>
      <c r="G2172" s="72" t="s">
        <v>4092</v>
      </c>
      <c r="H2172" s="63" t="s">
        <v>4093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82"/>
        <v>24</v>
      </c>
      <c r="P2172" s="67">
        <v>0.5</v>
      </c>
      <c r="Q2172" s="68">
        <v>5</v>
      </c>
      <c r="R2172" s="68"/>
      <c r="S2172" s="68">
        <f t="shared" si="83"/>
        <v>2.5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</row>
    <row r="2173" spans="1:27" s="71" customFormat="1" ht="23.5" customHeight="1" x14ac:dyDescent="0.35">
      <c r="A2173" s="62">
        <v>46137</v>
      </c>
      <c r="B2173" s="63" t="s">
        <v>446</v>
      </c>
      <c r="C2173" s="64" t="s">
        <v>17</v>
      </c>
      <c r="D2173" s="64" t="s">
        <v>37</v>
      </c>
      <c r="E2173" s="64" t="s">
        <v>3051</v>
      </c>
      <c r="F2173" s="64">
        <v>1</v>
      </c>
      <c r="G2173" s="72" t="s">
        <v>3329</v>
      </c>
      <c r="H2173" s="63" t="s">
        <v>4094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0.22</v>
      </c>
      <c r="Q2173" s="68">
        <v>5</v>
      </c>
      <c r="R2173" s="68"/>
      <c r="S2173" s="68">
        <f t="shared" si="83"/>
        <v>1.1000000000000001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446</v>
      </c>
      <c r="C2174" s="64" t="s">
        <v>17</v>
      </c>
      <c r="D2174" s="64" t="s">
        <v>37</v>
      </c>
      <c r="E2174" s="64" t="s">
        <v>3052</v>
      </c>
      <c r="F2174" s="64">
        <v>2</v>
      </c>
      <c r="G2174" s="72" t="s">
        <v>3228</v>
      </c>
      <c r="H2174" s="63" t="s">
        <v>4095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0.23</v>
      </c>
      <c r="Q2174" s="68">
        <v>5</v>
      </c>
      <c r="R2174" s="68"/>
      <c r="S2174" s="68">
        <f t="shared" si="83"/>
        <v>1.1500000000000001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446</v>
      </c>
      <c r="C2175" s="64" t="s">
        <v>18</v>
      </c>
      <c r="D2175" s="64" t="s">
        <v>37</v>
      </c>
      <c r="E2175" s="64" t="s">
        <v>871</v>
      </c>
      <c r="F2175" s="64">
        <v>1</v>
      </c>
      <c r="G2175" s="72" t="s">
        <v>2341</v>
      </c>
      <c r="H2175" s="63" t="s">
        <v>3749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13</v>
      </c>
      <c r="R2175" s="68"/>
      <c r="S2175" s="68">
        <f t="shared" si="83"/>
        <v>1.3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446</v>
      </c>
      <c r="C2176" s="64" t="s">
        <v>18</v>
      </c>
      <c r="D2176" s="64" t="s">
        <v>37</v>
      </c>
      <c r="E2176" s="64" t="s">
        <v>258</v>
      </c>
      <c r="F2176" s="64">
        <v>1</v>
      </c>
      <c r="G2176" s="72" t="s">
        <v>3371</v>
      </c>
      <c r="H2176" s="63" t="s">
        <v>4096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0.1</v>
      </c>
      <c r="Q2176" s="68">
        <v>28</v>
      </c>
      <c r="R2176" s="68"/>
      <c r="S2176" s="68">
        <f t="shared" si="83"/>
        <v>2.8000000000000003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446</v>
      </c>
      <c r="C2177" s="64" t="s">
        <v>18</v>
      </c>
      <c r="D2177" s="64" t="s">
        <v>37</v>
      </c>
      <c r="E2177" s="64" t="s">
        <v>249</v>
      </c>
      <c r="F2177" s="64">
        <v>2</v>
      </c>
      <c r="G2177" s="72" t="s">
        <v>321</v>
      </c>
      <c r="H2177" s="63" t="s">
        <v>4097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0.67</v>
      </c>
      <c r="Q2177" s="68">
        <v>21</v>
      </c>
      <c r="R2177" s="68"/>
      <c r="S2177" s="68">
        <f t="shared" si="83"/>
        <v>14.07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446</v>
      </c>
      <c r="C2178" s="64" t="s">
        <v>18</v>
      </c>
      <c r="D2178" s="64" t="s">
        <v>37</v>
      </c>
      <c r="E2178" s="64" t="s">
        <v>2580</v>
      </c>
      <c r="F2178" s="64">
        <v>1</v>
      </c>
      <c r="G2178" s="72" t="s">
        <v>1944</v>
      </c>
      <c r="H2178" s="63" t="s">
        <v>4098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0.75</v>
      </c>
      <c r="Q2178" s="68">
        <v>19</v>
      </c>
      <c r="R2178" s="68"/>
      <c r="S2178" s="68">
        <f t="shared" si="83"/>
        <v>14.25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446</v>
      </c>
      <c r="C2179" s="64" t="s">
        <v>18</v>
      </c>
      <c r="D2179" s="64" t="s">
        <v>37</v>
      </c>
      <c r="E2179" s="64" t="s">
        <v>2580</v>
      </c>
      <c r="F2179" s="64">
        <v>1</v>
      </c>
      <c r="G2179" s="72" t="s">
        <v>1707</v>
      </c>
      <c r="H2179" s="63" t="s">
        <v>3853</v>
      </c>
      <c r="I2179" s="64" t="s">
        <v>494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19</v>
      </c>
      <c r="R2179" s="68"/>
      <c r="S2179" s="68">
        <f t="shared" si="83"/>
        <v>1.9000000000000001</v>
      </c>
      <c r="T2179" s="69" t="s">
        <v>548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446</v>
      </c>
      <c r="C2180" s="64" t="s">
        <v>18</v>
      </c>
      <c r="D2180" s="64" t="s">
        <v>37</v>
      </c>
      <c r="E2180" s="64" t="s">
        <v>991</v>
      </c>
      <c r="F2180" s="64">
        <v>2</v>
      </c>
      <c r="G2180" s="72" t="s">
        <v>1227</v>
      </c>
      <c r="H2180" s="63" t="s">
        <v>4099</v>
      </c>
      <c r="I2180" s="64" t="s">
        <v>494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0.6</v>
      </c>
      <c r="Q2180" s="68">
        <v>5</v>
      </c>
      <c r="R2180" s="68"/>
      <c r="S2180" s="68">
        <f t="shared" si="83"/>
        <v>3</v>
      </c>
      <c r="T2180" s="69" t="s">
        <v>548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446</v>
      </c>
      <c r="C2181" s="64" t="s">
        <v>18</v>
      </c>
      <c r="D2181" s="64" t="s">
        <v>37</v>
      </c>
      <c r="E2181" s="64" t="s">
        <v>640</v>
      </c>
      <c r="F2181" s="64">
        <v>1</v>
      </c>
      <c r="G2181" s="72">
        <v>312980004</v>
      </c>
      <c r="H2181" s="63" t="s">
        <v>4100</v>
      </c>
      <c r="I2181" s="64" t="s">
        <v>494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0.2</v>
      </c>
      <c r="Q2181" s="68">
        <v>4</v>
      </c>
      <c r="R2181" s="68"/>
      <c r="S2181" s="68">
        <f t="shared" si="83"/>
        <v>0.8</v>
      </c>
      <c r="T2181" s="69" t="s">
        <v>548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446</v>
      </c>
      <c r="C2182" s="64" t="s">
        <v>18</v>
      </c>
      <c r="D2182" s="64" t="s">
        <v>37</v>
      </c>
      <c r="E2182" s="64" t="s">
        <v>616</v>
      </c>
      <c r="F2182" s="64">
        <v>1</v>
      </c>
      <c r="G2182" s="72">
        <v>316292007</v>
      </c>
      <c r="H2182" s="63" t="s">
        <v>4101</v>
      </c>
      <c r="I2182" s="64" t="s">
        <v>494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0.1</v>
      </c>
      <c r="Q2182" s="68">
        <v>9</v>
      </c>
      <c r="R2182" s="68"/>
      <c r="S2182" s="68">
        <f t="shared" si="83"/>
        <v>0.9</v>
      </c>
      <c r="T2182" s="69" t="s">
        <v>548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446</v>
      </c>
      <c r="C2183" s="64" t="s">
        <v>18</v>
      </c>
      <c r="D2183" s="64" t="s">
        <v>37</v>
      </c>
      <c r="E2183" s="64" t="s">
        <v>337</v>
      </c>
      <c r="F2183" s="64">
        <v>2</v>
      </c>
      <c r="G2183" s="72">
        <v>317339001</v>
      </c>
      <c r="H2183" s="63" t="s">
        <v>4102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4</v>
      </c>
      <c r="R2183" s="68"/>
      <c r="S2183" s="68">
        <f t="shared" si="83"/>
        <v>0.4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446</v>
      </c>
      <c r="C2184" s="64" t="s">
        <v>18</v>
      </c>
      <c r="D2184" s="64" t="s">
        <v>37</v>
      </c>
      <c r="E2184" s="64" t="s">
        <v>616</v>
      </c>
      <c r="F2184" s="64">
        <v>1</v>
      </c>
      <c r="G2184" s="72">
        <v>319158002</v>
      </c>
      <c r="H2184" s="63" t="s">
        <v>4103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0.1</v>
      </c>
      <c r="Q2184" s="68">
        <v>9</v>
      </c>
      <c r="R2184" s="68"/>
      <c r="S2184" s="68">
        <f t="shared" si="83"/>
        <v>0.9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46140</v>
      </c>
      <c r="B2185" s="63" t="s">
        <v>34</v>
      </c>
      <c r="C2185" s="64" t="s">
        <v>17</v>
      </c>
      <c r="D2185" s="64" t="s">
        <v>19</v>
      </c>
      <c r="E2185" s="64" t="s">
        <v>722</v>
      </c>
      <c r="F2185" s="64">
        <v>1</v>
      </c>
      <c r="G2185" s="72">
        <v>130649001</v>
      </c>
      <c r="H2185" s="63" t="s">
        <v>4106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0.5</v>
      </c>
      <c r="Q2185" s="68">
        <v>11</v>
      </c>
      <c r="R2185" s="68"/>
      <c r="S2185" s="68">
        <f t="shared" si="83"/>
        <v>5.5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46140</v>
      </c>
      <c r="B2186" s="63" t="s">
        <v>34</v>
      </c>
      <c r="C2186" s="64" t="s">
        <v>17</v>
      </c>
      <c r="D2186" s="64" t="s">
        <v>19</v>
      </c>
      <c r="E2186" s="64" t="s">
        <v>274</v>
      </c>
      <c r="F2186" s="64">
        <v>2</v>
      </c>
      <c r="G2186" s="72" t="s">
        <v>275</v>
      </c>
      <c r="H2186" s="63" t="s">
        <v>4107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12</v>
      </c>
      <c r="R2186" s="68"/>
      <c r="S2186" s="68">
        <f t="shared" si="83"/>
        <v>6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46140</v>
      </c>
      <c r="B2187" s="63" t="s">
        <v>34</v>
      </c>
      <c r="C2187" s="64" t="s">
        <v>17</v>
      </c>
      <c r="D2187" s="64" t="s">
        <v>19</v>
      </c>
      <c r="E2187" s="64" t="s">
        <v>371</v>
      </c>
      <c r="F2187" s="64">
        <v>2</v>
      </c>
      <c r="G2187" s="72" t="s">
        <v>2157</v>
      </c>
      <c r="H2187" s="63" t="s">
        <v>4108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0.33</v>
      </c>
      <c r="Q2187" s="68">
        <v>12</v>
      </c>
      <c r="R2187" s="68"/>
      <c r="S2187" s="68">
        <f t="shared" si="83"/>
        <v>3.96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46140</v>
      </c>
      <c r="B2188" s="63" t="s">
        <v>34</v>
      </c>
      <c r="C2188" s="64" t="s">
        <v>17</v>
      </c>
      <c r="D2188" s="64" t="s">
        <v>19</v>
      </c>
      <c r="E2188" s="64" t="s">
        <v>371</v>
      </c>
      <c r="F2188" s="64">
        <v>1</v>
      </c>
      <c r="G2188" s="72" t="s">
        <v>2966</v>
      </c>
      <c r="H2188" s="63" t="s">
        <v>4109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0.5</v>
      </c>
      <c r="Q2188" s="68">
        <v>11</v>
      </c>
      <c r="R2188" s="68"/>
      <c r="S2188" s="68">
        <f t="shared" si="83"/>
        <v>5.5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400</v>
      </c>
      <c r="F2189" s="64">
        <v>1</v>
      </c>
      <c r="G2189" s="72" t="s">
        <v>401</v>
      </c>
      <c r="H2189" s="63" t="s">
        <v>4110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0.33</v>
      </c>
      <c r="Q2189" s="68">
        <v>10</v>
      </c>
      <c r="R2189" s="68"/>
      <c r="S2189" s="68">
        <f t="shared" si="83"/>
        <v>3.3000000000000003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446</v>
      </c>
      <c r="C2190" s="64" t="s">
        <v>17</v>
      </c>
      <c r="D2190" s="64" t="s">
        <v>37</v>
      </c>
      <c r="E2190" s="64" t="s">
        <v>365</v>
      </c>
      <c r="F2190" s="64">
        <v>1</v>
      </c>
      <c r="G2190" s="72" t="s">
        <v>3486</v>
      </c>
      <c r="H2190" s="63" t="s">
        <v>4111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30</v>
      </c>
      <c r="R2190" s="68"/>
      <c r="S2190" s="68">
        <f t="shared" si="83"/>
        <v>15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446</v>
      </c>
      <c r="C2191" s="64" t="s">
        <v>17</v>
      </c>
      <c r="D2191" s="64" t="s">
        <v>37</v>
      </c>
      <c r="E2191" s="64" t="s">
        <v>368</v>
      </c>
      <c r="F2191" s="64">
        <v>2</v>
      </c>
      <c r="G2191" s="72" t="s">
        <v>2819</v>
      </c>
      <c r="H2191" s="63" t="s">
        <v>4112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0.08</v>
      </c>
      <c r="Q2191" s="68">
        <v>24</v>
      </c>
      <c r="R2191" s="68"/>
      <c r="S2191" s="68">
        <f t="shared" si="83"/>
        <v>1.92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544</v>
      </c>
      <c r="F2192" s="64">
        <v>2</v>
      </c>
      <c r="G2192" s="72" t="s">
        <v>1011</v>
      </c>
      <c r="H2192" s="63" t="s">
        <v>4113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12</v>
      </c>
      <c r="R2192" s="68"/>
      <c r="S2192" s="68">
        <f t="shared" si="83"/>
        <v>6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446</v>
      </c>
      <c r="C2193" s="64" t="s">
        <v>17</v>
      </c>
      <c r="D2193" s="64" t="s">
        <v>37</v>
      </c>
      <c r="E2193" s="64" t="s">
        <v>3052</v>
      </c>
      <c r="F2193" s="64">
        <v>1</v>
      </c>
      <c r="G2193" s="72" t="s">
        <v>4114</v>
      </c>
      <c r="H2193" s="63" t="s">
        <v>4115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0.5</v>
      </c>
      <c r="Q2193" s="68">
        <v>7</v>
      </c>
      <c r="R2193" s="68"/>
      <c r="S2193" s="68">
        <f t="shared" si="83"/>
        <v>3.5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446</v>
      </c>
      <c r="C2194" s="64" t="s">
        <v>18</v>
      </c>
      <c r="D2194" s="64" t="s">
        <v>37</v>
      </c>
      <c r="E2194" s="64" t="s">
        <v>1543</v>
      </c>
      <c r="F2194" s="64">
        <v>1</v>
      </c>
      <c r="G2194" s="72" t="s">
        <v>4116</v>
      </c>
      <c r="H2194" s="63" t="s">
        <v>4117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0.33</v>
      </c>
      <c r="Q2194" s="68">
        <v>21</v>
      </c>
      <c r="R2194" s="68"/>
      <c r="S2194" s="68">
        <f t="shared" si="83"/>
        <v>6.9300000000000006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446</v>
      </c>
      <c r="C2195" s="64" t="s">
        <v>18</v>
      </c>
      <c r="D2195" s="64" t="s">
        <v>37</v>
      </c>
      <c r="E2195" s="64" t="s">
        <v>2688</v>
      </c>
      <c r="F2195" s="64">
        <v>1</v>
      </c>
      <c r="G2195" s="72" t="s">
        <v>4118</v>
      </c>
      <c r="H2195" s="63" t="s">
        <v>4119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0.66</v>
      </c>
      <c r="Q2195" s="68">
        <v>29</v>
      </c>
      <c r="R2195" s="68"/>
      <c r="S2195" s="68">
        <f t="shared" si="83"/>
        <v>19.14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446</v>
      </c>
      <c r="C2196" s="64" t="s">
        <v>18</v>
      </c>
      <c r="D2196" s="64" t="s">
        <v>37</v>
      </c>
      <c r="E2196" s="64" t="s">
        <v>2114</v>
      </c>
      <c r="F2196" s="64">
        <v>1</v>
      </c>
      <c r="G2196" s="72" t="s">
        <v>383</v>
      </c>
      <c r="H2196" s="63" t="s">
        <v>4120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21</v>
      </c>
      <c r="R2196" s="68"/>
      <c r="S2196" s="68">
        <f t="shared" si="83"/>
        <v>2.1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34</v>
      </c>
      <c r="C2197" s="64" t="s">
        <v>18</v>
      </c>
      <c r="D2197" s="64" t="s">
        <v>19</v>
      </c>
      <c r="E2197" s="64" t="s">
        <v>793</v>
      </c>
      <c r="F2197" s="64">
        <v>1</v>
      </c>
      <c r="G2197" s="72">
        <v>130597197</v>
      </c>
      <c r="H2197" s="63" t="s">
        <v>4121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8</v>
      </c>
      <c r="R2197" s="68"/>
      <c r="S2197" s="68">
        <f t="shared" si="83"/>
        <v>4</v>
      </c>
      <c r="T2197" s="69" t="s">
        <v>548</v>
      </c>
      <c r="U2197" s="69" t="s">
        <v>52</v>
      </c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34</v>
      </c>
      <c r="C2198" s="64" t="s">
        <v>17</v>
      </c>
      <c r="D2198" s="64" t="s">
        <v>19</v>
      </c>
      <c r="E2198" s="64" t="s">
        <v>544</v>
      </c>
      <c r="F2198" s="64">
        <v>1</v>
      </c>
      <c r="G2198" s="72" t="s">
        <v>1011</v>
      </c>
      <c r="H2198" s="63" t="s">
        <v>4113</v>
      </c>
      <c r="I2198" s="64" t="s">
        <v>481</v>
      </c>
      <c r="J2198" s="63" t="s">
        <v>4130</v>
      </c>
      <c r="K2198" s="64" t="s">
        <v>273</v>
      </c>
      <c r="L2198" s="64" t="s">
        <v>268</v>
      </c>
      <c r="M2198" s="100">
        <v>0.3125</v>
      </c>
      <c r="N2198" s="100">
        <v>0.34027777777777779</v>
      </c>
      <c r="O2198" s="66">
        <f t="shared" si="82"/>
        <v>2.777777777777779E-2</v>
      </c>
      <c r="P2198" s="67">
        <v>0.67</v>
      </c>
      <c r="Q2198" s="68">
        <v>12</v>
      </c>
      <c r="R2198" s="68"/>
      <c r="S2198" s="68">
        <f t="shared" si="83"/>
        <v>8.0400000000000009</v>
      </c>
      <c r="T2198" s="69" t="s">
        <v>30</v>
      </c>
      <c r="U2198" s="69" t="s">
        <v>30</v>
      </c>
      <c r="V2198" s="63"/>
      <c r="W2198" s="63">
        <v>280758087</v>
      </c>
      <c r="X2198" s="63" t="s">
        <v>4131</v>
      </c>
      <c r="Y2198" s="63"/>
      <c r="Z2198" s="63"/>
      <c r="AA2198" s="63">
        <v>2026040089</v>
      </c>
    </row>
    <row r="2199" spans="1:27" s="71" customFormat="1" ht="23.5" customHeight="1" x14ac:dyDescent="0.35">
      <c r="A2199" s="62">
        <v>46140</v>
      </c>
      <c r="B2199" s="63" t="s">
        <v>34</v>
      </c>
      <c r="C2199" s="64" t="s">
        <v>18</v>
      </c>
      <c r="D2199" s="64" t="s">
        <v>19</v>
      </c>
      <c r="E2199" s="64" t="s">
        <v>4128</v>
      </c>
      <c r="F2199" s="64">
        <v>1</v>
      </c>
      <c r="G2199" s="72">
        <v>130606145</v>
      </c>
      <c r="H2199" s="63" t="s">
        <v>4129</v>
      </c>
      <c r="I2199" s="64" t="s">
        <v>481</v>
      </c>
      <c r="J2199" s="63" t="s">
        <v>4815</v>
      </c>
      <c r="K2199" s="64" t="s">
        <v>273</v>
      </c>
      <c r="L2199" s="64" t="s">
        <v>268</v>
      </c>
      <c r="M2199" s="100">
        <v>0.54166666666666663</v>
      </c>
      <c r="N2199" s="100">
        <v>0.54861111111111116</v>
      </c>
      <c r="O2199" s="66">
        <f t="shared" si="82"/>
        <v>6.9444444444445308E-3</v>
      </c>
      <c r="P2199" s="67">
        <v>0.17</v>
      </c>
      <c r="Q2199" s="68">
        <v>7</v>
      </c>
      <c r="R2199" s="68"/>
      <c r="S2199" s="68">
        <f t="shared" si="83"/>
        <v>1.1900000000000002</v>
      </c>
      <c r="T2199" s="69" t="s">
        <v>30</v>
      </c>
      <c r="U2199" s="69" t="s">
        <v>30</v>
      </c>
      <c r="V2199" s="63"/>
      <c r="W2199" s="63">
        <v>280373270</v>
      </c>
      <c r="X2199" s="63" t="s">
        <v>4132</v>
      </c>
      <c r="Y2199" s="63"/>
      <c r="Z2199" s="63"/>
      <c r="AA2199" s="63">
        <v>2026040090</v>
      </c>
    </row>
    <row r="2200" spans="1:27" s="71" customFormat="1" ht="23.5" customHeight="1" x14ac:dyDescent="0.35">
      <c r="A2200" s="62">
        <v>46141</v>
      </c>
      <c r="B2200" s="63" t="s">
        <v>446</v>
      </c>
      <c r="C2200" s="64" t="s">
        <v>17</v>
      </c>
      <c r="D2200" s="64" t="s">
        <v>37</v>
      </c>
      <c r="E2200" s="64" t="s">
        <v>265</v>
      </c>
      <c r="F2200" s="64">
        <v>1</v>
      </c>
      <c r="G2200" s="72" t="s">
        <v>1828</v>
      </c>
      <c r="H2200" s="63" t="s">
        <v>4139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25</v>
      </c>
      <c r="R2200" s="68"/>
      <c r="S2200" s="68">
        <f t="shared" si="83"/>
        <v>12.5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46141</v>
      </c>
      <c r="B2201" s="63" t="s">
        <v>446</v>
      </c>
      <c r="C2201" s="64" t="s">
        <v>17</v>
      </c>
      <c r="D2201" s="64" t="s">
        <v>37</v>
      </c>
      <c r="E2201" s="64" t="s">
        <v>269</v>
      </c>
      <c r="F2201" s="64">
        <v>2</v>
      </c>
      <c r="G2201" s="72" t="s">
        <v>2399</v>
      </c>
      <c r="H2201" s="63" t="s">
        <v>4140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0.1</v>
      </c>
      <c r="Q2201" s="68">
        <v>23</v>
      </c>
      <c r="R2201" s="68"/>
      <c r="S2201" s="68">
        <f t="shared" si="83"/>
        <v>2.3000000000000003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46141</v>
      </c>
      <c r="B2202" s="63" t="s">
        <v>446</v>
      </c>
      <c r="C2202" s="64" t="s">
        <v>17</v>
      </c>
      <c r="D2202" s="64" t="s">
        <v>37</v>
      </c>
      <c r="E2202" s="64" t="s">
        <v>269</v>
      </c>
      <c r="F2202" s="64">
        <v>2</v>
      </c>
      <c r="G2202" s="72" t="s">
        <v>3097</v>
      </c>
      <c r="H2202" s="63" t="s">
        <v>4141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0.1</v>
      </c>
      <c r="Q2202" s="68">
        <v>27</v>
      </c>
      <c r="R2202" s="68"/>
      <c r="S2202" s="68">
        <f t="shared" si="83"/>
        <v>2.7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</row>
    <row r="2203" spans="1:27" s="71" customFormat="1" ht="23.5" customHeight="1" x14ac:dyDescent="0.35">
      <c r="A2203" s="62">
        <v>46141</v>
      </c>
      <c r="B2203" s="63" t="s">
        <v>446</v>
      </c>
      <c r="C2203" s="64" t="s">
        <v>17</v>
      </c>
      <c r="D2203" s="64" t="s">
        <v>37</v>
      </c>
      <c r="E2203" s="64" t="s">
        <v>289</v>
      </c>
      <c r="F2203" s="64">
        <v>1</v>
      </c>
      <c r="G2203" s="72" t="s">
        <v>2365</v>
      </c>
      <c r="H2203" s="63" t="s">
        <v>4142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0.1</v>
      </c>
      <c r="Q2203" s="68">
        <v>29</v>
      </c>
      <c r="R2203" s="68"/>
      <c r="S2203" s="68">
        <f t="shared" si="83"/>
        <v>2.9000000000000004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</row>
    <row r="2204" spans="1:27" s="71" customFormat="1" ht="23.5" customHeight="1" x14ac:dyDescent="0.35">
      <c r="A2204" s="62">
        <v>46141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2291</v>
      </c>
      <c r="H2204" s="63" t="s">
        <v>4143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0.1</v>
      </c>
      <c r="Q2204" s="68">
        <v>28</v>
      </c>
      <c r="R2204" s="68"/>
      <c r="S2204" s="68">
        <f t="shared" si="83"/>
        <v>2.8000000000000003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947</v>
      </c>
      <c r="H2205" s="63" t="s">
        <v>4144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21</v>
      </c>
      <c r="R2205" s="68"/>
      <c r="S2205" s="68">
        <f t="shared" si="83"/>
        <v>2.1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34</v>
      </c>
      <c r="C2206" s="64" t="s">
        <v>17</v>
      </c>
      <c r="D2206" s="64" t="s">
        <v>19</v>
      </c>
      <c r="E2206" s="64" t="s">
        <v>999</v>
      </c>
      <c r="F2206" s="64">
        <v>2</v>
      </c>
      <c r="G2206" s="72" t="s">
        <v>765</v>
      </c>
      <c r="H2206" s="63" t="s">
        <v>4145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11</v>
      </c>
      <c r="R2206" s="68"/>
      <c r="S2206" s="68">
        <f t="shared" si="83"/>
        <v>5.5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34</v>
      </c>
      <c r="C2207" s="64" t="s">
        <v>17</v>
      </c>
      <c r="D2207" s="64" t="s">
        <v>19</v>
      </c>
      <c r="E2207" s="64" t="s">
        <v>723</v>
      </c>
      <c r="F2207" s="64">
        <v>2</v>
      </c>
      <c r="G2207" s="72">
        <v>130878003</v>
      </c>
      <c r="H2207" s="63" t="s">
        <v>4146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16</v>
      </c>
      <c r="R2207" s="68"/>
      <c r="S2207" s="68">
        <f t="shared" si="83"/>
        <v>8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34</v>
      </c>
      <c r="C2208" s="64" t="s">
        <v>17</v>
      </c>
      <c r="D2208" s="64" t="s">
        <v>19</v>
      </c>
      <c r="E2208" s="64" t="s">
        <v>754</v>
      </c>
      <c r="F2208" s="64">
        <v>1</v>
      </c>
      <c r="G2208" s="72">
        <v>130597184</v>
      </c>
      <c r="H2208" s="63" t="s">
        <v>4147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10</v>
      </c>
      <c r="R2208" s="68"/>
      <c r="S2208" s="68">
        <f t="shared" si="83"/>
        <v>3.3000000000000003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34</v>
      </c>
      <c r="C2209" s="64" t="s">
        <v>17</v>
      </c>
      <c r="D2209" s="64" t="s">
        <v>19</v>
      </c>
      <c r="E2209" s="64" t="s">
        <v>2179</v>
      </c>
      <c r="F2209" s="64">
        <v>2</v>
      </c>
      <c r="G2209" s="72" t="s">
        <v>4148</v>
      </c>
      <c r="H2209" s="63" t="s">
        <v>4149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0.5</v>
      </c>
      <c r="Q2209" s="68">
        <v>8</v>
      </c>
      <c r="R2209" s="68"/>
      <c r="S2209" s="68">
        <f t="shared" si="83"/>
        <v>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446</v>
      </c>
      <c r="C2210" s="64" t="s">
        <v>18</v>
      </c>
      <c r="D2210" s="64" t="s">
        <v>37</v>
      </c>
      <c r="E2210" s="64" t="s">
        <v>1540</v>
      </c>
      <c r="F2210" s="64">
        <v>1</v>
      </c>
      <c r="G2210" s="72" t="s">
        <v>4150</v>
      </c>
      <c r="H2210" s="63" t="s">
        <v>4151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10</v>
      </c>
      <c r="R2210" s="68"/>
      <c r="S2210" s="68">
        <f t="shared" si="83"/>
        <v>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446</v>
      </c>
      <c r="C2211" s="64" t="s">
        <v>18</v>
      </c>
      <c r="D2211" s="64" t="s">
        <v>37</v>
      </c>
      <c r="E2211" s="64" t="s">
        <v>317</v>
      </c>
      <c r="F2211" s="64">
        <v>1</v>
      </c>
      <c r="G2211" s="72" t="s">
        <v>2790</v>
      </c>
      <c r="H2211" s="63" t="s">
        <v>4152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0.1</v>
      </c>
      <c r="Q2211" s="68">
        <v>27</v>
      </c>
      <c r="R2211" s="68"/>
      <c r="S2211" s="68">
        <f t="shared" si="83"/>
        <v>2.7</v>
      </c>
      <c r="T2211" s="69" t="s">
        <v>548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446</v>
      </c>
      <c r="C2212" s="64" t="s">
        <v>18</v>
      </c>
      <c r="D2212" s="64" t="s">
        <v>37</v>
      </c>
      <c r="E2212" s="64" t="s">
        <v>545</v>
      </c>
      <c r="F2212" s="64">
        <v>1</v>
      </c>
      <c r="G2212" s="72" t="s">
        <v>3291</v>
      </c>
      <c r="H2212" s="63" t="s">
        <v>4153</v>
      </c>
      <c r="I2212" s="64" t="s">
        <v>494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0.1</v>
      </c>
      <c r="Q2212" s="68">
        <v>28</v>
      </c>
      <c r="R2212" s="68"/>
      <c r="S2212" s="68">
        <f t="shared" si="83"/>
        <v>2.8000000000000003</v>
      </c>
      <c r="T2212" s="69" t="s">
        <v>548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446</v>
      </c>
      <c r="C2213" s="64" t="s">
        <v>18</v>
      </c>
      <c r="D2213" s="64" t="s">
        <v>37</v>
      </c>
      <c r="E2213" s="64" t="s">
        <v>339</v>
      </c>
      <c r="F2213" s="64">
        <v>1</v>
      </c>
      <c r="G2213" s="72">
        <v>305681015</v>
      </c>
      <c r="H2213" s="63" t="s">
        <v>4154</v>
      </c>
      <c r="I2213" s="64" t="s">
        <v>494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0.1</v>
      </c>
      <c r="Q2213" s="68">
        <v>8</v>
      </c>
      <c r="R2213" s="68"/>
      <c r="S2213" s="68">
        <f t="shared" si="83"/>
        <v>0.8</v>
      </c>
      <c r="T2213" s="69" t="s">
        <v>548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446</v>
      </c>
      <c r="C2214" s="64" t="s">
        <v>18</v>
      </c>
      <c r="D2214" s="64" t="s">
        <v>37</v>
      </c>
      <c r="E2214" s="64" t="s">
        <v>640</v>
      </c>
      <c r="F2214" s="64">
        <v>1</v>
      </c>
      <c r="G2214" s="72">
        <v>307386014</v>
      </c>
      <c r="H2214" s="63" t="s">
        <v>4155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3</v>
      </c>
      <c r="R2214" s="68"/>
      <c r="S2214" s="68">
        <f t="shared" si="83"/>
        <v>0.30000000000000004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446</v>
      </c>
      <c r="C2215" s="64" t="s">
        <v>18</v>
      </c>
      <c r="D2215" s="64" t="s">
        <v>37</v>
      </c>
      <c r="E2215" s="64" t="s">
        <v>2688</v>
      </c>
      <c r="F2215" s="64">
        <v>1</v>
      </c>
      <c r="G2215" s="72" t="s">
        <v>4156</v>
      </c>
      <c r="H2215" s="63" t="s">
        <v>4157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0.67</v>
      </c>
      <c r="Q2215" s="68">
        <v>27</v>
      </c>
      <c r="R2215" s="68"/>
      <c r="S2215" s="68">
        <f t="shared" si="83"/>
        <v>18.09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34</v>
      </c>
      <c r="C2216" s="64" t="s">
        <v>17</v>
      </c>
      <c r="D2216" s="64" t="s">
        <v>19</v>
      </c>
      <c r="E2216" s="64" t="s">
        <v>1156</v>
      </c>
      <c r="F2216" s="64">
        <v>1</v>
      </c>
      <c r="G2216" s="72" t="s">
        <v>301</v>
      </c>
      <c r="H2216" s="63" t="s">
        <v>4158</v>
      </c>
      <c r="I2216" s="64" t="s">
        <v>491</v>
      </c>
      <c r="J2216" s="63" t="s">
        <v>4159</v>
      </c>
      <c r="K2216" s="64" t="s">
        <v>281</v>
      </c>
      <c r="L2216" s="64" t="s">
        <v>268</v>
      </c>
      <c r="M2216" s="100">
        <v>0.51041666666666663</v>
      </c>
      <c r="N2216" s="100">
        <v>0.52083333333333337</v>
      </c>
      <c r="O2216" s="66">
        <f t="shared" si="82"/>
        <v>1.0416666666666741E-2</v>
      </c>
      <c r="P2216" s="67">
        <v>0.25</v>
      </c>
      <c r="Q2216" s="68">
        <v>11</v>
      </c>
      <c r="R2216" s="68"/>
      <c r="S2216" s="68">
        <f t="shared" si="83"/>
        <v>2.75</v>
      </c>
      <c r="T2216" s="69" t="s">
        <v>52</v>
      </c>
      <c r="U2216" s="69" t="s">
        <v>52</v>
      </c>
      <c r="V2216" s="63"/>
      <c r="W2216" s="63"/>
      <c r="X2216" s="63"/>
      <c r="Y2216" s="63"/>
      <c r="Z2216" s="63"/>
      <c r="AA2216" s="63">
        <v>2026050001</v>
      </c>
    </row>
    <row r="2217" spans="1:27" s="71" customFormat="1" ht="23.5" customHeight="1" x14ac:dyDescent="0.35">
      <c r="A2217" s="62">
        <v>46141</v>
      </c>
      <c r="B2217" s="63" t="s">
        <v>446</v>
      </c>
      <c r="C2217" s="64" t="s">
        <v>18</v>
      </c>
      <c r="D2217" s="64" t="s">
        <v>37</v>
      </c>
      <c r="E2217" s="64" t="s">
        <v>545</v>
      </c>
      <c r="F2217" s="64">
        <v>1</v>
      </c>
      <c r="G2217" s="72" t="s">
        <v>3291</v>
      </c>
      <c r="H2217" s="63" t="s">
        <v>4153</v>
      </c>
      <c r="I2217" s="64" t="s">
        <v>481</v>
      </c>
      <c r="J2217" s="63" t="s">
        <v>4160</v>
      </c>
      <c r="K2217" s="64" t="s">
        <v>273</v>
      </c>
      <c r="L2217" s="64" t="s">
        <v>268</v>
      </c>
      <c r="M2217" s="100">
        <v>0.5625</v>
      </c>
      <c r="N2217" s="100">
        <v>0.64583333333333337</v>
      </c>
      <c r="O2217" s="66">
        <f t="shared" si="82"/>
        <v>8.333333333333337E-2</v>
      </c>
      <c r="P2217" s="67">
        <v>2</v>
      </c>
      <c r="Q2217" s="68">
        <v>28</v>
      </c>
      <c r="R2217" s="68"/>
      <c r="S2217" s="68">
        <f t="shared" si="83"/>
        <v>56</v>
      </c>
      <c r="T2217" s="69" t="s">
        <v>30</v>
      </c>
      <c r="U2217" s="69" t="s">
        <v>30</v>
      </c>
      <c r="V2217" s="63"/>
      <c r="W2217" s="63">
        <v>930006936</v>
      </c>
      <c r="X2217" s="63" t="s">
        <v>4712</v>
      </c>
      <c r="Y2217" s="63"/>
      <c r="Z2217" s="63"/>
      <c r="AA2217" s="63">
        <v>2026050002</v>
      </c>
    </row>
    <row r="2218" spans="1:27" s="71" customFormat="1" ht="23.5" customHeight="1" x14ac:dyDescent="0.35">
      <c r="A2218" s="62">
        <v>46141</v>
      </c>
      <c r="B2218" s="63" t="s">
        <v>34</v>
      </c>
      <c r="C2218" s="64" t="s">
        <v>18</v>
      </c>
      <c r="D2218" s="64" t="s">
        <v>19</v>
      </c>
      <c r="E2218" s="64" t="s">
        <v>838</v>
      </c>
      <c r="F2218" s="64">
        <v>1</v>
      </c>
      <c r="G2218" s="72">
        <v>130597401</v>
      </c>
      <c r="H2218" s="63" t="s">
        <v>4161</v>
      </c>
      <c r="I2218" s="64" t="s">
        <v>491</v>
      </c>
      <c r="J2218" s="63" t="s">
        <v>4162</v>
      </c>
      <c r="K2218" s="64" t="s">
        <v>281</v>
      </c>
      <c r="L2218" s="64" t="s">
        <v>268</v>
      </c>
      <c r="M2218" s="100">
        <v>0.31944444444444442</v>
      </c>
      <c r="N2218" s="100">
        <v>0.33333333333333331</v>
      </c>
      <c r="O2218" s="66">
        <f t="shared" si="82"/>
        <v>1.3888888888888895E-2</v>
      </c>
      <c r="P2218" s="67">
        <v>0.33</v>
      </c>
      <c r="Q2218" s="68">
        <v>8.5</v>
      </c>
      <c r="R2218" s="68"/>
      <c r="S2218" s="68">
        <f t="shared" si="83"/>
        <v>2.8050000000000002</v>
      </c>
      <c r="T2218" s="69" t="s">
        <v>52</v>
      </c>
      <c r="U2218" s="69" t="s">
        <v>52</v>
      </c>
      <c r="V2218" s="63"/>
      <c r="W2218" s="63"/>
      <c r="X2218" s="63"/>
      <c r="Y2218" s="63"/>
      <c r="Z2218" s="63"/>
      <c r="AA2218" s="63">
        <v>2026050003</v>
      </c>
    </row>
    <row r="2219" spans="1:27" s="71" customFormat="1" ht="23.5" customHeight="1" x14ac:dyDescent="0.35">
      <c r="A2219" s="62">
        <v>46144</v>
      </c>
      <c r="B2219" s="63" t="s">
        <v>34</v>
      </c>
      <c r="C2219" s="64" t="s">
        <v>17</v>
      </c>
      <c r="D2219" s="64" t="s">
        <v>19</v>
      </c>
      <c r="E2219" s="64" t="s">
        <v>274</v>
      </c>
      <c r="F2219" s="64">
        <v>1</v>
      </c>
      <c r="G2219" s="72" t="s">
        <v>767</v>
      </c>
      <c r="H2219" s="63" t="s">
        <v>4166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0.33</v>
      </c>
      <c r="Q2219" s="68">
        <v>12</v>
      </c>
      <c r="R2219" s="68"/>
      <c r="S2219" s="68">
        <f t="shared" si="83"/>
        <v>3.96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46144</v>
      </c>
      <c r="B2220" s="63" t="s">
        <v>446</v>
      </c>
      <c r="C2220" s="64" t="s">
        <v>17</v>
      </c>
      <c r="D2220" s="64" t="s">
        <v>37</v>
      </c>
      <c r="E2220" s="64" t="s">
        <v>235</v>
      </c>
      <c r="F2220" s="64">
        <v>2</v>
      </c>
      <c r="G2220" s="72" t="s">
        <v>1019</v>
      </c>
      <c r="H2220" s="63" t="s">
        <v>4167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0.1</v>
      </c>
      <c r="Q2220" s="68">
        <v>28</v>
      </c>
      <c r="R2220" s="68"/>
      <c r="S2220" s="68">
        <f t="shared" si="83"/>
        <v>2.8000000000000003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</row>
    <row r="2221" spans="1:27" s="71" customFormat="1" ht="23.5" customHeight="1" x14ac:dyDescent="0.35">
      <c r="A2221" s="62">
        <v>46144</v>
      </c>
      <c r="B2221" s="63" t="s">
        <v>446</v>
      </c>
      <c r="C2221" s="64" t="s">
        <v>17</v>
      </c>
      <c r="D2221" s="64" t="s">
        <v>37</v>
      </c>
      <c r="E2221" s="64" t="s">
        <v>3050</v>
      </c>
      <c r="F2221" s="64">
        <v>2</v>
      </c>
      <c r="G2221" s="72" t="s">
        <v>3331</v>
      </c>
      <c r="H2221" s="63" t="s">
        <v>4168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0.1</v>
      </c>
      <c r="Q2221" s="68">
        <v>7</v>
      </c>
      <c r="R2221" s="68"/>
      <c r="S2221" s="68">
        <f t="shared" si="83"/>
        <v>0.70000000000000007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</row>
    <row r="2222" spans="1:27" s="71" customFormat="1" ht="23.5" customHeight="1" x14ac:dyDescent="0.35">
      <c r="A2222" s="62">
        <v>46144</v>
      </c>
      <c r="B2222" s="63" t="s">
        <v>446</v>
      </c>
      <c r="C2222" s="64" t="s">
        <v>17</v>
      </c>
      <c r="D2222" s="64" t="s">
        <v>37</v>
      </c>
      <c r="E2222" s="64" t="s">
        <v>3050</v>
      </c>
      <c r="F2222" s="64">
        <v>2</v>
      </c>
      <c r="G2222" s="72" t="s">
        <v>3447</v>
      </c>
      <c r="H2222" s="63" t="s">
        <v>4169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0.1</v>
      </c>
      <c r="Q2222" s="68">
        <v>6</v>
      </c>
      <c r="R2222" s="68"/>
      <c r="S2222" s="68">
        <f t="shared" si="83"/>
        <v>0.60000000000000009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</row>
    <row r="2223" spans="1:27" s="71" customFormat="1" ht="23.5" customHeight="1" x14ac:dyDescent="0.35">
      <c r="A2223" s="62">
        <v>46144</v>
      </c>
      <c r="B2223" s="63" t="s">
        <v>446</v>
      </c>
      <c r="C2223" s="64" t="s">
        <v>18</v>
      </c>
      <c r="D2223" s="64" t="s">
        <v>37</v>
      </c>
      <c r="E2223" s="64" t="s">
        <v>1540</v>
      </c>
      <c r="F2223" s="64">
        <v>1</v>
      </c>
      <c r="G2223" s="72" t="s">
        <v>4150</v>
      </c>
      <c r="H2223" s="63" t="s">
        <v>4151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0.1</v>
      </c>
      <c r="Q2223" s="68">
        <v>15</v>
      </c>
      <c r="R2223" s="68"/>
      <c r="S2223" s="68">
        <f t="shared" si="83"/>
        <v>1.5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446</v>
      </c>
      <c r="C2224" s="64" t="s">
        <v>18</v>
      </c>
      <c r="D2224" s="64" t="s">
        <v>37</v>
      </c>
      <c r="E2224" s="64" t="s">
        <v>263</v>
      </c>
      <c r="F2224" s="64">
        <v>2</v>
      </c>
      <c r="G2224" s="72">
        <v>109694009</v>
      </c>
      <c r="H2224" s="63" t="s">
        <v>4170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14</v>
      </c>
      <c r="R2224" s="68"/>
      <c r="S2224" s="68">
        <f t="shared" si="83"/>
        <v>1.4000000000000001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446</v>
      </c>
      <c r="C2225" s="64" t="s">
        <v>18</v>
      </c>
      <c r="D2225" s="64" t="s">
        <v>37</v>
      </c>
      <c r="E2225" s="64" t="s">
        <v>337</v>
      </c>
      <c r="F2225" s="64">
        <v>2</v>
      </c>
      <c r="G2225" s="72">
        <v>230527007</v>
      </c>
      <c r="H2225" s="63" t="s">
        <v>4171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8</v>
      </c>
      <c r="R2225" s="68"/>
      <c r="S2225" s="68">
        <f t="shared" si="83"/>
        <v>0.8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446</v>
      </c>
      <c r="C2226" s="64" t="s">
        <v>18</v>
      </c>
      <c r="D2226" s="64" t="s">
        <v>37</v>
      </c>
      <c r="E2226" s="64" t="s">
        <v>1658</v>
      </c>
      <c r="F2226" s="64">
        <v>2</v>
      </c>
      <c r="G2226" s="72">
        <v>313157003</v>
      </c>
      <c r="H2226" s="63" t="s">
        <v>4172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10</v>
      </c>
      <c r="R2226" s="68"/>
      <c r="S2226" s="68">
        <f t="shared" si="83"/>
        <v>1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317342001</v>
      </c>
      <c r="H2227" s="63" t="s">
        <v>4173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34</v>
      </c>
      <c r="C2228" s="64" t="s">
        <v>17</v>
      </c>
      <c r="D2228" s="64" t="s">
        <v>19</v>
      </c>
      <c r="E2228" s="64" t="s">
        <v>1156</v>
      </c>
      <c r="F2228" s="64">
        <v>1</v>
      </c>
      <c r="G2228" s="72" t="s">
        <v>301</v>
      </c>
      <c r="H2228" s="63" t="s">
        <v>4158</v>
      </c>
      <c r="I2228" s="64" t="s">
        <v>488</v>
      </c>
      <c r="J2228" s="63" t="s">
        <v>4174</v>
      </c>
      <c r="K2228" s="64" t="s">
        <v>704</v>
      </c>
      <c r="L2228" s="64" t="s">
        <v>268</v>
      </c>
      <c r="M2228" s="100">
        <v>0.65277777777777779</v>
      </c>
      <c r="N2228" s="100">
        <v>0.65972222222222221</v>
      </c>
      <c r="O2228" s="66">
        <f t="shared" si="82"/>
        <v>6.9444444444444198E-3</v>
      </c>
      <c r="P2228" s="67">
        <v>0.17</v>
      </c>
      <c r="Q2228" s="68">
        <v>13</v>
      </c>
      <c r="R2228" s="68"/>
      <c r="S2228" s="68">
        <f t="shared" si="83"/>
        <v>2.21</v>
      </c>
      <c r="T2228" s="69" t="s">
        <v>489</v>
      </c>
      <c r="U2228" s="69" t="s">
        <v>489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34</v>
      </c>
      <c r="C2229" s="64" t="s">
        <v>17</v>
      </c>
      <c r="D2229" s="64" t="s">
        <v>19</v>
      </c>
      <c r="E2229" s="64" t="s">
        <v>1072</v>
      </c>
      <c r="F2229" s="64">
        <v>1</v>
      </c>
      <c r="G2229" s="72" t="s">
        <v>301</v>
      </c>
      <c r="H2229" s="63" t="s">
        <v>4175</v>
      </c>
      <c r="I2229" s="64" t="s">
        <v>488</v>
      </c>
      <c r="J2229" s="63" t="s">
        <v>4174</v>
      </c>
      <c r="K2229" s="64" t="s">
        <v>704</v>
      </c>
      <c r="L2229" s="64" t="s">
        <v>268</v>
      </c>
      <c r="M2229" s="100">
        <v>0.59027777777777779</v>
      </c>
      <c r="N2229" s="100">
        <v>0.61805555555555558</v>
      </c>
      <c r="O2229" s="66">
        <f t="shared" si="82"/>
        <v>2.777777777777779E-2</v>
      </c>
      <c r="P2229" s="67">
        <v>0.67</v>
      </c>
      <c r="Q2229" s="68">
        <v>13</v>
      </c>
      <c r="R2229" s="68"/>
      <c r="S2229" s="68">
        <f t="shared" si="83"/>
        <v>8.7100000000000009</v>
      </c>
      <c r="T2229" s="69" t="s">
        <v>489</v>
      </c>
      <c r="U2229" s="69" t="s">
        <v>489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34</v>
      </c>
      <c r="C2230" s="64" t="s">
        <v>17</v>
      </c>
      <c r="D2230" s="64" t="s">
        <v>19</v>
      </c>
      <c r="E2230" s="64" t="s">
        <v>345</v>
      </c>
      <c r="F2230" s="64">
        <v>1</v>
      </c>
      <c r="G2230" s="72" t="s">
        <v>2157</v>
      </c>
      <c r="H2230" s="63" t="s">
        <v>4176</v>
      </c>
      <c r="I2230" s="64" t="s">
        <v>488</v>
      </c>
      <c r="J2230" s="63" t="s">
        <v>4174</v>
      </c>
      <c r="K2230" s="64" t="s">
        <v>704</v>
      </c>
      <c r="L2230" s="64" t="s">
        <v>268</v>
      </c>
      <c r="M2230" s="100">
        <v>0.65625</v>
      </c>
      <c r="N2230" s="100">
        <v>0.66666666666666663</v>
      </c>
      <c r="O2230" s="66">
        <f t="shared" ref="O2230:O2293" si="84">IF(N2230-M2230&gt;0,N2230-M2230,N2230-M2230+24)</f>
        <v>1.041666666666663E-2</v>
      </c>
      <c r="P2230" s="67">
        <v>0.25</v>
      </c>
      <c r="Q2230" s="68">
        <v>13</v>
      </c>
      <c r="R2230" s="68"/>
      <c r="S2230" s="68">
        <f t="shared" ref="S2230:S2232" si="85">P2230*Q2230</f>
        <v>3.25</v>
      </c>
      <c r="T2230" s="69" t="s">
        <v>489</v>
      </c>
      <c r="U2230" s="69" t="s">
        <v>489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34</v>
      </c>
      <c r="C2231" s="64" t="s">
        <v>17</v>
      </c>
      <c r="D2231" s="64" t="s">
        <v>19</v>
      </c>
      <c r="E2231" s="64" t="s">
        <v>999</v>
      </c>
      <c r="F2231" s="64">
        <v>1</v>
      </c>
      <c r="G2231" s="72" t="s">
        <v>4177</v>
      </c>
      <c r="H2231" s="63" t="s">
        <v>4178</v>
      </c>
      <c r="I2231" s="64" t="s">
        <v>488</v>
      </c>
      <c r="J2231" s="63" t="s">
        <v>4174</v>
      </c>
      <c r="K2231" s="64" t="s">
        <v>704</v>
      </c>
      <c r="L2231" s="64" t="s">
        <v>268</v>
      </c>
      <c r="M2231" s="100">
        <v>0.65625</v>
      </c>
      <c r="N2231" s="100">
        <v>0.67013888888888884</v>
      </c>
      <c r="O2231" s="66">
        <f t="shared" si="84"/>
        <v>1.388888888888884E-2</v>
      </c>
      <c r="P2231" s="67">
        <v>0.33</v>
      </c>
      <c r="Q2231" s="68">
        <v>10</v>
      </c>
      <c r="R2231" s="68"/>
      <c r="S2231" s="68">
        <f t="shared" si="85"/>
        <v>3.3000000000000003</v>
      </c>
      <c r="T2231" s="69" t="s">
        <v>489</v>
      </c>
      <c r="U2231" s="69" t="s">
        <v>489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371</v>
      </c>
      <c r="F2232" s="64">
        <v>1</v>
      </c>
      <c r="G2232" s="72" t="s">
        <v>2157</v>
      </c>
      <c r="H2232" s="63" t="s">
        <v>4179</v>
      </c>
      <c r="I2232" s="64" t="s">
        <v>488</v>
      </c>
      <c r="J2232" s="63" t="s">
        <v>4174</v>
      </c>
      <c r="K2232" s="64" t="s">
        <v>704</v>
      </c>
      <c r="L2232" s="64" t="s">
        <v>268</v>
      </c>
      <c r="M2232" s="100">
        <v>0.65625</v>
      </c>
      <c r="N2232" s="100">
        <v>0.68402777777777779</v>
      </c>
      <c r="O2232" s="66">
        <f t="shared" si="84"/>
        <v>2.777777777777779E-2</v>
      </c>
      <c r="P2232" s="67">
        <v>0.67</v>
      </c>
      <c r="Q2232" s="68">
        <v>12</v>
      </c>
      <c r="R2232" s="68"/>
      <c r="S2232" s="68">
        <f t="shared" si="85"/>
        <v>8.0400000000000009</v>
      </c>
      <c r="T2232" s="69" t="s">
        <v>489</v>
      </c>
      <c r="U2232" s="69" t="s">
        <v>489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18</v>
      </c>
      <c r="D2233" s="64" t="s">
        <v>19</v>
      </c>
      <c r="E2233" s="64" t="s">
        <v>1075</v>
      </c>
      <c r="F2233" s="64">
        <v>1</v>
      </c>
      <c r="G2233" s="72">
        <v>130597283</v>
      </c>
      <c r="H2233" s="63" t="s">
        <v>4180</v>
      </c>
      <c r="I2233" s="64" t="s">
        <v>488</v>
      </c>
      <c r="J2233" s="63" t="s">
        <v>4174</v>
      </c>
      <c r="K2233" s="64" t="s">
        <v>704</v>
      </c>
      <c r="L2233" s="64" t="s">
        <v>268</v>
      </c>
      <c r="M2233" s="100">
        <v>0.65486111111111112</v>
      </c>
      <c r="N2233" s="100">
        <v>0.6875</v>
      </c>
      <c r="O2233" s="66">
        <f t="shared" si="84"/>
        <v>3.2638888888888884E-2</v>
      </c>
      <c r="P2233" s="67">
        <v>0.7802</v>
      </c>
      <c r="Q2233" s="68">
        <v>5</v>
      </c>
      <c r="R2233" s="68"/>
      <c r="S2233" s="68">
        <f t="shared" ref="S2233:S2296" si="86">P2233*Q2233</f>
        <v>3.9009999999999998</v>
      </c>
      <c r="T2233" s="69" t="s">
        <v>489</v>
      </c>
      <c r="U2233" s="69" t="s">
        <v>489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18</v>
      </c>
      <c r="D2234" s="64" t="s">
        <v>19</v>
      </c>
      <c r="E2234" s="64" t="s">
        <v>1558</v>
      </c>
      <c r="F2234" s="64">
        <v>1</v>
      </c>
      <c r="G2234" s="72">
        <v>130597289</v>
      </c>
      <c r="H2234" s="63" t="s">
        <v>4181</v>
      </c>
      <c r="I2234" s="64" t="s">
        <v>488</v>
      </c>
      <c r="J2234" s="63" t="s">
        <v>4174</v>
      </c>
      <c r="K2234" s="64" t="s">
        <v>704</v>
      </c>
      <c r="L2234" s="64" t="s">
        <v>268</v>
      </c>
      <c r="M2234" s="100">
        <v>0.65486111111111112</v>
      </c>
      <c r="N2234" s="100">
        <v>0.66666666666666663</v>
      </c>
      <c r="O2234" s="66">
        <f t="shared" si="84"/>
        <v>1.1805555555555514E-2</v>
      </c>
      <c r="P2234" s="67">
        <v>0.28220000000000001</v>
      </c>
      <c r="Q2234" s="68">
        <v>7.5</v>
      </c>
      <c r="R2234" s="68"/>
      <c r="S2234" s="68">
        <f t="shared" si="86"/>
        <v>2.1165000000000003</v>
      </c>
      <c r="T2234" s="69" t="s">
        <v>489</v>
      </c>
      <c r="U2234" s="69" t="s">
        <v>489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18</v>
      </c>
      <c r="D2235" s="64" t="s">
        <v>19</v>
      </c>
      <c r="E2235" s="64" t="s">
        <v>1553</v>
      </c>
      <c r="F2235" s="64">
        <v>1</v>
      </c>
      <c r="G2235" s="72">
        <v>130597291</v>
      </c>
      <c r="H2235" s="63" t="s">
        <v>4182</v>
      </c>
      <c r="I2235" s="64" t="s">
        <v>488</v>
      </c>
      <c r="J2235" s="63" t="s">
        <v>4174</v>
      </c>
      <c r="K2235" s="64" t="s">
        <v>704</v>
      </c>
      <c r="L2235" s="64" t="s">
        <v>268</v>
      </c>
      <c r="M2235" s="100">
        <v>0.65486111111111112</v>
      </c>
      <c r="N2235" s="100">
        <v>0.67708333333333337</v>
      </c>
      <c r="O2235" s="66">
        <f t="shared" si="84"/>
        <v>2.2222222222222254E-2</v>
      </c>
      <c r="P2235" s="67">
        <v>0.53120000000000001</v>
      </c>
      <c r="Q2235" s="68">
        <v>8</v>
      </c>
      <c r="R2235" s="68"/>
      <c r="S2235" s="68">
        <f t="shared" si="86"/>
        <v>4.2496</v>
      </c>
      <c r="T2235" s="69" t="s">
        <v>489</v>
      </c>
      <c r="U2235" s="69" t="s">
        <v>489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18</v>
      </c>
      <c r="D2236" s="64" t="s">
        <v>19</v>
      </c>
      <c r="E2236" s="64" t="s">
        <v>1074</v>
      </c>
      <c r="F2236" s="64">
        <v>1</v>
      </c>
      <c r="G2236" s="72">
        <v>130597401</v>
      </c>
      <c r="H2236" s="63" t="s">
        <v>4183</v>
      </c>
      <c r="I2236" s="64" t="s">
        <v>488</v>
      </c>
      <c r="J2236" s="63" t="s">
        <v>4174</v>
      </c>
      <c r="K2236" s="64" t="s">
        <v>704</v>
      </c>
      <c r="L2236" s="64" t="s">
        <v>268</v>
      </c>
      <c r="M2236" s="100">
        <v>0.65486111111111112</v>
      </c>
      <c r="N2236" s="100">
        <v>0.69097222222222221</v>
      </c>
      <c r="O2236" s="66">
        <f t="shared" si="84"/>
        <v>3.6111111111111094E-2</v>
      </c>
      <c r="P2236" s="67">
        <v>0.86319999999999997</v>
      </c>
      <c r="Q2236" s="68">
        <v>5</v>
      </c>
      <c r="R2236" s="68"/>
      <c r="S2236" s="68">
        <f t="shared" si="86"/>
        <v>4.3159999999999998</v>
      </c>
      <c r="T2236" s="69" t="s">
        <v>489</v>
      </c>
      <c r="U2236" s="69" t="s">
        <v>489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754</v>
      </c>
      <c r="F2237" s="64">
        <v>1</v>
      </c>
      <c r="G2237" s="72">
        <v>130597049</v>
      </c>
      <c r="H2237" s="63" t="s">
        <v>4199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si="86"/>
        <v>3.3000000000000003</v>
      </c>
      <c r="T2237" s="69" t="s">
        <v>548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999</v>
      </c>
      <c r="F2238" s="64">
        <v>2</v>
      </c>
      <c r="G2238" s="72" t="s">
        <v>734</v>
      </c>
      <c r="H2238" s="63" t="s">
        <v>4200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548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446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4201</v>
      </c>
      <c r="H2239" s="63" t="s">
        <v>4202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548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446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1580</v>
      </c>
      <c r="H2240" s="63" t="s">
        <v>4203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548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446</v>
      </c>
      <c r="C2241" s="64" t="s">
        <v>17</v>
      </c>
      <c r="D2241" s="64" t="s">
        <v>37</v>
      </c>
      <c r="E2241" s="64" t="s">
        <v>3051</v>
      </c>
      <c r="F2241" s="64">
        <v>2</v>
      </c>
      <c r="G2241" s="72" t="s">
        <v>4204</v>
      </c>
      <c r="H2241" s="63" t="s">
        <v>4205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548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446</v>
      </c>
      <c r="C2242" s="64" t="s">
        <v>18</v>
      </c>
      <c r="D2242" s="64" t="s">
        <v>37</v>
      </c>
      <c r="E2242" s="64" t="s">
        <v>2074</v>
      </c>
      <c r="F2242" s="64">
        <v>2</v>
      </c>
      <c r="G2242" s="72" t="s">
        <v>4206</v>
      </c>
      <c r="H2242" s="63" t="s">
        <v>4207</v>
      </c>
      <c r="I2242" s="64" t="s">
        <v>494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548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446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1944</v>
      </c>
      <c r="H2243" s="63" t="s">
        <v>4208</v>
      </c>
      <c r="I2243" s="64" t="s">
        <v>494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548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446</v>
      </c>
      <c r="C2244" s="64" t="s">
        <v>18</v>
      </c>
      <c r="D2244" s="64" t="s">
        <v>37</v>
      </c>
      <c r="E2244" s="64" t="s">
        <v>1549</v>
      </c>
      <c r="F2244" s="64">
        <v>1</v>
      </c>
      <c r="G2244" s="72" t="s">
        <v>4209</v>
      </c>
      <c r="H2244" s="63" t="s">
        <v>4210</v>
      </c>
      <c r="I2244" s="64" t="s">
        <v>491</v>
      </c>
      <c r="J2244" s="63" t="s">
        <v>4211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1558</v>
      </c>
      <c r="F2245" s="64">
        <v>1</v>
      </c>
      <c r="G2245" s="72">
        <v>130597289</v>
      </c>
      <c r="H2245" s="63" t="s">
        <v>4212</v>
      </c>
      <c r="I2245" s="64" t="s">
        <v>491</v>
      </c>
      <c r="J2245" s="63" t="s">
        <v>4213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1548</v>
      </c>
      <c r="F2246" s="64">
        <v>1</v>
      </c>
      <c r="G2246" s="72">
        <v>130606148</v>
      </c>
      <c r="H2246" s="63" t="s">
        <v>4216</v>
      </c>
      <c r="I2246" s="64" t="s">
        <v>481</v>
      </c>
      <c r="J2246" s="63" t="s">
        <v>4815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4132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446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2457</v>
      </c>
      <c r="H2247" s="63" t="s">
        <v>4231</v>
      </c>
      <c r="I2247" s="64" t="s">
        <v>494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548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446</v>
      </c>
      <c r="C2248" s="64" t="s">
        <v>17</v>
      </c>
      <c r="D2248" s="64" t="s">
        <v>37</v>
      </c>
      <c r="E2248" s="64" t="s">
        <v>902</v>
      </c>
      <c r="F2248" s="64">
        <v>2</v>
      </c>
      <c r="G2248" s="72" t="s">
        <v>509</v>
      </c>
      <c r="H2248" s="63" t="s">
        <v>4232</v>
      </c>
      <c r="I2248" s="64" t="s">
        <v>494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548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446</v>
      </c>
      <c r="C2249" s="64" t="s">
        <v>17</v>
      </c>
      <c r="D2249" s="64" t="s">
        <v>37</v>
      </c>
      <c r="E2249" s="64" t="s">
        <v>902</v>
      </c>
      <c r="F2249" s="64">
        <v>2</v>
      </c>
      <c r="G2249" s="72" t="s">
        <v>908</v>
      </c>
      <c r="H2249" s="63" t="s">
        <v>4233</v>
      </c>
      <c r="I2249" s="64" t="s">
        <v>494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548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613</v>
      </c>
      <c r="F2250" s="64">
        <v>1</v>
      </c>
      <c r="G2250" s="72" t="s">
        <v>4234</v>
      </c>
      <c r="H2250" s="63" t="s">
        <v>4235</v>
      </c>
      <c r="I2250" s="64" t="s">
        <v>494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548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613</v>
      </c>
      <c r="F2251" s="64">
        <v>1</v>
      </c>
      <c r="G2251" s="72">
        <v>130597100</v>
      </c>
      <c r="H2251" s="63" t="s">
        <v>4236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4237</v>
      </c>
      <c r="H2252" s="63" t="s">
        <v>4238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2966</v>
      </c>
      <c r="H2253" s="63" t="s">
        <v>4239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4237</v>
      </c>
      <c r="H2254" s="63" t="s">
        <v>4238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999</v>
      </c>
      <c r="F2255" s="64">
        <v>1</v>
      </c>
      <c r="G2255" s="72" t="s">
        <v>4177</v>
      </c>
      <c r="H2255" s="63" t="s">
        <v>4240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446</v>
      </c>
      <c r="C2256" s="64" t="s">
        <v>17</v>
      </c>
      <c r="D2256" s="64" t="s">
        <v>37</v>
      </c>
      <c r="E2256" s="64" t="s">
        <v>3051</v>
      </c>
      <c r="F2256" s="64">
        <v>2</v>
      </c>
      <c r="G2256" s="72" t="s">
        <v>4241</v>
      </c>
      <c r="H2256" s="63" t="s">
        <v>4242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446</v>
      </c>
      <c r="C2257" s="64" t="s">
        <v>17</v>
      </c>
      <c r="D2257" s="64" t="s">
        <v>37</v>
      </c>
      <c r="E2257" s="64" t="s">
        <v>3051</v>
      </c>
      <c r="F2257" s="64">
        <v>2</v>
      </c>
      <c r="G2257" s="72" t="s">
        <v>4243</v>
      </c>
      <c r="H2257" s="63" t="s">
        <v>4244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446</v>
      </c>
      <c r="C2258" s="64" t="s">
        <v>17</v>
      </c>
      <c r="D2258" s="64" t="s">
        <v>37</v>
      </c>
      <c r="E2258" s="64" t="s">
        <v>3051</v>
      </c>
      <c r="F2258" s="64">
        <v>2</v>
      </c>
      <c r="G2258" s="72" t="s">
        <v>3451</v>
      </c>
      <c r="H2258" s="63" t="s">
        <v>4245</v>
      </c>
      <c r="I2258" s="64" t="s">
        <v>494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548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446</v>
      </c>
      <c r="C2259" s="64" t="s">
        <v>17</v>
      </c>
      <c r="D2259" s="64" t="s">
        <v>37</v>
      </c>
      <c r="E2259" s="64" t="s">
        <v>3051</v>
      </c>
      <c r="F2259" s="64">
        <v>2</v>
      </c>
      <c r="G2259" s="72" t="s">
        <v>4204</v>
      </c>
      <c r="H2259" s="63" t="s">
        <v>4205</v>
      </c>
      <c r="I2259" s="64" t="s">
        <v>494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548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446</v>
      </c>
      <c r="C2260" s="64" t="s">
        <v>17</v>
      </c>
      <c r="D2260" s="64" t="s">
        <v>37</v>
      </c>
      <c r="E2260" s="64" t="s">
        <v>3052</v>
      </c>
      <c r="F2260" s="64">
        <v>1</v>
      </c>
      <c r="G2260" s="72" t="s">
        <v>3982</v>
      </c>
      <c r="H2260" s="63" t="s">
        <v>4246</v>
      </c>
      <c r="I2260" s="64" t="s">
        <v>494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548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446</v>
      </c>
      <c r="C2261" s="64" t="s">
        <v>18</v>
      </c>
      <c r="D2261" s="64" t="s">
        <v>37</v>
      </c>
      <c r="E2261" s="64" t="s">
        <v>844</v>
      </c>
      <c r="F2261" s="64">
        <v>1</v>
      </c>
      <c r="G2261" s="72" t="s">
        <v>247</v>
      </c>
      <c r="H2261" s="63" t="s">
        <v>4247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446</v>
      </c>
      <c r="C2262" s="64" t="s">
        <v>18</v>
      </c>
      <c r="D2262" s="64" t="s">
        <v>37</v>
      </c>
      <c r="E2262" s="64" t="s">
        <v>3808</v>
      </c>
      <c r="F2262" s="64">
        <v>1</v>
      </c>
      <c r="G2262" s="72" t="s">
        <v>3989</v>
      </c>
      <c r="H2262" s="63" t="s">
        <v>3990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446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832</v>
      </c>
      <c r="H2263" s="63" t="s">
        <v>4248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446</v>
      </c>
      <c r="C2264" s="64" t="s">
        <v>18</v>
      </c>
      <c r="D2264" s="64" t="s">
        <v>37</v>
      </c>
      <c r="E2264" s="64" t="s">
        <v>554</v>
      </c>
      <c r="F2264" s="64">
        <v>1</v>
      </c>
      <c r="G2264" s="72" t="s">
        <v>743</v>
      </c>
      <c r="H2264" s="63" t="s">
        <v>4249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446</v>
      </c>
      <c r="C2265" s="64" t="s">
        <v>18</v>
      </c>
      <c r="D2265" s="64" t="s">
        <v>37</v>
      </c>
      <c r="E2265" s="64" t="s">
        <v>2114</v>
      </c>
      <c r="F2265" s="64">
        <v>1</v>
      </c>
      <c r="G2265" s="72" t="s">
        <v>924</v>
      </c>
      <c r="H2265" s="63" t="s">
        <v>4250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446</v>
      </c>
      <c r="C2266" s="64" t="s">
        <v>18</v>
      </c>
      <c r="D2266" s="64" t="s">
        <v>37</v>
      </c>
      <c r="E2266" s="64" t="s">
        <v>1545</v>
      </c>
      <c r="F2266" s="64">
        <v>1</v>
      </c>
      <c r="G2266" s="72" t="s">
        <v>2915</v>
      </c>
      <c r="H2266" s="63" t="s">
        <v>4251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446</v>
      </c>
      <c r="C2267" s="64" t="s">
        <v>18</v>
      </c>
      <c r="D2267" s="64" t="s">
        <v>37</v>
      </c>
      <c r="E2267" s="64" t="s">
        <v>2113</v>
      </c>
      <c r="F2267" s="64">
        <v>2</v>
      </c>
      <c r="G2267" s="72">
        <v>159356005</v>
      </c>
      <c r="H2267" s="63" t="s">
        <v>4252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446</v>
      </c>
      <c r="C2268" s="64" t="s">
        <v>18</v>
      </c>
      <c r="D2268" s="64" t="s">
        <v>37</v>
      </c>
      <c r="E2268" s="64" t="s">
        <v>608</v>
      </c>
      <c r="F2268" s="64">
        <v>1</v>
      </c>
      <c r="G2268" s="72">
        <v>204420020</v>
      </c>
      <c r="H2268" s="63" t="s">
        <v>4253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446</v>
      </c>
      <c r="C2269" s="64" t="s">
        <v>18</v>
      </c>
      <c r="D2269" s="64" t="s">
        <v>37</v>
      </c>
      <c r="E2269" s="64" t="s">
        <v>608</v>
      </c>
      <c r="F2269" s="64">
        <v>1</v>
      </c>
      <c r="G2269" s="72">
        <v>204580029</v>
      </c>
      <c r="H2269" s="63" t="s">
        <v>4254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446</v>
      </c>
      <c r="C2270" s="64" t="s">
        <v>18</v>
      </c>
      <c r="D2270" s="64" t="s">
        <v>37</v>
      </c>
      <c r="E2270" s="64" t="s">
        <v>819</v>
      </c>
      <c r="F2270" s="64">
        <v>1</v>
      </c>
      <c r="G2270" s="72">
        <v>305681015</v>
      </c>
      <c r="H2270" s="63" t="s">
        <v>4255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446</v>
      </c>
      <c r="C2271" s="64" t="s">
        <v>18</v>
      </c>
      <c r="D2271" s="64" t="s">
        <v>37</v>
      </c>
      <c r="E2271" s="64" t="s">
        <v>554</v>
      </c>
      <c r="F2271" s="64">
        <v>1</v>
      </c>
      <c r="G2271" s="72" t="s">
        <v>743</v>
      </c>
      <c r="H2271" s="63" t="s">
        <v>4249</v>
      </c>
      <c r="I2271" s="64" t="s">
        <v>491</v>
      </c>
      <c r="J2271" s="63" t="s">
        <v>2151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1558</v>
      </c>
      <c r="F2272" s="64">
        <v>1</v>
      </c>
      <c r="G2272" s="72">
        <v>130597289</v>
      </c>
      <c r="H2272" s="63" t="s">
        <v>4256</v>
      </c>
      <c r="I2272" s="64" t="s">
        <v>491</v>
      </c>
      <c r="J2272" s="63" t="s">
        <v>4213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446</v>
      </c>
      <c r="C2273" s="64" t="s">
        <v>18</v>
      </c>
      <c r="D2273" s="64" t="s">
        <v>37</v>
      </c>
      <c r="E2273" s="64" t="s">
        <v>637</v>
      </c>
      <c r="F2273" s="64">
        <v>1</v>
      </c>
      <c r="G2273" s="72" t="s">
        <v>1988</v>
      </c>
      <c r="H2273" s="63" t="s">
        <v>4260</v>
      </c>
      <c r="I2273" s="64" t="s">
        <v>481</v>
      </c>
      <c r="J2273" s="63" t="s">
        <v>4261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/>
      <c r="V2273" s="63"/>
      <c r="W2273" s="63">
        <v>357029001</v>
      </c>
      <c r="X2273" s="63" t="s">
        <v>4287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723</v>
      </c>
      <c r="F2274" s="64">
        <v>2</v>
      </c>
      <c r="G2274" s="72">
        <v>130878003</v>
      </c>
      <c r="H2274" s="63" t="s">
        <v>4146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446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2862</v>
      </c>
      <c r="H2275" s="63" t="s">
        <v>4262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446</v>
      </c>
      <c r="C2276" s="64" t="s">
        <v>17</v>
      </c>
      <c r="D2276" s="64" t="s">
        <v>37</v>
      </c>
      <c r="E2276" s="64" t="s">
        <v>902</v>
      </c>
      <c r="F2276" s="64">
        <v>1</v>
      </c>
      <c r="G2276" s="72" t="s">
        <v>761</v>
      </c>
      <c r="H2276" s="63" t="s">
        <v>4263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446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4264</v>
      </c>
      <c r="H2277" s="63" t="s">
        <v>4265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446</v>
      </c>
      <c r="C2278" s="64" t="s">
        <v>17</v>
      </c>
      <c r="D2278" s="64" t="s">
        <v>37</v>
      </c>
      <c r="E2278" s="64" t="s">
        <v>3050</v>
      </c>
      <c r="F2278" s="64">
        <v>2</v>
      </c>
      <c r="G2278" s="72" t="s">
        <v>4266</v>
      </c>
      <c r="H2278" s="63" t="s">
        <v>4267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446</v>
      </c>
      <c r="C2279" s="64" t="s">
        <v>17</v>
      </c>
      <c r="D2279" s="64" t="s">
        <v>37</v>
      </c>
      <c r="E2279" s="64" t="s">
        <v>3051</v>
      </c>
      <c r="F2279" s="64">
        <v>1</v>
      </c>
      <c r="G2279" s="72" t="s">
        <v>3329</v>
      </c>
      <c r="H2279" s="63" t="s">
        <v>4268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446</v>
      </c>
      <c r="C2280" s="64" t="s">
        <v>18</v>
      </c>
      <c r="D2280" s="64" t="s">
        <v>37</v>
      </c>
      <c r="E2280" s="64" t="s">
        <v>871</v>
      </c>
      <c r="F2280" s="64">
        <v>1</v>
      </c>
      <c r="G2280" s="72" t="s">
        <v>2699</v>
      </c>
      <c r="H2280" s="63" t="s">
        <v>4269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446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2772</v>
      </c>
      <c r="H2281" s="63" t="s">
        <v>4270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446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3604</v>
      </c>
      <c r="H2282" s="63" t="s">
        <v>4271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446</v>
      </c>
      <c r="C2283" s="64" t="s">
        <v>18</v>
      </c>
      <c r="D2283" s="64" t="s">
        <v>37</v>
      </c>
      <c r="E2283" s="64" t="s">
        <v>1699</v>
      </c>
      <c r="F2283" s="64">
        <v>2</v>
      </c>
      <c r="G2283" s="72" t="s">
        <v>2566</v>
      </c>
      <c r="H2283" s="63" t="s">
        <v>4272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446</v>
      </c>
      <c r="C2284" s="64" t="s">
        <v>18</v>
      </c>
      <c r="D2284" s="64" t="s">
        <v>37</v>
      </c>
      <c r="E2284" s="64" t="s">
        <v>1782</v>
      </c>
      <c r="F2284" s="64">
        <v>2</v>
      </c>
      <c r="G2284" s="72" t="s">
        <v>390</v>
      </c>
      <c r="H2284" s="63" t="s">
        <v>3503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446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4273</v>
      </c>
      <c r="I2285" s="64" t="s">
        <v>494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548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446</v>
      </c>
      <c r="C2286" s="64" t="s">
        <v>18</v>
      </c>
      <c r="D2286" s="64" t="s">
        <v>37</v>
      </c>
      <c r="E2286" s="64" t="s">
        <v>2114</v>
      </c>
      <c r="F2286" s="64">
        <v>1</v>
      </c>
      <c r="G2286" s="72" t="s">
        <v>3006</v>
      </c>
      <c r="H2286" s="63" t="s">
        <v>4274</v>
      </c>
      <c r="I2286" s="64" t="s">
        <v>494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548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446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4275</v>
      </c>
      <c r="I2287" s="64" t="s">
        <v>494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548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446</v>
      </c>
      <c r="C2288" s="64" t="s">
        <v>18</v>
      </c>
      <c r="D2288" s="64" t="s">
        <v>37</v>
      </c>
      <c r="E2288" s="64" t="s">
        <v>608</v>
      </c>
      <c r="F2288" s="64">
        <v>1</v>
      </c>
      <c r="G2288" s="72">
        <v>204335087</v>
      </c>
      <c r="H2288" s="63" t="s">
        <v>4276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446</v>
      </c>
      <c r="C2289" s="64" t="s">
        <v>18</v>
      </c>
      <c r="D2289" s="64" t="s">
        <v>37</v>
      </c>
      <c r="E2289" s="64" t="s">
        <v>608</v>
      </c>
      <c r="F2289" s="64">
        <v>1</v>
      </c>
      <c r="G2289" s="72">
        <v>206306008</v>
      </c>
      <c r="H2289" s="63" t="s">
        <v>4277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446</v>
      </c>
      <c r="C2290" s="64" t="s">
        <v>18</v>
      </c>
      <c r="D2290" s="64" t="s">
        <v>37</v>
      </c>
      <c r="E2290" s="64" t="s">
        <v>640</v>
      </c>
      <c r="F2290" s="64">
        <v>1</v>
      </c>
      <c r="G2290" s="72">
        <v>306527007</v>
      </c>
      <c r="H2290" s="63" t="s">
        <v>4278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4279</v>
      </c>
      <c r="I2291" s="64" t="s">
        <v>491</v>
      </c>
      <c r="J2291" s="63" t="s">
        <v>2065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446</v>
      </c>
      <c r="C2292" s="64" t="s">
        <v>18</v>
      </c>
      <c r="D2292" s="64" t="s">
        <v>37</v>
      </c>
      <c r="E2292" s="64" t="s">
        <v>871</v>
      </c>
      <c r="F2292" s="64">
        <v>1</v>
      </c>
      <c r="G2292" s="72" t="s">
        <v>2699</v>
      </c>
      <c r="H2292" s="63" t="s">
        <v>4269</v>
      </c>
      <c r="I2292" s="64" t="s">
        <v>491</v>
      </c>
      <c r="J2292" s="63" t="s">
        <v>3249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446</v>
      </c>
      <c r="C2293" s="64" t="s">
        <v>18</v>
      </c>
      <c r="D2293" s="64" t="s">
        <v>37</v>
      </c>
      <c r="E2293" s="64" t="s">
        <v>1729</v>
      </c>
      <c r="F2293" s="64">
        <v>2</v>
      </c>
      <c r="G2293" s="72" t="s">
        <v>3105</v>
      </c>
      <c r="H2293" s="63" t="s">
        <v>4280</v>
      </c>
      <c r="I2293" s="64" t="s">
        <v>481</v>
      </c>
      <c r="J2293" s="63" t="s">
        <v>4281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4286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545</v>
      </c>
      <c r="F2294" s="64">
        <v>1</v>
      </c>
      <c r="G2294" s="72">
        <v>159356005</v>
      </c>
      <c r="H2294" s="63" t="s">
        <v>4282</v>
      </c>
      <c r="I2294" s="64" t="s">
        <v>491</v>
      </c>
      <c r="J2294" s="63" t="s">
        <v>3249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446</v>
      </c>
      <c r="C2295" s="64" t="s">
        <v>17</v>
      </c>
      <c r="D2295" s="64" t="s">
        <v>37</v>
      </c>
      <c r="E2295" s="64" t="s">
        <v>902</v>
      </c>
      <c r="F2295" s="64">
        <v>1</v>
      </c>
      <c r="G2295" s="72" t="s">
        <v>761</v>
      </c>
      <c r="H2295" s="63" t="s">
        <v>4263</v>
      </c>
      <c r="I2295" s="64" t="s">
        <v>491</v>
      </c>
      <c r="J2295" s="63" t="s">
        <v>4283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1156</v>
      </c>
      <c r="F2296" s="64">
        <v>1</v>
      </c>
      <c r="G2296" s="72" t="s">
        <v>375</v>
      </c>
      <c r="H2296" s="63" t="s">
        <v>4296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615</v>
      </c>
      <c r="F2297" s="64">
        <v>1</v>
      </c>
      <c r="G2297" s="72">
        <v>130597184</v>
      </c>
      <c r="H2297" s="63" t="s">
        <v>4297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1156</v>
      </c>
      <c r="F2298" s="64">
        <v>2</v>
      </c>
      <c r="G2298" s="72" t="s">
        <v>301</v>
      </c>
      <c r="H2298" s="63" t="s">
        <v>4298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999</v>
      </c>
      <c r="F2299" s="64">
        <v>2</v>
      </c>
      <c r="G2299" s="72" t="s">
        <v>301</v>
      </c>
      <c r="H2299" s="63" t="s">
        <v>4299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446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4300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446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3657</v>
      </c>
      <c r="H2301" s="63" t="s">
        <v>4301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446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1597</v>
      </c>
      <c r="H2302" s="63" t="s">
        <v>4302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446</v>
      </c>
      <c r="C2303" s="64" t="s">
        <v>17</v>
      </c>
      <c r="D2303" s="64" t="s">
        <v>37</v>
      </c>
      <c r="E2303" s="64" t="s">
        <v>418</v>
      </c>
      <c r="F2303" s="64">
        <v>2</v>
      </c>
      <c r="G2303" s="72" t="s">
        <v>728</v>
      </c>
      <c r="H2303" s="63" t="s">
        <v>4078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446</v>
      </c>
      <c r="C2304" s="64" t="s">
        <v>17</v>
      </c>
      <c r="D2304" s="64" t="s">
        <v>37</v>
      </c>
      <c r="E2304" s="64" t="s">
        <v>418</v>
      </c>
      <c r="F2304" s="64">
        <v>2</v>
      </c>
      <c r="G2304" s="72" t="s">
        <v>1888</v>
      </c>
      <c r="H2304" s="63" t="s">
        <v>4303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446</v>
      </c>
      <c r="C2305" s="64" t="s">
        <v>17</v>
      </c>
      <c r="D2305" s="64" t="s">
        <v>37</v>
      </c>
      <c r="E2305" s="64" t="s">
        <v>902</v>
      </c>
      <c r="F2305" s="64">
        <v>1</v>
      </c>
      <c r="G2305" s="72" t="s">
        <v>1833</v>
      </c>
      <c r="H2305" s="63" t="s">
        <v>4304</v>
      </c>
      <c r="I2305" s="64" t="s">
        <v>494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548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446</v>
      </c>
      <c r="C2306" s="64" t="s">
        <v>17</v>
      </c>
      <c r="D2306" s="64" t="s">
        <v>37</v>
      </c>
      <c r="E2306" s="64" t="s">
        <v>3050</v>
      </c>
      <c r="F2306" s="64">
        <v>2</v>
      </c>
      <c r="G2306" s="72" t="s">
        <v>3493</v>
      </c>
      <c r="H2306" s="63" t="s">
        <v>4305</v>
      </c>
      <c r="I2306" s="64" t="s">
        <v>494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548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446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4306</v>
      </c>
      <c r="H2307" s="63" t="s">
        <v>4307</v>
      </c>
      <c r="I2307" s="64" t="s">
        <v>494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548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446</v>
      </c>
      <c r="C2308" s="64" t="s">
        <v>18</v>
      </c>
      <c r="D2308" s="64" t="s">
        <v>37</v>
      </c>
      <c r="E2308" s="64" t="s">
        <v>2113</v>
      </c>
      <c r="F2308" s="64">
        <v>2</v>
      </c>
      <c r="G2308" s="72" t="s">
        <v>3946</v>
      </c>
      <c r="H2308" s="63" t="s">
        <v>4308</v>
      </c>
      <c r="I2308" s="64" t="s">
        <v>494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548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446</v>
      </c>
      <c r="C2309" s="64" t="s">
        <v>18</v>
      </c>
      <c r="D2309" s="64" t="s">
        <v>37</v>
      </c>
      <c r="E2309" s="64" t="s">
        <v>1549</v>
      </c>
      <c r="F2309" s="64">
        <v>1</v>
      </c>
      <c r="G2309" s="72" t="s">
        <v>879</v>
      </c>
      <c r="H2309" s="63" t="s">
        <v>4309</v>
      </c>
      <c r="I2309" s="64" t="s">
        <v>494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548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446</v>
      </c>
      <c r="C2310" s="64" t="s">
        <v>18</v>
      </c>
      <c r="D2310" s="64" t="s">
        <v>37</v>
      </c>
      <c r="E2310" s="64" t="s">
        <v>1549</v>
      </c>
      <c r="F2310" s="64">
        <v>1</v>
      </c>
      <c r="G2310" s="72" t="s">
        <v>4063</v>
      </c>
      <c r="H2310" s="63" t="s">
        <v>4310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446</v>
      </c>
      <c r="C2311" s="64" t="s">
        <v>18</v>
      </c>
      <c r="D2311" s="64" t="s">
        <v>37</v>
      </c>
      <c r="E2311" s="64" t="s">
        <v>844</v>
      </c>
      <c r="F2311" s="64">
        <v>1</v>
      </c>
      <c r="G2311" s="72" t="s">
        <v>3989</v>
      </c>
      <c r="H2311" s="63" t="s">
        <v>4311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446</v>
      </c>
      <c r="C2312" s="64" t="s">
        <v>18</v>
      </c>
      <c r="D2312" s="64" t="s">
        <v>37</v>
      </c>
      <c r="E2312" s="64" t="s">
        <v>2074</v>
      </c>
      <c r="F2312" s="64">
        <v>2</v>
      </c>
      <c r="G2312" s="72" t="s">
        <v>2047</v>
      </c>
      <c r="H2312" s="63" t="s">
        <v>4312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446</v>
      </c>
      <c r="C2313" s="64" t="s">
        <v>18</v>
      </c>
      <c r="D2313" s="64" t="s">
        <v>37</v>
      </c>
      <c r="E2313" s="64" t="s">
        <v>1544</v>
      </c>
      <c r="F2313" s="64">
        <v>1</v>
      </c>
      <c r="G2313" s="72" t="s">
        <v>4313</v>
      </c>
      <c r="H2313" s="63" t="s">
        <v>4314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446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2415</v>
      </c>
      <c r="H2314" s="63" t="s">
        <v>4315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446</v>
      </c>
      <c r="C2315" s="64" t="s">
        <v>18</v>
      </c>
      <c r="D2315" s="64" t="s">
        <v>37</v>
      </c>
      <c r="E2315" s="64" t="s">
        <v>1543</v>
      </c>
      <c r="F2315" s="64">
        <v>1</v>
      </c>
      <c r="G2315" s="72" t="s">
        <v>4316</v>
      </c>
      <c r="H2315" s="63" t="s">
        <v>4317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446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4318</v>
      </c>
      <c r="H2316" s="63" t="s">
        <v>4319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446</v>
      </c>
      <c r="C2317" s="64" t="s">
        <v>18</v>
      </c>
      <c r="D2317" s="64" t="s">
        <v>37</v>
      </c>
      <c r="E2317" s="64" t="s">
        <v>1545</v>
      </c>
      <c r="F2317" s="64">
        <v>1</v>
      </c>
      <c r="G2317" s="72">
        <v>159283005</v>
      </c>
      <c r="H2317" s="63" t="s">
        <v>4320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446</v>
      </c>
      <c r="C2318" s="64" t="s">
        <v>18</v>
      </c>
      <c r="D2318" s="64" t="s">
        <v>37</v>
      </c>
      <c r="E2318" s="64" t="s">
        <v>608</v>
      </c>
      <c r="F2318" s="64">
        <v>1</v>
      </c>
      <c r="G2318" s="72">
        <v>204192018</v>
      </c>
      <c r="H2318" s="63" t="s">
        <v>4321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446</v>
      </c>
      <c r="C2319" s="64" t="s">
        <v>18</v>
      </c>
      <c r="D2319" s="64" t="s">
        <v>37</v>
      </c>
      <c r="E2319" s="64" t="s">
        <v>608</v>
      </c>
      <c r="F2319" s="64">
        <v>1</v>
      </c>
      <c r="G2319" s="72">
        <v>204343003</v>
      </c>
      <c r="H2319" s="63" t="s">
        <v>4322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446</v>
      </c>
      <c r="C2320" s="64" t="s">
        <v>18</v>
      </c>
      <c r="D2320" s="64" t="s">
        <v>37</v>
      </c>
      <c r="E2320" s="64" t="s">
        <v>608</v>
      </c>
      <c r="F2320" s="64">
        <v>1</v>
      </c>
      <c r="G2320" s="72">
        <v>206163004</v>
      </c>
      <c r="H2320" s="63" t="s">
        <v>4323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608</v>
      </c>
      <c r="F2321" s="64">
        <v>1</v>
      </c>
      <c r="G2321" s="72">
        <v>206232003</v>
      </c>
      <c r="H2321" s="63" t="s">
        <v>4324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903</v>
      </c>
      <c r="F2322" s="64">
        <v>1</v>
      </c>
      <c r="G2322" s="72">
        <v>290061296</v>
      </c>
      <c r="H2322" s="63" t="s">
        <v>4325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903</v>
      </c>
      <c r="F2323" s="64">
        <v>1</v>
      </c>
      <c r="G2323" s="72">
        <v>291102003</v>
      </c>
      <c r="H2323" s="63" t="s">
        <v>4326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903</v>
      </c>
      <c r="F2324" s="64">
        <v>1</v>
      </c>
      <c r="G2324" s="72">
        <v>292086005</v>
      </c>
      <c r="H2324" s="63" t="s">
        <v>4327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446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4300</v>
      </c>
      <c r="I2325" s="64" t="s">
        <v>491</v>
      </c>
      <c r="J2325" s="63" t="s">
        <v>4328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446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3657</v>
      </c>
      <c r="H2326" s="63" t="s">
        <v>4301</v>
      </c>
      <c r="I2326" s="64" t="s">
        <v>486</v>
      </c>
      <c r="J2326" s="63" t="s">
        <v>4329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446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3657</v>
      </c>
      <c r="H2327" s="63" t="s">
        <v>4301</v>
      </c>
      <c r="I2327" s="64" t="s">
        <v>491</v>
      </c>
      <c r="J2327" s="63" t="s">
        <v>2151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446</v>
      </c>
      <c r="C2328" s="64" t="s">
        <v>17</v>
      </c>
      <c r="D2328" s="64" t="s">
        <v>37</v>
      </c>
      <c r="E2328" s="64" t="s">
        <v>902</v>
      </c>
      <c r="F2328" s="64">
        <v>2</v>
      </c>
      <c r="G2328" s="72" t="s">
        <v>1833</v>
      </c>
      <c r="H2328" s="63" t="s">
        <v>4304</v>
      </c>
      <c r="I2328" s="64" t="s">
        <v>481</v>
      </c>
      <c r="J2328" s="63" t="s">
        <v>4330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4712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446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1833</v>
      </c>
      <c r="H2329" s="63" t="s">
        <v>4331</v>
      </c>
      <c r="I2329" s="64" t="s">
        <v>481</v>
      </c>
      <c r="J2329" s="63" t="s">
        <v>4330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4712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2415</v>
      </c>
      <c r="H2330" s="63" t="s">
        <v>4315</v>
      </c>
      <c r="I2330" s="64" t="s">
        <v>491</v>
      </c>
      <c r="J2330" s="63" t="s">
        <v>2147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4318</v>
      </c>
      <c r="H2331" s="63" t="s">
        <v>4319</v>
      </c>
      <c r="I2331" s="64" t="s">
        <v>481</v>
      </c>
      <c r="J2331" s="63" t="s">
        <v>4332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1308</v>
      </c>
      <c r="F2332" s="64">
        <v>2</v>
      </c>
      <c r="G2332" s="72" t="s">
        <v>1017</v>
      </c>
      <c r="H2332" s="63" t="s">
        <v>4333</v>
      </c>
      <c r="I2332" s="64" t="s">
        <v>491</v>
      </c>
      <c r="J2332" s="63" t="s">
        <v>4079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600</v>
      </c>
      <c r="F2333" s="64">
        <v>1</v>
      </c>
      <c r="G2333" s="72" t="s">
        <v>832</v>
      </c>
      <c r="H2333" s="63" t="s">
        <v>4248</v>
      </c>
      <c r="I2333" s="64" t="s">
        <v>491</v>
      </c>
      <c r="J2333" s="63" t="s">
        <v>4334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613</v>
      </c>
      <c r="F2334" s="64">
        <v>2</v>
      </c>
      <c r="G2334" s="72">
        <v>130597093</v>
      </c>
      <c r="H2334" s="63" t="s">
        <v>4348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4349</v>
      </c>
      <c r="H2335" s="63" t="s">
        <v>4350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446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1076</v>
      </c>
      <c r="H2336" s="63" t="s">
        <v>4351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446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4352</v>
      </c>
      <c r="H2337" s="63" t="s">
        <v>4353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446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3416</v>
      </c>
      <c r="H2338" s="63" t="s">
        <v>4354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446</v>
      </c>
      <c r="C2339" s="64" t="s">
        <v>17</v>
      </c>
      <c r="D2339" s="64" t="s">
        <v>37</v>
      </c>
      <c r="E2339" s="64" t="s">
        <v>902</v>
      </c>
      <c r="F2339" s="64">
        <v>1</v>
      </c>
      <c r="G2339" s="72" t="s">
        <v>3738</v>
      </c>
      <c r="H2339" s="63" t="s">
        <v>4355</v>
      </c>
      <c r="I2339" s="64" t="s">
        <v>494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548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446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949</v>
      </c>
      <c r="H2340" s="63" t="s">
        <v>4356</v>
      </c>
      <c r="I2340" s="64" t="s">
        <v>494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548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446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786</v>
      </c>
      <c r="H2341" s="63" t="s">
        <v>4357</v>
      </c>
      <c r="I2341" s="64" t="s">
        <v>494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548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446</v>
      </c>
      <c r="C2342" s="64" t="s">
        <v>18</v>
      </c>
      <c r="D2342" s="64" t="s">
        <v>37</v>
      </c>
      <c r="E2342" s="64" t="s">
        <v>1729</v>
      </c>
      <c r="F2342" s="64">
        <v>2</v>
      </c>
      <c r="G2342" s="72" t="s">
        <v>2970</v>
      </c>
      <c r="H2342" s="63" t="s">
        <v>4358</v>
      </c>
      <c r="I2342" s="64" t="s">
        <v>494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548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446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2804</v>
      </c>
      <c r="H2343" s="63" t="s">
        <v>4359</v>
      </c>
      <c r="I2343" s="64" t="s">
        <v>494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548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446</v>
      </c>
      <c r="C2344" s="64" t="s">
        <v>18</v>
      </c>
      <c r="D2344" s="64" t="s">
        <v>37</v>
      </c>
      <c r="E2344" s="64" t="s">
        <v>1546</v>
      </c>
      <c r="F2344" s="64">
        <v>1</v>
      </c>
      <c r="G2344" s="72" t="s">
        <v>4360</v>
      </c>
      <c r="H2344" s="63" t="s">
        <v>4361</v>
      </c>
      <c r="I2344" s="64" t="s">
        <v>494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548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446</v>
      </c>
      <c r="C2345" s="64" t="s">
        <v>18</v>
      </c>
      <c r="D2345" s="64" t="s">
        <v>37</v>
      </c>
      <c r="E2345" s="64" t="s">
        <v>1549</v>
      </c>
      <c r="F2345" s="64">
        <v>1</v>
      </c>
      <c r="G2345" s="72" t="s">
        <v>1516</v>
      </c>
      <c r="H2345" s="63" t="s">
        <v>4362</v>
      </c>
      <c r="I2345" s="64" t="s">
        <v>494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548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446</v>
      </c>
      <c r="C2346" s="64" t="s">
        <v>18</v>
      </c>
      <c r="D2346" s="64" t="s">
        <v>37</v>
      </c>
      <c r="E2346" s="64" t="s">
        <v>1545</v>
      </c>
      <c r="F2346" s="64">
        <v>1</v>
      </c>
      <c r="G2346" s="72" t="s">
        <v>3461</v>
      </c>
      <c r="H2346" s="63" t="s">
        <v>4363</v>
      </c>
      <c r="I2346" s="64" t="s">
        <v>494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548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446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472</v>
      </c>
      <c r="H2347" s="63" t="s">
        <v>4364</v>
      </c>
      <c r="I2347" s="64" t="s">
        <v>494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548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446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1473</v>
      </c>
      <c r="H2348" s="63" t="s">
        <v>4365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446</v>
      </c>
      <c r="C2349" s="64" t="s">
        <v>18</v>
      </c>
      <c r="D2349" s="64" t="s">
        <v>37</v>
      </c>
      <c r="E2349" s="64" t="s">
        <v>2114</v>
      </c>
      <c r="F2349" s="64">
        <v>1</v>
      </c>
      <c r="G2349" s="72" t="s">
        <v>392</v>
      </c>
      <c r="H2349" s="63" t="s">
        <v>4366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446</v>
      </c>
      <c r="C2350" s="64" t="s">
        <v>18</v>
      </c>
      <c r="D2350" s="64" t="s">
        <v>37</v>
      </c>
      <c r="E2350" s="64" t="s">
        <v>2835</v>
      </c>
      <c r="F2350" s="64">
        <v>1</v>
      </c>
      <c r="G2350" s="72" t="s">
        <v>1918</v>
      </c>
      <c r="H2350" s="63" t="s">
        <v>4367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446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4368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446</v>
      </c>
      <c r="C2352" s="64" t="s">
        <v>18</v>
      </c>
      <c r="D2352" s="64" t="s">
        <v>37</v>
      </c>
      <c r="E2352" s="64" t="s">
        <v>608</v>
      </c>
      <c r="F2352" s="64">
        <v>1</v>
      </c>
      <c r="G2352" s="72">
        <v>204328012</v>
      </c>
      <c r="H2352" s="63" t="s">
        <v>4369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446</v>
      </c>
      <c r="C2353" s="64" t="s">
        <v>18</v>
      </c>
      <c r="D2353" s="64" t="s">
        <v>37</v>
      </c>
      <c r="E2353" s="64" t="s">
        <v>608</v>
      </c>
      <c r="F2353" s="64">
        <v>1</v>
      </c>
      <c r="G2353" s="72">
        <v>204928023</v>
      </c>
      <c r="H2353" s="63" t="s">
        <v>4370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446</v>
      </c>
      <c r="C2354" s="64" t="s">
        <v>18</v>
      </c>
      <c r="D2354" s="64" t="s">
        <v>37</v>
      </c>
      <c r="E2354" s="64" t="s">
        <v>903</v>
      </c>
      <c r="F2354" s="64">
        <v>1</v>
      </c>
      <c r="G2354" s="72">
        <v>230075028</v>
      </c>
      <c r="H2354" s="63" t="s">
        <v>4371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1555</v>
      </c>
      <c r="F2355" s="64">
        <v>1</v>
      </c>
      <c r="G2355" s="72">
        <v>130597250</v>
      </c>
      <c r="H2355" s="63" t="s">
        <v>4372</v>
      </c>
      <c r="I2355" s="64" t="s">
        <v>491</v>
      </c>
      <c r="J2355" s="63" t="s">
        <v>4373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446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3902</v>
      </c>
      <c r="H2356" s="63" t="s">
        <v>3903</v>
      </c>
      <c r="I2356" s="64" t="s">
        <v>491</v>
      </c>
      <c r="J2356" s="63" t="s">
        <v>4374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446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3902</v>
      </c>
      <c r="H2357" s="63" t="s">
        <v>3903</v>
      </c>
      <c r="I2357" s="64" t="s">
        <v>491</v>
      </c>
      <c r="J2357" s="63" t="s">
        <v>2151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446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786</v>
      </c>
      <c r="H2358" s="63" t="s">
        <v>4375</v>
      </c>
      <c r="I2358" s="64" t="s">
        <v>491</v>
      </c>
      <c r="J2358" s="63" t="s">
        <v>4376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446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3902</v>
      </c>
      <c r="H2359" s="63" t="s">
        <v>4377</v>
      </c>
      <c r="I2359" s="64" t="s">
        <v>481</v>
      </c>
      <c r="J2359" s="63" t="s">
        <v>4378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4380</v>
      </c>
      <c r="X2359" s="63" t="s">
        <v>549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446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4352</v>
      </c>
      <c r="H2360" s="63" t="s">
        <v>4353</v>
      </c>
      <c r="I2360" s="64" t="s">
        <v>481</v>
      </c>
      <c r="J2360" s="63" t="s">
        <v>4379</v>
      </c>
      <c r="K2360" s="64" t="s">
        <v>704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4381</v>
      </c>
      <c r="X2360" s="63" t="s">
        <v>4382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446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816</v>
      </c>
      <c r="H2361" s="63" t="s">
        <v>4399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446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947</v>
      </c>
      <c r="H2362" s="63" t="s">
        <v>4400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446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4401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446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757</v>
      </c>
      <c r="H2364" s="63" t="s">
        <v>4402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446</v>
      </c>
      <c r="C2365" s="64" t="s">
        <v>17</v>
      </c>
      <c r="D2365" s="64" t="s">
        <v>37</v>
      </c>
      <c r="E2365" s="64" t="s">
        <v>902</v>
      </c>
      <c r="F2365" s="64">
        <v>1</v>
      </c>
      <c r="G2365" s="72" t="s">
        <v>3099</v>
      </c>
      <c r="H2365" s="63" t="s">
        <v>4403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446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2078</v>
      </c>
      <c r="H2366" s="63" t="s">
        <v>4404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446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1809</v>
      </c>
      <c r="H2367" s="63" t="s">
        <v>4405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446</v>
      </c>
      <c r="C2368" s="64" t="s">
        <v>17</v>
      </c>
      <c r="D2368" s="64" t="s">
        <v>37</v>
      </c>
      <c r="E2368" s="64" t="s">
        <v>3051</v>
      </c>
      <c r="F2368" s="64">
        <v>2</v>
      </c>
      <c r="G2368" s="72" t="s">
        <v>4406</v>
      </c>
      <c r="H2368" s="63" t="s">
        <v>4407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446</v>
      </c>
      <c r="C2369" s="64" t="s">
        <v>18</v>
      </c>
      <c r="D2369" s="64" t="s">
        <v>37</v>
      </c>
      <c r="E2369" s="64" t="s">
        <v>1545</v>
      </c>
      <c r="F2369" s="64">
        <v>1</v>
      </c>
      <c r="G2369" s="72" t="s">
        <v>4408</v>
      </c>
      <c r="H2369" s="63" t="s">
        <v>4409</v>
      </c>
      <c r="I2369" s="64" t="s">
        <v>494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548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446</v>
      </c>
      <c r="C2370" s="64" t="s">
        <v>18</v>
      </c>
      <c r="D2370" s="64" t="s">
        <v>37</v>
      </c>
      <c r="E2370" s="64" t="s">
        <v>871</v>
      </c>
      <c r="F2370" s="64">
        <v>1</v>
      </c>
      <c r="G2370" s="72" t="s">
        <v>520</v>
      </c>
      <c r="H2370" s="63" t="s">
        <v>4410</v>
      </c>
      <c r="I2370" s="64" t="s">
        <v>494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548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446</v>
      </c>
      <c r="C2371" s="64" t="s">
        <v>18</v>
      </c>
      <c r="D2371" s="64" t="s">
        <v>37</v>
      </c>
      <c r="E2371" s="64" t="s">
        <v>600</v>
      </c>
      <c r="F2371" s="64">
        <v>1</v>
      </c>
      <c r="G2371" s="72" t="s">
        <v>256</v>
      </c>
      <c r="H2371" s="63" t="s">
        <v>4411</v>
      </c>
      <c r="I2371" s="64" t="s">
        <v>494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548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446</v>
      </c>
      <c r="C2372" s="64" t="s">
        <v>18</v>
      </c>
      <c r="D2372" s="64" t="s">
        <v>37</v>
      </c>
      <c r="E2372" s="64" t="s">
        <v>1308</v>
      </c>
      <c r="F2372" s="64">
        <v>2</v>
      </c>
      <c r="G2372" s="72" t="s">
        <v>324</v>
      </c>
      <c r="H2372" s="63" t="s">
        <v>4412</v>
      </c>
      <c r="I2372" s="64" t="s">
        <v>494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548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446</v>
      </c>
      <c r="C2373" s="64" t="s">
        <v>18</v>
      </c>
      <c r="D2373" s="64" t="s">
        <v>37</v>
      </c>
      <c r="E2373" s="64" t="s">
        <v>1058</v>
      </c>
      <c r="F2373" s="64">
        <v>2</v>
      </c>
      <c r="G2373" s="72" t="s">
        <v>3721</v>
      </c>
      <c r="H2373" s="63" t="s">
        <v>4413</v>
      </c>
      <c r="I2373" s="64" t="s">
        <v>494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548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446</v>
      </c>
      <c r="C2374" s="64" t="s">
        <v>18</v>
      </c>
      <c r="D2374" s="64" t="s">
        <v>37</v>
      </c>
      <c r="E2374" s="64" t="s">
        <v>2236</v>
      </c>
      <c r="F2374" s="64">
        <v>2</v>
      </c>
      <c r="G2374" s="72" t="s">
        <v>329</v>
      </c>
      <c r="H2374" s="63" t="s">
        <v>4414</v>
      </c>
      <c r="I2374" s="64" t="s">
        <v>494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548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902</v>
      </c>
      <c r="F2375" s="64">
        <v>2</v>
      </c>
      <c r="G2375" s="72" t="s">
        <v>1029</v>
      </c>
      <c r="H2375" s="63" t="s">
        <v>4415</v>
      </c>
      <c r="I2375" s="64" t="s">
        <v>491</v>
      </c>
      <c r="J2375" s="63" t="s">
        <v>2151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4416</v>
      </c>
      <c r="I2376" s="64" t="s">
        <v>481</v>
      </c>
      <c r="J2376" s="63" t="s">
        <v>4417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446</v>
      </c>
      <c r="C2377" s="64" t="s">
        <v>18</v>
      </c>
      <c r="D2377" s="64" t="s">
        <v>37</v>
      </c>
      <c r="E2377" s="64" t="s">
        <v>1823</v>
      </c>
      <c r="F2377" s="64">
        <v>2</v>
      </c>
      <c r="G2377" s="72" t="s">
        <v>3875</v>
      </c>
      <c r="H2377" s="63" t="s">
        <v>4418</v>
      </c>
      <c r="I2377" s="64" t="s">
        <v>491</v>
      </c>
      <c r="J2377" s="63" t="s">
        <v>4419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757</v>
      </c>
      <c r="H2378" s="63" t="s">
        <v>4420</v>
      </c>
      <c r="I2378" s="64" t="s">
        <v>488</v>
      </c>
      <c r="J2378" s="63" t="s">
        <v>4421</v>
      </c>
      <c r="K2378" s="64" t="s">
        <v>704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489</v>
      </c>
      <c r="U2378" s="69" t="s">
        <v>489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726</v>
      </c>
      <c r="H2379" s="63" t="s">
        <v>4422</v>
      </c>
      <c r="I2379" s="64" t="s">
        <v>488</v>
      </c>
      <c r="J2379" s="63" t="s">
        <v>4421</v>
      </c>
      <c r="K2379" s="64" t="s">
        <v>704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489</v>
      </c>
      <c r="U2379" s="69" t="s">
        <v>489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2365</v>
      </c>
      <c r="H2380" s="63" t="s">
        <v>4423</v>
      </c>
      <c r="I2380" s="64" t="s">
        <v>488</v>
      </c>
      <c r="J2380" s="63" t="s">
        <v>4421</v>
      </c>
      <c r="K2380" s="64" t="s">
        <v>704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489</v>
      </c>
      <c r="U2380" s="69" t="s">
        <v>489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3657</v>
      </c>
      <c r="H2381" s="63" t="s">
        <v>4301</v>
      </c>
      <c r="I2381" s="64" t="s">
        <v>488</v>
      </c>
      <c r="J2381" s="63" t="s">
        <v>4421</v>
      </c>
      <c r="K2381" s="64" t="s">
        <v>704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489</v>
      </c>
      <c r="U2381" s="69" t="s">
        <v>489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4393</v>
      </c>
      <c r="F2382" s="64">
        <v>1</v>
      </c>
      <c r="G2382" s="72" t="s">
        <v>3331</v>
      </c>
      <c r="H2382" s="63" t="s">
        <v>4424</v>
      </c>
      <c r="I2382" s="64" t="s">
        <v>488</v>
      </c>
      <c r="J2382" s="63" t="s">
        <v>4421</v>
      </c>
      <c r="K2382" s="64" t="s">
        <v>704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489</v>
      </c>
      <c r="U2382" s="69" t="s">
        <v>489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446</v>
      </c>
      <c r="C2383" s="64" t="s">
        <v>17</v>
      </c>
      <c r="D2383" s="64" t="s">
        <v>37</v>
      </c>
      <c r="E2383" s="64" t="s">
        <v>4394</v>
      </c>
      <c r="F2383" s="64">
        <v>1</v>
      </c>
      <c r="G2383" s="72" t="s">
        <v>3331</v>
      </c>
      <c r="H2383" s="63" t="s">
        <v>4425</v>
      </c>
      <c r="I2383" s="64" t="s">
        <v>488</v>
      </c>
      <c r="J2383" s="63" t="s">
        <v>4421</v>
      </c>
      <c r="K2383" s="64" t="s">
        <v>704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489</v>
      </c>
      <c r="U2383" s="69" t="s">
        <v>489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446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4416</v>
      </c>
      <c r="I2384" s="64" t="s">
        <v>488</v>
      </c>
      <c r="J2384" s="63" t="s">
        <v>4421</v>
      </c>
      <c r="K2384" s="64" t="s">
        <v>704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489</v>
      </c>
      <c r="U2384" s="69" t="s">
        <v>489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613</v>
      </c>
      <c r="F2385" s="64">
        <v>1</v>
      </c>
      <c r="G2385" s="72">
        <v>130597182</v>
      </c>
      <c r="H2385" s="63" t="s">
        <v>4426</v>
      </c>
      <c r="I2385" s="64" t="s">
        <v>488</v>
      </c>
      <c r="J2385" s="63" t="s">
        <v>4421</v>
      </c>
      <c r="K2385" s="64" t="s">
        <v>704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489</v>
      </c>
      <c r="U2385" s="69" t="s">
        <v>489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4237</v>
      </c>
      <c r="H2386" s="63" t="s">
        <v>4427</v>
      </c>
      <c r="I2386" s="64" t="s">
        <v>488</v>
      </c>
      <c r="J2386" s="63" t="s">
        <v>4421</v>
      </c>
      <c r="K2386" s="64" t="s">
        <v>704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489</v>
      </c>
      <c r="U2386" s="69" t="s">
        <v>489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4349</v>
      </c>
      <c r="H2387" s="63" t="s">
        <v>4350</v>
      </c>
      <c r="I2387" s="64" t="s">
        <v>488</v>
      </c>
      <c r="J2387" s="63" t="s">
        <v>4421</v>
      </c>
      <c r="K2387" s="64" t="s">
        <v>704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489</v>
      </c>
      <c r="U2387" s="69" t="s">
        <v>489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999</v>
      </c>
      <c r="F2388" s="64">
        <v>1</v>
      </c>
      <c r="G2388" s="72" t="s">
        <v>301</v>
      </c>
      <c r="H2388" s="63" t="s">
        <v>4428</v>
      </c>
      <c r="I2388" s="64" t="s">
        <v>488</v>
      </c>
      <c r="J2388" s="63" t="s">
        <v>4421</v>
      </c>
      <c r="K2388" s="64" t="s">
        <v>704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489</v>
      </c>
      <c r="U2388" s="69" t="s">
        <v>489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1072</v>
      </c>
      <c r="F2389" s="64">
        <v>1</v>
      </c>
      <c r="G2389" s="72" t="s">
        <v>301</v>
      </c>
      <c r="H2389" s="63" t="s">
        <v>4429</v>
      </c>
      <c r="I2389" s="64" t="s">
        <v>488</v>
      </c>
      <c r="J2389" s="63" t="s">
        <v>4421</v>
      </c>
      <c r="K2389" s="64" t="s">
        <v>704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489</v>
      </c>
      <c r="U2389" s="69" t="s">
        <v>489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944</v>
      </c>
      <c r="F2390" s="64">
        <v>1</v>
      </c>
      <c r="G2390" s="72" t="s">
        <v>1583</v>
      </c>
      <c r="H2390" s="63" t="s">
        <v>4430</v>
      </c>
      <c r="I2390" s="64" t="s">
        <v>488</v>
      </c>
      <c r="J2390" s="63" t="s">
        <v>4421</v>
      </c>
      <c r="K2390" s="64" t="s">
        <v>704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489</v>
      </c>
      <c r="U2390" s="69" t="s">
        <v>489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1156</v>
      </c>
      <c r="F2391" s="64">
        <v>1</v>
      </c>
      <c r="G2391" s="72" t="s">
        <v>301</v>
      </c>
      <c r="H2391" s="63" t="s">
        <v>4298</v>
      </c>
      <c r="I2391" s="64" t="s">
        <v>488</v>
      </c>
      <c r="J2391" s="63" t="s">
        <v>4421</v>
      </c>
      <c r="K2391" s="64" t="s">
        <v>704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489</v>
      </c>
      <c r="U2391" s="69" t="s">
        <v>489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4395</v>
      </c>
      <c r="F2392" s="64">
        <v>1</v>
      </c>
      <c r="G2392" s="72">
        <v>108930826</v>
      </c>
      <c r="H2392" s="63" t="s">
        <v>4431</v>
      </c>
      <c r="I2392" s="64" t="s">
        <v>488</v>
      </c>
      <c r="J2392" s="63" t="s">
        <v>4421</v>
      </c>
      <c r="K2392" s="64" t="s">
        <v>704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4396</v>
      </c>
      <c r="F2393" s="64">
        <v>1</v>
      </c>
      <c r="G2393" s="72" t="s">
        <v>4432</v>
      </c>
      <c r="H2393" s="63" t="s">
        <v>4433</v>
      </c>
      <c r="I2393" s="64" t="s">
        <v>488</v>
      </c>
      <c r="J2393" s="63" t="s">
        <v>4421</v>
      </c>
      <c r="K2393" s="64" t="s">
        <v>704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3051</v>
      </c>
      <c r="F2394" s="64">
        <v>1</v>
      </c>
      <c r="G2394" s="72" t="s">
        <v>4406</v>
      </c>
      <c r="H2394" s="63" t="s">
        <v>4434</v>
      </c>
      <c r="I2394" s="64" t="s">
        <v>488</v>
      </c>
      <c r="J2394" s="63" t="s">
        <v>4421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3052</v>
      </c>
      <c r="F2395" s="64">
        <v>1</v>
      </c>
      <c r="G2395" s="72" t="s">
        <v>4435</v>
      </c>
      <c r="H2395" s="63" t="s">
        <v>4436</v>
      </c>
      <c r="I2395" s="64" t="s">
        <v>488</v>
      </c>
      <c r="J2395" s="63" t="s">
        <v>4421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446</v>
      </c>
      <c r="C2396" s="64" t="s">
        <v>18</v>
      </c>
      <c r="D2396" s="64" t="s">
        <v>37</v>
      </c>
      <c r="E2396" s="64" t="s">
        <v>555</v>
      </c>
      <c r="F2396" s="64">
        <v>1</v>
      </c>
      <c r="G2396" s="72" t="s">
        <v>4437</v>
      </c>
      <c r="H2396" s="63" t="s">
        <v>4438</v>
      </c>
      <c r="I2396" s="64" t="s">
        <v>488</v>
      </c>
      <c r="J2396" s="63" t="s">
        <v>4421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446</v>
      </c>
      <c r="C2397" s="64" t="s">
        <v>18</v>
      </c>
      <c r="D2397" s="64" t="s">
        <v>37</v>
      </c>
      <c r="E2397" s="64" t="s">
        <v>545</v>
      </c>
      <c r="F2397" s="64">
        <v>1</v>
      </c>
      <c r="G2397" s="72" t="s">
        <v>3946</v>
      </c>
      <c r="H2397" s="63" t="s">
        <v>4439</v>
      </c>
      <c r="I2397" s="64" t="s">
        <v>488</v>
      </c>
      <c r="J2397" s="63" t="s">
        <v>4421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446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2804</v>
      </c>
      <c r="H2398" s="63" t="s">
        <v>4359</v>
      </c>
      <c r="I2398" s="64" t="s">
        <v>488</v>
      </c>
      <c r="J2398" s="63" t="s">
        <v>4421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446</v>
      </c>
      <c r="C2399" s="64" t="s">
        <v>18</v>
      </c>
      <c r="D2399" s="64" t="s">
        <v>37</v>
      </c>
      <c r="E2399" s="64" t="s">
        <v>2688</v>
      </c>
      <c r="F2399" s="64">
        <v>1</v>
      </c>
      <c r="G2399" s="72" t="s">
        <v>4440</v>
      </c>
      <c r="H2399" s="63" t="s">
        <v>4441</v>
      </c>
      <c r="I2399" s="64" t="s">
        <v>488</v>
      </c>
      <c r="J2399" s="63" t="s">
        <v>4421</v>
      </c>
      <c r="K2399" s="64" t="s">
        <v>704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446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3790</v>
      </c>
      <c r="H2400" s="63" t="s">
        <v>4442</v>
      </c>
      <c r="I2400" s="64" t="s">
        <v>488</v>
      </c>
      <c r="J2400" s="63" t="s">
        <v>4421</v>
      </c>
      <c r="K2400" s="64" t="s">
        <v>704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446</v>
      </c>
      <c r="C2401" s="64" t="s">
        <v>18</v>
      </c>
      <c r="D2401" s="64" t="s">
        <v>37</v>
      </c>
      <c r="E2401" s="64" t="s">
        <v>872</v>
      </c>
      <c r="F2401" s="64">
        <v>1</v>
      </c>
      <c r="G2401" s="72" t="s">
        <v>3105</v>
      </c>
      <c r="H2401" s="63" t="s">
        <v>4443</v>
      </c>
      <c r="I2401" s="64" t="s">
        <v>488</v>
      </c>
      <c r="J2401" s="63" t="s">
        <v>4421</v>
      </c>
      <c r="K2401" s="64" t="s">
        <v>704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446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3500</v>
      </c>
      <c r="H2402" s="63" t="s">
        <v>4444</v>
      </c>
      <c r="I2402" s="64" t="s">
        <v>488</v>
      </c>
      <c r="J2402" s="63" t="s">
        <v>4421</v>
      </c>
      <c r="K2402" s="64" t="s">
        <v>704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446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3989</v>
      </c>
      <c r="H2403" s="63" t="s">
        <v>4311</v>
      </c>
      <c r="I2403" s="64" t="s">
        <v>488</v>
      </c>
      <c r="J2403" s="63" t="s">
        <v>4421</v>
      </c>
      <c r="K2403" s="64" t="s">
        <v>704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446</v>
      </c>
      <c r="C2404" s="64" t="s">
        <v>18</v>
      </c>
      <c r="D2404" s="64" t="s">
        <v>37</v>
      </c>
      <c r="E2404" s="64" t="s">
        <v>1544</v>
      </c>
      <c r="F2404" s="64">
        <v>1</v>
      </c>
      <c r="G2404" s="72" t="s">
        <v>3003</v>
      </c>
      <c r="H2404" s="63" t="s">
        <v>4445</v>
      </c>
      <c r="I2404" s="64" t="s">
        <v>488</v>
      </c>
      <c r="J2404" s="63" t="s">
        <v>4421</v>
      </c>
      <c r="K2404" s="64" t="s">
        <v>704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446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4209</v>
      </c>
      <c r="H2405" s="63" t="s">
        <v>4446</v>
      </c>
      <c r="I2405" s="64" t="s">
        <v>488</v>
      </c>
      <c r="J2405" s="63" t="s">
        <v>4421</v>
      </c>
      <c r="K2405" s="64" t="s">
        <v>704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446</v>
      </c>
      <c r="C2406" s="64" t="s">
        <v>18</v>
      </c>
      <c r="D2406" s="64" t="s">
        <v>37</v>
      </c>
      <c r="E2406" s="64" t="s">
        <v>1545</v>
      </c>
      <c r="F2406" s="64">
        <v>1</v>
      </c>
      <c r="G2406" s="72" t="s">
        <v>4408</v>
      </c>
      <c r="H2406" s="63" t="s">
        <v>4409</v>
      </c>
      <c r="I2406" s="64" t="s">
        <v>488</v>
      </c>
      <c r="J2406" s="63" t="s">
        <v>4421</v>
      </c>
      <c r="K2406" s="64" t="s">
        <v>704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446</v>
      </c>
      <c r="C2407" s="64" t="s">
        <v>18</v>
      </c>
      <c r="D2407" s="64" t="s">
        <v>37</v>
      </c>
      <c r="E2407" s="64" t="s">
        <v>1549</v>
      </c>
      <c r="F2407" s="64">
        <v>1</v>
      </c>
      <c r="G2407" s="72" t="s">
        <v>1516</v>
      </c>
      <c r="H2407" s="63" t="s">
        <v>4362</v>
      </c>
      <c r="I2407" s="64" t="s">
        <v>488</v>
      </c>
      <c r="J2407" s="63" t="s">
        <v>4421</v>
      </c>
      <c r="K2407" s="64" t="s">
        <v>704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446</v>
      </c>
      <c r="C2408" s="64" t="s">
        <v>18</v>
      </c>
      <c r="D2408" s="64" t="s">
        <v>37</v>
      </c>
      <c r="E2408" s="64" t="s">
        <v>871</v>
      </c>
      <c r="F2408" s="64">
        <v>1</v>
      </c>
      <c r="G2408" s="72" t="s">
        <v>520</v>
      </c>
      <c r="H2408" s="63" t="s">
        <v>4410</v>
      </c>
      <c r="I2408" s="64" t="s">
        <v>488</v>
      </c>
      <c r="J2408" s="63" t="s">
        <v>4421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446</v>
      </c>
      <c r="C2409" s="64" t="s">
        <v>18</v>
      </c>
      <c r="D2409" s="64" t="s">
        <v>37</v>
      </c>
      <c r="E2409" s="64" t="s">
        <v>1543</v>
      </c>
      <c r="F2409" s="64">
        <v>1</v>
      </c>
      <c r="G2409" s="72" t="s">
        <v>4447</v>
      </c>
      <c r="H2409" s="63" t="s">
        <v>4448</v>
      </c>
      <c r="I2409" s="64" t="s">
        <v>488</v>
      </c>
      <c r="J2409" s="63" t="s">
        <v>4421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2114</v>
      </c>
      <c r="F2410" s="64">
        <v>1</v>
      </c>
      <c r="G2410" s="72" t="s">
        <v>4449</v>
      </c>
      <c r="H2410" s="63" t="s">
        <v>4450</v>
      </c>
      <c r="I2410" s="64" t="s">
        <v>488</v>
      </c>
      <c r="J2410" s="63" t="s">
        <v>4421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600</v>
      </c>
      <c r="F2411" s="64">
        <v>1</v>
      </c>
      <c r="G2411" s="72" t="s">
        <v>256</v>
      </c>
      <c r="H2411" s="63" t="s">
        <v>4411</v>
      </c>
      <c r="I2411" s="64" t="s">
        <v>488</v>
      </c>
      <c r="J2411" s="63" t="s">
        <v>4421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471</v>
      </c>
      <c r="F2412" s="64">
        <v>1</v>
      </c>
      <c r="G2412" s="72" t="s">
        <v>1473</v>
      </c>
      <c r="H2412" s="63" t="s">
        <v>4365</v>
      </c>
      <c r="I2412" s="64" t="s">
        <v>488</v>
      </c>
      <c r="J2412" s="63" t="s">
        <v>4421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743</v>
      </c>
      <c r="H2413" s="63" t="s">
        <v>4451</v>
      </c>
      <c r="I2413" s="64" t="s">
        <v>488</v>
      </c>
      <c r="J2413" s="63" t="s">
        <v>4421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2580</v>
      </c>
      <c r="F2414" s="64">
        <v>1</v>
      </c>
      <c r="G2414" s="72" t="s">
        <v>1017</v>
      </c>
      <c r="H2414" s="63" t="s">
        <v>4333</v>
      </c>
      <c r="I2414" s="64" t="s">
        <v>488</v>
      </c>
      <c r="J2414" s="63" t="s">
        <v>4421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1540</v>
      </c>
      <c r="F2415" s="64">
        <v>1</v>
      </c>
      <c r="G2415" s="72" t="s">
        <v>4452</v>
      </c>
      <c r="H2415" s="63" t="s">
        <v>4453</v>
      </c>
      <c r="I2415" s="64" t="s">
        <v>488</v>
      </c>
      <c r="J2415" s="63" t="s">
        <v>4421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820</v>
      </c>
      <c r="F2416" s="64">
        <v>1</v>
      </c>
      <c r="G2416" s="72">
        <v>159499003</v>
      </c>
      <c r="H2416" s="63" t="s">
        <v>4454</v>
      </c>
      <c r="I2416" s="64" t="s">
        <v>488</v>
      </c>
      <c r="J2416" s="63" t="s">
        <v>4421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1310</v>
      </c>
      <c r="F2417" s="64">
        <v>1</v>
      </c>
      <c r="G2417" s="72">
        <v>130540070</v>
      </c>
      <c r="H2417" s="63" t="s">
        <v>4455</v>
      </c>
      <c r="I2417" s="64" t="s">
        <v>488</v>
      </c>
      <c r="J2417" s="63" t="s">
        <v>4421</v>
      </c>
      <c r="K2417" s="64" t="s">
        <v>704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793</v>
      </c>
      <c r="F2418" s="64">
        <v>1</v>
      </c>
      <c r="G2418" s="72">
        <v>130597197</v>
      </c>
      <c r="H2418" s="63" t="s">
        <v>4456</v>
      </c>
      <c r="I2418" s="64" t="s">
        <v>488</v>
      </c>
      <c r="J2418" s="63" t="s">
        <v>4421</v>
      </c>
      <c r="K2418" s="64" t="s">
        <v>704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1560</v>
      </c>
      <c r="F2419" s="64">
        <v>1</v>
      </c>
      <c r="G2419" s="72">
        <v>130597243</v>
      </c>
      <c r="H2419" s="63" t="s">
        <v>4457</v>
      </c>
      <c r="I2419" s="64" t="s">
        <v>488</v>
      </c>
      <c r="J2419" s="63" t="s">
        <v>4421</v>
      </c>
      <c r="K2419" s="64" t="s">
        <v>704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4397</v>
      </c>
      <c r="F2420" s="64">
        <v>1</v>
      </c>
      <c r="G2420" s="72">
        <v>130597245</v>
      </c>
      <c r="H2420" s="63" t="s">
        <v>4458</v>
      </c>
      <c r="I2420" s="64" t="s">
        <v>488</v>
      </c>
      <c r="J2420" s="63" t="s">
        <v>4421</v>
      </c>
      <c r="K2420" s="64" t="s">
        <v>704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1555</v>
      </c>
      <c r="F2421" s="64">
        <v>1</v>
      </c>
      <c r="G2421" s="72">
        <v>130597250</v>
      </c>
      <c r="H2421" s="63" t="s">
        <v>4372</v>
      </c>
      <c r="I2421" s="64" t="s">
        <v>488</v>
      </c>
      <c r="J2421" s="63" t="s">
        <v>4421</v>
      </c>
      <c r="K2421" s="64" t="s">
        <v>704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1075</v>
      </c>
      <c r="F2422" s="64">
        <v>1</v>
      </c>
      <c r="G2422" s="72">
        <v>130597283</v>
      </c>
      <c r="H2422" s="63" t="s">
        <v>4459</v>
      </c>
      <c r="I2422" s="64" t="s">
        <v>488</v>
      </c>
      <c r="J2422" s="63" t="s">
        <v>4421</v>
      </c>
      <c r="K2422" s="64" t="s">
        <v>704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1550</v>
      </c>
      <c r="F2423" s="64">
        <v>1</v>
      </c>
      <c r="G2423" s="72">
        <v>130597284</v>
      </c>
      <c r="H2423" s="63" t="s">
        <v>4460</v>
      </c>
      <c r="I2423" s="64" t="s">
        <v>488</v>
      </c>
      <c r="J2423" s="63" t="s">
        <v>4421</v>
      </c>
      <c r="K2423" s="64" t="s">
        <v>704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1558</v>
      </c>
      <c r="F2424" s="64">
        <v>1</v>
      </c>
      <c r="G2424" s="72">
        <v>130597289</v>
      </c>
      <c r="H2424" s="63" t="s">
        <v>4461</v>
      </c>
      <c r="I2424" s="64" t="s">
        <v>488</v>
      </c>
      <c r="J2424" s="63" t="s">
        <v>4421</v>
      </c>
      <c r="K2424" s="64" t="s">
        <v>704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4462</v>
      </c>
      <c r="I2425" s="64" t="s">
        <v>488</v>
      </c>
      <c r="J2425" s="63" t="s">
        <v>4421</v>
      </c>
      <c r="K2425" s="64" t="s">
        <v>704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1553</v>
      </c>
      <c r="F2426" s="64">
        <v>1</v>
      </c>
      <c r="G2426" s="72">
        <v>130597291</v>
      </c>
      <c r="H2426" s="63" t="s">
        <v>4463</v>
      </c>
      <c r="I2426" s="64" t="s">
        <v>488</v>
      </c>
      <c r="J2426" s="63" t="s">
        <v>4421</v>
      </c>
      <c r="K2426" s="64" t="s">
        <v>704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437</v>
      </c>
      <c r="F2427" s="64">
        <v>1</v>
      </c>
      <c r="G2427" s="72">
        <v>130597297</v>
      </c>
      <c r="H2427" s="63" t="s">
        <v>4464</v>
      </c>
      <c r="I2427" s="64" t="s">
        <v>488</v>
      </c>
      <c r="J2427" s="63" t="s">
        <v>4421</v>
      </c>
      <c r="K2427" s="64" t="s">
        <v>704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4465</v>
      </c>
      <c r="I2428" s="64" t="s">
        <v>488</v>
      </c>
      <c r="J2428" s="63" t="s">
        <v>4421</v>
      </c>
      <c r="K2428" s="64" t="s">
        <v>704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838</v>
      </c>
      <c r="F2429" s="64">
        <v>1</v>
      </c>
      <c r="G2429" s="72">
        <v>130597401</v>
      </c>
      <c r="H2429" s="63" t="s">
        <v>4466</v>
      </c>
      <c r="I2429" s="64" t="s">
        <v>488</v>
      </c>
      <c r="J2429" s="63" t="s">
        <v>4421</v>
      </c>
      <c r="K2429" s="64" t="s">
        <v>704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845</v>
      </c>
      <c r="F2430" s="64">
        <v>1</v>
      </c>
      <c r="G2430" s="72">
        <v>130597401</v>
      </c>
      <c r="H2430" s="63" t="s">
        <v>4467</v>
      </c>
      <c r="I2430" s="64" t="s">
        <v>488</v>
      </c>
      <c r="J2430" s="63" t="s">
        <v>4421</v>
      </c>
      <c r="K2430" s="64" t="s">
        <v>704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1074</v>
      </c>
      <c r="F2431" s="64">
        <v>1</v>
      </c>
      <c r="G2431" s="72">
        <v>130597401</v>
      </c>
      <c r="H2431" s="63" t="s">
        <v>4468</v>
      </c>
      <c r="I2431" s="64" t="s">
        <v>488</v>
      </c>
      <c r="J2431" s="63" t="s">
        <v>4421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4398</v>
      </c>
      <c r="F2432" s="64">
        <v>1</v>
      </c>
      <c r="G2432" s="72">
        <v>130597401</v>
      </c>
      <c r="H2432" s="63" t="s">
        <v>4469</v>
      </c>
      <c r="I2432" s="64" t="s">
        <v>488</v>
      </c>
      <c r="J2432" s="63" t="s">
        <v>4421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679</v>
      </c>
      <c r="F2433" s="64">
        <v>1</v>
      </c>
      <c r="G2433" s="72">
        <v>130690053</v>
      </c>
      <c r="H2433" s="63" t="s">
        <v>4470</v>
      </c>
      <c r="I2433" s="64" t="s">
        <v>488</v>
      </c>
      <c r="J2433" s="63" t="s">
        <v>4421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1552</v>
      </c>
      <c r="F2434" s="64">
        <v>1</v>
      </c>
      <c r="G2434" s="72">
        <v>130690053</v>
      </c>
      <c r="H2434" s="63" t="s">
        <v>4471</v>
      </c>
      <c r="I2434" s="64" t="s">
        <v>488</v>
      </c>
      <c r="J2434" s="63" t="s">
        <v>4421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3318</v>
      </c>
      <c r="F2435" s="64">
        <v>1</v>
      </c>
      <c r="G2435" s="72">
        <v>240417001</v>
      </c>
      <c r="H2435" s="63" t="s">
        <v>4472</v>
      </c>
      <c r="I2435" s="64" t="s">
        <v>488</v>
      </c>
      <c r="J2435" s="63" t="s">
        <v>4421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767</v>
      </c>
      <c r="H2436" s="63" t="s">
        <v>4477</v>
      </c>
      <c r="I2436" s="64" t="s">
        <v>494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548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446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3053</v>
      </c>
      <c r="H2437" s="63" t="s">
        <v>4478</v>
      </c>
      <c r="I2437" s="64" t="s">
        <v>494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548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446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2819</v>
      </c>
      <c r="H2438" s="63" t="s">
        <v>4479</v>
      </c>
      <c r="I2438" s="64" t="s">
        <v>494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548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446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2332</v>
      </c>
      <c r="H2439" s="63" t="s">
        <v>4480</v>
      </c>
      <c r="I2439" s="64" t="s">
        <v>494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548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446</v>
      </c>
      <c r="C2440" s="64" t="s">
        <v>17</v>
      </c>
      <c r="D2440" s="64" t="s">
        <v>37</v>
      </c>
      <c r="E2440" s="64" t="s">
        <v>902</v>
      </c>
      <c r="F2440" s="64">
        <v>1</v>
      </c>
      <c r="G2440" s="72" t="s">
        <v>1029</v>
      </c>
      <c r="H2440" s="63" t="s">
        <v>4415</v>
      </c>
      <c r="I2440" s="64" t="s">
        <v>494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548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446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4481</v>
      </c>
      <c r="H2441" s="63" t="s">
        <v>4482</v>
      </c>
      <c r="I2441" s="64" t="s">
        <v>494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548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446</v>
      </c>
      <c r="C2442" s="64" t="s">
        <v>18</v>
      </c>
      <c r="D2442" s="64" t="s">
        <v>37</v>
      </c>
      <c r="E2442" s="64" t="s">
        <v>2688</v>
      </c>
      <c r="F2442" s="64">
        <v>1</v>
      </c>
      <c r="G2442" s="72" t="s">
        <v>3383</v>
      </c>
      <c r="H2442" s="63" t="s">
        <v>4483</v>
      </c>
      <c r="I2442" s="64" t="s">
        <v>494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548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446</v>
      </c>
      <c r="C2443" s="64" t="s">
        <v>18</v>
      </c>
      <c r="D2443" s="64" t="s">
        <v>37</v>
      </c>
      <c r="E2443" s="64" t="s">
        <v>600</v>
      </c>
      <c r="F2443" s="64">
        <v>1</v>
      </c>
      <c r="G2443" s="72" t="s">
        <v>4484</v>
      </c>
      <c r="H2443" s="63" t="s">
        <v>4485</v>
      </c>
      <c r="I2443" s="64" t="s">
        <v>494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548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446</v>
      </c>
      <c r="C2444" s="64" t="s">
        <v>18</v>
      </c>
      <c r="D2444" s="64" t="s">
        <v>37</v>
      </c>
      <c r="E2444" s="64" t="s">
        <v>844</v>
      </c>
      <c r="F2444" s="64">
        <v>1</v>
      </c>
      <c r="G2444" s="72" t="s">
        <v>1091</v>
      </c>
      <c r="H2444" s="63" t="s">
        <v>4486</v>
      </c>
      <c r="I2444" s="64" t="s">
        <v>494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548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446</v>
      </c>
      <c r="C2445" s="64" t="s">
        <v>18</v>
      </c>
      <c r="D2445" s="64" t="s">
        <v>37</v>
      </c>
      <c r="E2445" s="64" t="s">
        <v>2835</v>
      </c>
      <c r="F2445" s="64">
        <v>1</v>
      </c>
      <c r="G2445" s="72">
        <v>159114017</v>
      </c>
      <c r="H2445" s="63" t="s">
        <v>4487</v>
      </c>
      <c r="I2445" s="64" t="s">
        <v>494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548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446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4488</v>
      </c>
      <c r="I2446" s="64" t="s">
        <v>494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548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446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4489</v>
      </c>
      <c r="I2447" s="64" t="s">
        <v>494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548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446</v>
      </c>
      <c r="C2448" s="64" t="s">
        <v>18</v>
      </c>
      <c r="D2448" s="64" t="s">
        <v>37</v>
      </c>
      <c r="E2448" s="64" t="s">
        <v>820</v>
      </c>
      <c r="F2448" s="64">
        <v>1</v>
      </c>
      <c r="G2448" s="72">
        <v>159304006</v>
      </c>
      <c r="H2448" s="63" t="s">
        <v>4490</v>
      </c>
      <c r="I2448" s="64" t="s">
        <v>494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548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446</v>
      </c>
      <c r="C2449" s="64" t="s">
        <v>18</v>
      </c>
      <c r="D2449" s="64" t="s">
        <v>37</v>
      </c>
      <c r="E2449" s="64" t="s">
        <v>820</v>
      </c>
      <c r="F2449" s="64">
        <v>1</v>
      </c>
      <c r="G2449" s="72">
        <v>159306004</v>
      </c>
      <c r="H2449" s="63" t="s">
        <v>4491</v>
      </c>
      <c r="I2449" s="64" t="s">
        <v>494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548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446</v>
      </c>
      <c r="C2450" s="64" t="s">
        <v>18</v>
      </c>
      <c r="D2450" s="64" t="s">
        <v>37</v>
      </c>
      <c r="E2450" s="64" t="s">
        <v>2074</v>
      </c>
      <c r="F2450" s="64">
        <v>2</v>
      </c>
      <c r="G2450" s="72">
        <v>159316008</v>
      </c>
      <c r="H2450" s="63" t="s">
        <v>4492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4493</v>
      </c>
      <c r="I2451" s="64" t="s">
        <v>491</v>
      </c>
      <c r="J2451" s="63" t="s">
        <v>2065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446</v>
      </c>
      <c r="C2452" s="64" t="s">
        <v>18</v>
      </c>
      <c r="D2452" s="64" t="s">
        <v>37</v>
      </c>
      <c r="E2452" s="64" t="s">
        <v>2688</v>
      </c>
      <c r="F2452" s="64">
        <v>1</v>
      </c>
      <c r="G2452" s="72" t="s">
        <v>3383</v>
      </c>
      <c r="H2452" s="63" t="s">
        <v>4483</v>
      </c>
      <c r="I2452" s="64" t="s">
        <v>491</v>
      </c>
      <c r="J2452" s="63" t="s">
        <v>4494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446</v>
      </c>
      <c r="C2453" s="64" t="s">
        <v>18</v>
      </c>
      <c r="D2453" s="64" t="s">
        <v>37</v>
      </c>
      <c r="E2453" s="64" t="s">
        <v>2835</v>
      </c>
      <c r="F2453" s="64">
        <v>1</v>
      </c>
      <c r="G2453" s="72">
        <v>159114017</v>
      </c>
      <c r="H2453" s="63" t="s">
        <v>4487</v>
      </c>
      <c r="I2453" s="64" t="s">
        <v>491</v>
      </c>
      <c r="J2453" s="63" t="s">
        <v>4079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734</v>
      </c>
      <c r="H2454" s="63" t="s">
        <v>4502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4237</v>
      </c>
      <c r="H2455" s="63" t="s">
        <v>4427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944</v>
      </c>
      <c r="F2456" s="64">
        <v>2</v>
      </c>
      <c r="G2456" s="72" t="s">
        <v>4503</v>
      </c>
      <c r="H2456" s="63" t="s">
        <v>4504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4493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446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4505</v>
      </c>
      <c r="H2458" s="63" t="s">
        <v>4506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446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4507</v>
      </c>
      <c r="H2459" s="63" t="s">
        <v>4508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446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4509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446</v>
      </c>
      <c r="C2461" s="64" t="s">
        <v>17</v>
      </c>
      <c r="D2461" s="64" t="s">
        <v>37</v>
      </c>
      <c r="E2461" s="64" t="s">
        <v>902</v>
      </c>
      <c r="F2461" s="64">
        <v>1</v>
      </c>
      <c r="G2461" s="72" t="s">
        <v>2294</v>
      </c>
      <c r="H2461" s="63" t="s">
        <v>4510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446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4511</v>
      </c>
      <c r="H2462" s="63" t="s">
        <v>4512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446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1078</v>
      </c>
      <c r="H2463" s="63" t="s">
        <v>4513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446</v>
      </c>
      <c r="C2464" s="64" t="s">
        <v>17</v>
      </c>
      <c r="D2464" s="64" t="s">
        <v>37</v>
      </c>
      <c r="E2464" s="64" t="s">
        <v>3052</v>
      </c>
      <c r="F2464" s="64">
        <v>2</v>
      </c>
      <c r="G2464" s="72" t="s">
        <v>3228</v>
      </c>
      <c r="H2464" s="63" t="s">
        <v>4514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4501</v>
      </c>
      <c r="F2465" s="64">
        <v>1</v>
      </c>
      <c r="G2465" s="72" t="s">
        <v>303</v>
      </c>
      <c r="H2465" s="63" t="s">
        <v>4515</v>
      </c>
      <c r="I2465" s="64" t="s">
        <v>494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548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446</v>
      </c>
      <c r="C2466" s="64" t="s">
        <v>17</v>
      </c>
      <c r="D2466" s="64" t="s">
        <v>37</v>
      </c>
      <c r="E2466" s="64" t="s">
        <v>3051</v>
      </c>
      <c r="F2466" s="64">
        <v>1</v>
      </c>
      <c r="G2466" s="72" t="s">
        <v>3228</v>
      </c>
      <c r="H2466" s="63" t="s">
        <v>4516</v>
      </c>
      <c r="I2466" s="64" t="s">
        <v>494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548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446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4517</v>
      </c>
      <c r="H2467" s="63" t="s">
        <v>4518</v>
      </c>
      <c r="I2467" s="64" t="s">
        <v>494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548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446</v>
      </c>
      <c r="C2468" s="64" t="s">
        <v>18</v>
      </c>
      <c r="D2468" s="64" t="s">
        <v>37</v>
      </c>
      <c r="E2468" s="64" t="s">
        <v>1549</v>
      </c>
      <c r="F2468" s="64">
        <v>1</v>
      </c>
      <c r="G2468" s="72" t="s">
        <v>2777</v>
      </c>
      <c r="H2468" s="63" t="s">
        <v>4519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446</v>
      </c>
      <c r="C2469" s="64" t="s">
        <v>18</v>
      </c>
      <c r="D2469" s="64" t="s">
        <v>37</v>
      </c>
      <c r="E2469" s="64" t="s">
        <v>2113</v>
      </c>
      <c r="F2469" s="64">
        <v>2</v>
      </c>
      <c r="G2469" s="72" t="s">
        <v>3674</v>
      </c>
      <c r="H2469" s="63" t="s">
        <v>4520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446</v>
      </c>
      <c r="C2470" s="64" t="s">
        <v>18</v>
      </c>
      <c r="D2470" s="64" t="s">
        <v>37</v>
      </c>
      <c r="E2470" s="64" t="s">
        <v>471</v>
      </c>
      <c r="F2470" s="64">
        <v>1</v>
      </c>
      <c r="G2470" s="72" t="s">
        <v>321</v>
      </c>
      <c r="H2470" s="63" t="s">
        <v>4097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446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2573</v>
      </c>
      <c r="H2471" s="63" t="s">
        <v>4521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446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1988</v>
      </c>
      <c r="H2472" s="63" t="s">
        <v>4522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446</v>
      </c>
      <c r="C2473" s="64" t="s">
        <v>18</v>
      </c>
      <c r="D2473" s="64" t="s">
        <v>37</v>
      </c>
      <c r="E2473" s="64" t="s">
        <v>844</v>
      </c>
      <c r="F2473" s="64">
        <v>1</v>
      </c>
      <c r="G2473" s="72">
        <v>159031017</v>
      </c>
      <c r="H2473" s="63" t="s">
        <v>4523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446</v>
      </c>
      <c r="C2474" s="64" t="s">
        <v>18</v>
      </c>
      <c r="D2474" s="64" t="s">
        <v>37</v>
      </c>
      <c r="E2474" s="64" t="s">
        <v>557</v>
      </c>
      <c r="F2474" s="64">
        <v>1</v>
      </c>
      <c r="G2474" s="72">
        <v>159248012</v>
      </c>
      <c r="H2474" s="63" t="s">
        <v>4029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446</v>
      </c>
      <c r="C2475" s="64" t="s">
        <v>18</v>
      </c>
      <c r="D2475" s="64" t="s">
        <v>37</v>
      </c>
      <c r="E2475" s="64" t="s">
        <v>1449</v>
      </c>
      <c r="F2475" s="64">
        <v>2</v>
      </c>
      <c r="G2475" s="72">
        <v>161028001</v>
      </c>
      <c r="H2475" s="63" t="s">
        <v>4524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446</v>
      </c>
      <c r="C2476" s="64" t="s">
        <v>18</v>
      </c>
      <c r="D2476" s="64" t="s">
        <v>37</v>
      </c>
      <c r="E2476" s="64" t="s">
        <v>608</v>
      </c>
      <c r="F2476" s="64">
        <v>1</v>
      </c>
      <c r="G2476" s="72">
        <v>204328029</v>
      </c>
      <c r="H2476" s="63" t="s">
        <v>4525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446</v>
      </c>
      <c r="C2477" s="64" t="s">
        <v>18</v>
      </c>
      <c r="D2477" s="64" t="s">
        <v>37</v>
      </c>
      <c r="E2477" s="64" t="s">
        <v>608</v>
      </c>
      <c r="F2477" s="64">
        <v>1</v>
      </c>
      <c r="G2477" s="72">
        <v>206187007</v>
      </c>
      <c r="H2477" s="63" t="s">
        <v>4526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446</v>
      </c>
      <c r="C2478" s="64" t="s">
        <v>18</v>
      </c>
      <c r="D2478" s="64" t="s">
        <v>37</v>
      </c>
      <c r="E2478" s="64" t="s">
        <v>608</v>
      </c>
      <c r="F2478" s="64">
        <v>1</v>
      </c>
      <c r="G2478" s="72">
        <v>206203004</v>
      </c>
      <c r="H2478" s="63" t="s">
        <v>4527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446</v>
      </c>
      <c r="C2479" s="64" t="s">
        <v>18</v>
      </c>
      <c r="D2479" s="64" t="s">
        <v>37</v>
      </c>
      <c r="E2479" s="64" t="s">
        <v>608</v>
      </c>
      <c r="F2479" s="64">
        <v>1</v>
      </c>
      <c r="G2479" s="72">
        <v>206218002</v>
      </c>
      <c r="H2479" s="63" t="s">
        <v>4528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446</v>
      </c>
      <c r="C2480" s="64" t="s">
        <v>18</v>
      </c>
      <c r="D2480" s="64" t="s">
        <v>37</v>
      </c>
      <c r="E2480" s="64" t="s">
        <v>819</v>
      </c>
      <c r="F2480" s="64">
        <v>1</v>
      </c>
      <c r="G2480" s="72">
        <v>305454009</v>
      </c>
      <c r="H2480" s="63" t="s">
        <v>4529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616</v>
      </c>
      <c r="F2481" s="64">
        <v>1</v>
      </c>
      <c r="G2481" s="72">
        <v>305681015</v>
      </c>
      <c r="H2481" s="63" t="s">
        <v>4530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4531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1156</v>
      </c>
      <c r="F2483" s="64">
        <v>1</v>
      </c>
      <c r="G2483" s="72" t="s">
        <v>301</v>
      </c>
      <c r="H2483" s="63" t="s">
        <v>4532</v>
      </c>
      <c r="I2483" s="64" t="s">
        <v>491</v>
      </c>
      <c r="J2483" s="63" t="s">
        <v>4533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446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4511</v>
      </c>
      <c r="H2484" s="63" t="s">
        <v>4512</v>
      </c>
      <c r="I2484" s="64" t="s">
        <v>481</v>
      </c>
      <c r="J2484" s="63" t="s">
        <v>4570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4501</v>
      </c>
      <c r="F2485" s="64">
        <v>1</v>
      </c>
      <c r="G2485" s="72" t="s">
        <v>303</v>
      </c>
      <c r="H2485" s="63" t="s">
        <v>4515</v>
      </c>
      <c r="I2485" s="64" t="s">
        <v>491</v>
      </c>
      <c r="J2485" s="63" t="s">
        <v>4534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1836</v>
      </c>
      <c r="H2486" s="63" t="s">
        <v>4544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446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2404</v>
      </c>
      <c r="H2487" s="63" t="s">
        <v>4545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446</v>
      </c>
      <c r="C2488" s="64" t="s">
        <v>17</v>
      </c>
      <c r="D2488" s="64" t="s">
        <v>37</v>
      </c>
      <c r="E2488" s="64" t="s">
        <v>902</v>
      </c>
      <c r="F2488" s="64">
        <v>2</v>
      </c>
      <c r="G2488" s="72" t="s">
        <v>1027</v>
      </c>
      <c r="H2488" s="63" t="s">
        <v>4546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446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888</v>
      </c>
      <c r="H2489" s="63" t="s">
        <v>4547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446</v>
      </c>
      <c r="C2490" s="64" t="s">
        <v>17</v>
      </c>
      <c r="D2490" s="64" t="s">
        <v>37</v>
      </c>
      <c r="E2490" s="64" t="s">
        <v>3052</v>
      </c>
      <c r="F2490" s="64">
        <v>1</v>
      </c>
      <c r="G2490" s="72" t="s">
        <v>3333</v>
      </c>
      <c r="H2490" s="63" t="s">
        <v>4548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446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1157</v>
      </c>
      <c r="H2491" s="63" t="s">
        <v>4549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446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4550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446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730</v>
      </c>
      <c r="H2493" s="63" t="s">
        <v>4551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2740</v>
      </c>
      <c r="H2494" s="63" t="s">
        <v>4552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446</v>
      </c>
      <c r="C2495" s="64" t="s">
        <v>18</v>
      </c>
      <c r="D2495" s="64" t="s">
        <v>37</v>
      </c>
      <c r="E2495" s="64" t="s">
        <v>872</v>
      </c>
      <c r="F2495" s="64">
        <v>1</v>
      </c>
      <c r="G2495" s="72" t="s">
        <v>2970</v>
      </c>
      <c r="H2495" s="63" t="s">
        <v>4553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446</v>
      </c>
      <c r="C2496" s="64" t="s">
        <v>18</v>
      </c>
      <c r="D2496" s="64" t="s">
        <v>37</v>
      </c>
      <c r="E2496" s="64" t="s">
        <v>2075</v>
      </c>
      <c r="F2496" s="64">
        <v>2</v>
      </c>
      <c r="G2496" s="72" t="s">
        <v>4554</v>
      </c>
      <c r="H2496" s="63" t="s">
        <v>4555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446</v>
      </c>
      <c r="C2497" s="64" t="s">
        <v>18</v>
      </c>
      <c r="D2497" s="64" t="s">
        <v>37</v>
      </c>
      <c r="E2497" s="64" t="s">
        <v>1540</v>
      </c>
      <c r="F2497" s="64">
        <v>1</v>
      </c>
      <c r="G2497" s="72" t="s">
        <v>774</v>
      </c>
      <c r="H2497" s="63" t="s">
        <v>4556</v>
      </c>
      <c r="I2497" s="64" t="s">
        <v>494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548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446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4273</v>
      </c>
      <c r="I2498" s="64" t="s">
        <v>494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548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446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1293</v>
      </c>
      <c r="H2499" s="63" t="s">
        <v>4557</v>
      </c>
      <c r="I2499" s="64" t="s">
        <v>494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548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446</v>
      </c>
      <c r="C2500" s="64" t="s">
        <v>18</v>
      </c>
      <c r="D2500" s="64" t="s">
        <v>37</v>
      </c>
      <c r="E2500" s="64" t="s">
        <v>1699</v>
      </c>
      <c r="F2500" s="64">
        <v>2</v>
      </c>
      <c r="G2500" s="72">
        <v>159107004</v>
      </c>
      <c r="H2500" s="63" t="s">
        <v>4558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446</v>
      </c>
      <c r="C2501" s="64" t="s">
        <v>18</v>
      </c>
      <c r="D2501" s="64" t="s">
        <v>37</v>
      </c>
      <c r="E2501" s="64" t="s">
        <v>819</v>
      </c>
      <c r="F2501" s="64">
        <v>1</v>
      </c>
      <c r="G2501" s="72">
        <v>317336001</v>
      </c>
      <c r="H2501" s="63" t="s">
        <v>4559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446</v>
      </c>
      <c r="C2502" s="64" t="s">
        <v>18</v>
      </c>
      <c r="D2502" s="64" t="s">
        <v>37</v>
      </c>
      <c r="E2502" s="64" t="s">
        <v>819</v>
      </c>
      <c r="F2502" s="64">
        <v>1</v>
      </c>
      <c r="G2502" s="72">
        <v>317339001</v>
      </c>
      <c r="H2502" s="63" t="s">
        <v>4560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446</v>
      </c>
      <c r="C2503" s="64" t="s">
        <v>18</v>
      </c>
      <c r="D2503" s="64" t="s">
        <v>37</v>
      </c>
      <c r="E2503" s="64" t="s">
        <v>616</v>
      </c>
      <c r="F2503" s="64">
        <v>1</v>
      </c>
      <c r="G2503" s="72">
        <v>317342001</v>
      </c>
      <c r="H2503" s="63" t="s">
        <v>4561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446</v>
      </c>
      <c r="C2504" s="64" t="s">
        <v>18</v>
      </c>
      <c r="D2504" s="64" t="s">
        <v>37</v>
      </c>
      <c r="E2504" s="64" t="s">
        <v>1658</v>
      </c>
      <c r="F2504" s="64">
        <v>2</v>
      </c>
      <c r="G2504" s="72">
        <v>318597001</v>
      </c>
      <c r="H2504" s="63" t="s">
        <v>4562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793</v>
      </c>
      <c r="F2505" s="64">
        <v>1</v>
      </c>
      <c r="G2505" s="72">
        <v>130597197</v>
      </c>
      <c r="H2505" s="63" t="s">
        <v>4563</v>
      </c>
      <c r="I2505" s="64" t="s">
        <v>481</v>
      </c>
      <c r="J2505" s="63" t="s">
        <v>4564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4569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1547</v>
      </c>
      <c r="F2506" s="64">
        <v>1</v>
      </c>
      <c r="G2506" s="72">
        <v>130597197</v>
      </c>
      <c r="H2506" s="63" t="s">
        <v>4565</v>
      </c>
      <c r="I2506" s="64" t="s">
        <v>481</v>
      </c>
      <c r="J2506" s="63" t="s">
        <v>4564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4569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1550</v>
      </c>
      <c r="F2507" s="64">
        <v>1</v>
      </c>
      <c r="G2507" s="72">
        <v>130597284</v>
      </c>
      <c r="H2507" s="63" t="s">
        <v>4566</v>
      </c>
      <c r="I2507" s="64" t="s">
        <v>481</v>
      </c>
      <c r="J2507" s="63" t="s">
        <v>4564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4569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4398</v>
      </c>
      <c r="F2508" s="64">
        <v>1</v>
      </c>
      <c r="G2508" s="72">
        <v>130597401</v>
      </c>
      <c r="H2508" s="63" t="s">
        <v>4567</v>
      </c>
      <c r="I2508" s="64" t="s">
        <v>481</v>
      </c>
      <c r="J2508" s="63" t="s">
        <v>4564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4569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1783</v>
      </c>
      <c r="F2509" s="64">
        <v>2</v>
      </c>
      <c r="G2509" s="72">
        <v>130597401</v>
      </c>
      <c r="H2509" s="63" t="s">
        <v>4568</v>
      </c>
      <c r="I2509" s="64" t="s">
        <v>491</v>
      </c>
      <c r="J2509" s="63" t="s">
        <v>4533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446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4511</v>
      </c>
      <c r="H2510" s="63" t="s">
        <v>4512</v>
      </c>
      <c r="I2510" s="64" t="s">
        <v>481</v>
      </c>
      <c r="J2510" s="63" t="s">
        <v>4570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4571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4589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3633</v>
      </c>
      <c r="H2512" s="63" t="s">
        <v>4590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446</v>
      </c>
      <c r="C2513" s="64" t="s">
        <v>17</v>
      </c>
      <c r="D2513" s="64" t="s">
        <v>37</v>
      </c>
      <c r="E2513" s="64" t="s">
        <v>902</v>
      </c>
      <c r="F2513" s="64">
        <v>1</v>
      </c>
      <c r="G2513" s="72" t="s">
        <v>509</v>
      </c>
      <c r="H2513" s="63" t="s">
        <v>4591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446</v>
      </c>
      <c r="C2514" s="64" t="s">
        <v>17</v>
      </c>
      <c r="D2514" s="64" t="s">
        <v>37</v>
      </c>
      <c r="E2514" s="64" t="s">
        <v>418</v>
      </c>
      <c r="F2514" s="64">
        <v>1</v>
      </c>
      <c r="G2514" s="72" t="s">
        <v>3902</v>
      </c>
      <c r="H2514" s="63" t="s">
        <v>4377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446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3053</v>
      </c>
      <c r="H2515" s="63" t="s">
        <v>4592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446</v>
      </c>
      <c r="C2516" s="64" t="s">
        <v>17</v>
      </c>
      <c r="D2516" s="64" t="s">
        <v>37</v>
      </c>
      <c r="E2516" s="64" t="s">
        <v>3052</v>
      </c>
      <c r="F2516" s="64">
        <v>2</v>
      </c>
      <c r="G2516" s="72" t="s">
        <v>3825</v>
      </c>
      <c r="H2516" s="63" t="s">
        <v>4593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446</v>
      </c>
      <c r="C2517" s="64" t="s">
        <v>17</v>
      </c>
      <c r="D2517" s="64" t="s">
        <v>37</v>
      </c>
      <c r="E2517" s="64" t="s">
        <v>3052</v>
      </c>
      <c r="F2517" s="64">
        <v>2</v>
      </c>
      <c r="G2517" s="72" t="s">
        <v>4594</v>
      </c>
      <c r="H2517" s="63" t="s">
        <v>4595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446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3828</v>
      </c>
      <c r="H2518" s="63" t="s">
        <v>4596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446</v>
      </c>
      <c r="C2519" s="64" t="s">
        <v>18</v>
      </c>
      <c r="D2519" s="64" t="s">
        <v>37</v>
      </c>
      <c r="E2519" s="64" t="s">
        <v>1542</v>
      </c>
      <c r="F2519" s="64">
        <v>1</v>
      </c>
      <c r="G2519" s="72" t="s">
        <v>4597</v>
      </c>
      <c r="H2519" s="63" t="s">
        <v>4598</v>
      </c>
      <c r="I2519" s="64" t="s">
        <v>494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548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446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1670</v>
      </c>
      <c r="H2520" s="63" t="s">
        <v>4599</v>
      </c>
      <c r="I2520" s="64" t="s">
        <v>494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548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446</v>
      </c>
      <c r="C2521" s="64" t="s">
        <v>18</v>
      </c>
      <c r="D2521" s="64" t="s">
        <v>37</v>
      </c>
      <c r="E2521" s="64" t="s">
        <v>1449</v>
      </c>
      <c r="F2521" s="64">
        <v>2</v>
      </c>
      <c r="G2521" s="72" t="s">
        <v>3911</v>
      </c>
      <c r="H2521" s="63" t="s">
        <v>4600</v>
      </c>
      <c r="I2521" s="64" t="s">
        <v>494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548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446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2406</v>
      </c>
      <c r="H2522" s="63" t="s">
        <v>4601</v>
      </c>
      <c r="I2522" s="64" t="s">
        <v>494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548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446</v>
      </c>
      <c r="C2523" s="64" t="s">
        <v>18</v>
      </c>
      <c r="D2523" s="64" t="s">
        <v>37</v>
      </c>
      <c r="E2523" s="64" t="s">
        <v>1540</v>
      </c>
      <c r="F2523" s="64">
        <v>1</v>
      </c>
      <c r="G2523" s="72" t="s">
        <v>774</v>
      </c>
      <c r="H2523" s="63" t="s">
        <v>4556</v>
      </c>
      <c r="I2523" s="64" t="s">
        <v>494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548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446</v>
      </c>
      <c r="C2524" s="64" t="s">
        <v>18</v>
      </c>
      <c r="D2524" s="64" t="s">
        <v>37</v>
      </c>
      <c r="E2524" s="64" t="s">
        <v>2113</v>
      </c>
      <c r="F2524" s="64">
        <v>2</v>
      </c>
      <c r="G2524" s="72" t="s">
        <v>1036</v>
      </c>
      <c r="H2524" s="63" t="s">
        <v>4602</v>
      </c>
      <c r="I2524" s="64" t="s">
        <v>494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548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446</v>
      </c>
      <c r="C2525" s="64" t="s">
        <v>18</v>
      </c>
      <c r="D2525" s="64" t="s">
        <v>37</v>
      </c>
      <c r="E2525" s="64" t="s">
        <v>545</v>
      </c>
      <c r="F2525" s="64">
        <v>1</v>
      </c>
      <c r="G2525" s="72" t="s">
        <v>883</v>
      </c>
      <c r="H2525" s="63" t="s">
        <v>4603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446</v>
      </c>
      <c r="C2526" s="64" t="s">
        <v>18</v>
      </c>
      <c r="D2526" s="64" t="s">
        <v>37</v>
      </c>
      <c r="E2526" s="64" t="s">
        <v>1309</v>
      </c>
      <c r="F2526" s="64">
        <v>2</v>
      </c>
      <c r="G2526" s="72" t="s">
        <v>4604</v>
      </c>
      <c r="H2526" s="63" t="s">
        <v>4605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446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4606</v>
      </c>
      <c r="H2527" s="63" t="s">
        <v>4607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446</v>
      </c>
      <c r="C2528" s="64" t="s">
        <v>18</v>
      </c>
      <c r="D2528" s="64" t="s">
        <v>37</v>
      </c>
      <c r="E2528" s="64" t="s">
        <v>1000</v>
      </c>
      <c r="F2528" s="64">
        <v>2</v>
      </c>
      <c r="G2528" s="72" t="s">
        <v>1707</v>
      </c>
      <c r="H2528" s="63" t="s">
        <v>4608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446</v>
      </c>
      <c r="C2529" s="64" t="s">
        <v>18</v>
      </c>
      <c r="D2529" s="64" t="s">
        <v>37</v>
      </c>
      <c r="E2529" s="64" t="s">
        <v>1432</v>
      </c>
      <c r="F2529" s="64">
        <v>2</v>
      </c>
      <c r="G2529" s="72">
        <v>159309016</v>
      </c>
      <c r="H2529" s="63" t="s">
        <v>4609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446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4610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446</v>
      </c>
      <c r="C2531" s="64" t="s">
        <v>18</v>
      </c>
      <c r="D2531" s="64" t="s">
        <v>37</v>
      </c>
      <c r="E2531" s="64" t="s">
        <v>819</v>
      </c>
      <c r="F2531" s="64">
        <v>1</v>
      </c>
      <c r="G2531" s="72">
        <v>305816004</v>
      </c>
      <c r="H2531" s="63" t="s">
        <v>4611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2896</v>
      </c>
      <c r="F2532" s="64">
        <v>2</v>
      </c>
      <c r="G2532" s="72">
        <v>130597283</v>
      </c>
      <c r="H2532" s="63" t="s">
        <v>4612</v>
      </c>
      <c r="I2532" s="64" t="s">
        <v>491</v>
      </c>
      <c r="J2532" s="63" t="s">
        <v>3910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4588</v>
      </c>
      <c r="F2533" s="64">
        <v>2</v>
      </c>
      <c r="G2533" s="72">
        <v>130597291</v>
      </c>
      <c r="H2533" s="63" t="s">
        <v>4613</v>
      </c>
      <c r="I2533" s="64" t="s">
        <v>491</v>
      </c>
      <c r="J2533" s="63" t="s">
        <v>2065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446</v>
      </c>
      <c r="C2534" s="64" t="s">
        <v>17</v>
      </c>
      <c r="D2534" s="64" t="s">
        <v>37</v>
      </c>
      <c r="E2534" s="64" t="s">
        <v>902</v>
      </c>
      <c r="F2534" s="64">
        <v>2</v>
      </c>
      <c r="G2534" s="72" t="s">
        <v>1048</v>
      </c>
      <c r="H2534" s="63" t="s">
        <v>4614</v>
      </c>
      <c r="I2534" s="64" t="s">
        <v>491</v>
      </c>
      <c r="J2534" s="63" t="s">
        <v>4615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2835</v>
      </c>
      <c r="F2535" s="64">
        <v>1</v>
      </c>
      <c r="G2535" s="72" t="s">
        <v>4616</v>
      </c>
      <c r="H2535" s="63" t="s">
        <v>4617</v>
      </c>
      <c r="I2535" s="64" t="s">
        <v>491</v>
      </c>
      <c r="J2535" s="63" t="s">
        <v>4618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2804</v>
      </c>
      <c r="H2536" s="63" t="s">
        <v>4619</v>
      </c>
      <c r="I2536" s="64" t="s">
        <v>481</v>
      </c>
      <c r="J2536" s="63" t="s">
        <v>4620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4713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446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4718</v>
      </c>
      <c r="H2537" s="63" t="s">
        <v>4719</v>
      </c>
      <c r="I2537" s="64" t="s">
        <v>483</v>
      </c>
      <c r="J2537" s="63" t="s">
        <v>4720</v>
      </c>
      <c r="K2537" s="64" t="s">
        <v>2597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4743</v>
      </c>
      <c r="X2537" s="63" t="s">
        <v>549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722</v>
      </c>
      <c r="F2538" s="64">
        <v>1</v>
      </c>
      <c r="G2538" s="72">
        <v>130649001</v>
      </c>
      <c r="H2538" s="63" t="s">
        <v>4721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4349</v>
      </c>
      <c r="H2539" s="63" t="s">
        <v>4350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723</v>
      </c>
      <c r="F2540" s="64">
        <v>2</v>
      </c>
      <c r="G2540" s="72">
        <v>130878003</v>
      </c>
      <c r="H2540" s="63" t="s">
        <v>4722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446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4025</v>
      </c>
      <c r="H2541" s="63" t="s">
        <v>4026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446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1019</v>
      </c>
      <c r="H2542" s="63" t="s">
        <v>4723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446</v>
      </c>
      <c r="C2543" s="64" t="s">
        <v>17</v>
      </c>
      <c r="D2543" s="64" t="s">
        <v>37</v>
      </c>
      <c r="E2543" s="64" t="s">
        <v>902</v>
      </c>
      <c r="F2543" s="64">
        <v>2</v>
      </c>
      <c r="G2543" s="72" t="s">
        <v>1161</v>
      </c>
      <c r="H2543" s="63" t="s">
        <v>4724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446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1080</v>
      </c>
      <c r="H2544" s="63" t="s">
        <v>4725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446</v>
      </c>
      <c r="C2545" s="64" t="s">
        <v>17</v>
      </c>
      <c r="D2545" s="64" t="s">
        <v>37</v>
      </c>
      <c r="E2545" s="64" t="s">
        <v>3050</v>
      </c>
      <c r="F2545" s="64">
        <v>1</v>
      </c>
      <c r="G2545" s="72" t="s">
        <v>4726</v>
      </c>
      <c r="H2545" s="63" t="s">
        <v>4727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446</v>
      </c>
      <c r="C2546" s="64" t="s">
        <v>17</v>
      </c>
      <c r="D2546" s="64" t="s">
        <v>37</v>
      </c>
      <c r="E2546" s="64" t="s">
        <v>3050</v>
      </c>
      <c r="F2546" s="64">
        <v>2</v>
      </c>
      <c r="G2546" s="72" t="s">
        <v>3490</v>
      </c>
      <c r="H2546" s="63" t="s">
        <v>4728</v>
      </c>
      <c r="I2546" s="64" t="s">
        <v>494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548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446</v>
      </c>
      <c r="C2547" s="64" t="s">
        <v>18</v>
      </c>
      <c r="D2547" s="64" t="s">
        <v>37</v>
      </c>
      <c r="E2547" s="64" t="s">
        <v>1540</v>
      </c>
      <c r="F2547" s="64">
        <v>1</v>
      </c>
      <c r="G2547" s="72" t="s">
        <v>4729</v>
      </c>
      <c r="H2547" s="63" t="s">
        <v>4730</v>
      </c>
      <c r="I2547" s="64" t="s">
        <v>494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548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446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4731</v>
      </c>
      <c r="H2548" s="63" t="s">
        <v>4732</v>
      </c>
      <c r="I2548" s="64" t="s">
        <v>494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548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446</v>
      </c>
      <c r="C2549" s="64" t="s">
        <v>18</v>
      </c>
      <c r="D2549" s="64" t="s">
        <v>37</v>
      </c>
      <c r="E2549" s="64" t="s">
        <v>3480</v>
      </c>
      <c r="F2549" s="64">
        <v>2</v>
      </c>
      <c r="G2549" s="72" t="s">
        <v>831</v>
      </c>
      <c r="H2549" s="63" t="s">
        <v>4733</v>
      </c>
      <c r="I2549" s="64" t="s">
        <v>494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548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446</v>
      </c>
      <c r="C2550" s="64" t="s">
        <v>18</v>
      </c>
      <c r="D2550" s="64" t="s">
        <v>37</v>
      </c>
      <c r="E2550" s="64" t="s">
        <v>1544</v>
      </c>
      <c r="F2550" s="64">
        <v>1</v>
      </c>
      <c r="G2550" s="72" t="s">
        <v>1894</v>
      </c>
      <c r="H2550" s="63" t="s">
        <v>4734</v>
      </c>
      <c r="I2550" s="64" t="s">
        <v>494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548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446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2571</v>
      </c>
      <c r="H2551" s="63" t="s">
        <v>4735</v>
      </c>
      <c r="I2551" s="64" t="s">
        <v>494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548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446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4736</v>
      </c>
      <c r="H2552" s="63" t="s">
        <v>4737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446</v>
      </c>
      <c r="C2553" s="64" t="s">
        <v>18</v>
      </c>
      <c r="D2553" s="64" t="s">
        <v>37</v>
      </c>
      <c r="E2553" s="64" t="s">
        <v>616</v>
      </c>
      <c r="F2553" s="64">
        <v>1</v>
      </c>
      <c r="G2553" s="72">
        <v>305681015</v>
      </c>
      <c r="H2553" s="63" t="s">
        <v>4738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4589</v>
      </c>
      <c r="I2554" s="64" t="s">
        <v>491</v>
      </c>
      <c r="J2554" s="63" t="s">
        <v>4739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1156</v>
      </c>
      <c r="F2555" s="64">
        <v>2</v>
      </c>
      <c r="G2555" s="72" t="s">
        <v>301</v>
      </c>
      <c r="H2555" s="63" t="s">
        <v>4740</v>
      </c>
      <c r="I2555" s="64" t="s">
        <v>491</v>
      </c>
      <c r="J2555" s="63" t="s">
        <v>4159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4025</v>
      </c>
      <c r="H2556" s="63" t="s">
        <v>4026</v>
      </c>
      <c r="I2556" s="64" t="s">
        <v>481</v>
      </c>
      <c r="J2556" s="63" t="s">
        <v>893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4711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4718</v>
      </c>
      <c r="H2557" s="63" t="s">
        <v>4719</v>
      </c>
      <c r="I2557" s="64" t="s">
        <v>491</v>
      </c>
      <c r="J2557" s="63" t="s">
        <v>2151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4718</v>
      </c>
      <c r="H2558" s="63" t="s">
        <v>4719</v>
      </c>
      <c r="I2558" s="64" t="s">
        <v>483</v>
      </c>
      <c r="J2558" s="63" t="s">
        <v>4741</v>
      </c>
      <c r="K2558" s="64" t="s">
        <v>2597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4742</v>
      </c>
      <c r="X2558" s="63" t="s">
        <v>549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446</v>
      </c>
      <c r="C2559" s="64" t="s">
        <v>17</v>
      </c>
      <c r="D2559" s="64" t="s">
        <v>37</v>
      </c>
      <c r="E2559" s="64" t="s">
        <v>418</v>
      </c>
      <c r="F2559" s="64">
        <v>1</v>
      </c>
      <c r="G2559" s="72" t="s">
        <v>2819</v>
      </c>
      <c r="H2559" s="63" t="s">
        <v>4479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446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2399</v>
      </c>
      <c r="H2560" s="63" t="s">
        <v>4750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446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2655</v>
      </c>
      <c r="H2561" s="63" t="s">
        <v>4751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446</v>
      </c>
      <c r="C2562" s="64" t="s">
        <v>17</v>
      </c>
      <c r="D2562" s="64" t="s">
        <v>37</v>
      </c>
      <c r="E2562" s="64" t="s">
        <v>902</v>
      </c>
      <c r="F2562" s="64">
        <v>2</v>
      </c>
      <c r="G2562" s="72" t="s">
        <v>1163</v>
      </c>
      <c r="H2562" s="63" t="s">
        <v>4752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446</v>
      </c>
      <c r="C2563" s="64" t="s">
        <v>17</v>
      </c>
      <c r="D2563" s="64" t="s">
        <v>37</v>
      </c>
      <c r="E2563" s="64" t="s">
        <v>3052</v>
      </c>
      <c r="F2563" s="64">
        <v>1</v>
      </c>
      <c r="G2563" s="72" t="s">
        <v>3443</v>
      </c>
      <c r="H2563" s="63" t="s">
        <v>4753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446</v>
      </c>
      <c r="C2564" s="64" t="s">
        <v>17</v>
      </c>
      <c r="D2564" s="64" t="s">
        <v>37</v>
      </c>
      <c r="E2564" s="64" t="s">
        <v>3050</v>
      </c>
      <c r="F2564" s="64">
        <v>1</v>
      </c>
      <c r="G2564" s="72" t="s">
        <v>4406</v>
      </c>
      <c r="H2564" s="63" t="s">
        <v>4754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446</v>
      </c>
      <c r="C2565" s="64" t="s">
        <v>17</v>
      </c>
      <c r="D2565" s="64" t="s">
        <v>37</v>
      </c>
      <c r="E2565" s="64" t="s">
        <v>3051</v>
      </c>
      <c r="F2565" s="64">
        <v>2</v>
      </c>
      <c r="G2565" s="72" t="s">
        <v>3441</v>
      </c>
      <c r="H2565" s="63" t="s">
        <v>4755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446</v>
      </c>
      <c r="C2566" s="64" t="s">
        <v>17</v>
      </c>
      <c r="D2566" s="64" t="s">
        <v>37</v>
      </c>
      <c r="E2566" s="64" t="s">
        <v>3050</v>
      </c>
      <c r="F2566" s="64">
        <v>1</v>
      </c>
      <c r="G2566" s="72" t="s">
        <v>3779</v>
      </c>
      <c r="H2566" s="63" t="s">
        <v>4756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446</v>
      </c>
      <c r="C2567" s="64" t="s">
        <v>18</v>
      </c>
      <c r="D2567" s="64" t="s">
        <v>37</v>
      </c>
      <c r="E2567" s="64" t="s">
        <v>1309</v>
      </c>
      <c r="F2567" s="64">
        <v>2</v>
      </c>
      <c r="G2567" s="72" t="s">
        <v>1670</v>
      </c>
      <c r="H2567" s="63" t="s">
        <v>4757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446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4758</v>
      </c>
      <c r="H2568" s="63" t="s">
        <v>4759</v>
      </c>
      <c r="I2568" s="64" t="s">
        <v>494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548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446</v>
      </c>
      <c r="C2569" s="64" t="s">
        <v>18</v>
      </c>
      <c r="D2569" s="64" t="s">
        <v>37</v>
      </c>
      <c r="E2569" s="64" t="s">
        <v>1847</v>
      </c>
      <c r="F2569" s="64">
        <v>2</v>
      </c>
      <c r="G2569" s="72" t="s">
        <v>3420</v>
      </c>
      <c r="H2569" s="63" t="s">
        <v>4760</v>
      </c>
      <c r="I2569" s="64" t="s">
        <v>494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548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446</v>
      </c>
      <c r="C2570" s="64" t="s">
        <v>18</v>
      </c>
      <c r="D2570" s="64" t="s">
        <v>37</v>
      </c>
      <c r="E2570" s="64" t="s">
        <v>2074</v>
      </c>
      <c r="F2570" s="64">
        <v>2</v>
      </c>
      <c r="G2570" s="72" t="s">
        <v>2592</v>
      </c>
      <c r="H2570" s="63" t="s">
        <v>4761</v>
      </c>
      <c r="I2570" s="64" t="s">
        <v>494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548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446</v>
      </c>
      <c r="C2571" s="64" t="s">
        <v>18</v>
      </c>
      <c r="D2571" s="64" t="s">
        <v>37</v>
      </c>
      <c r="E2571" s="64" t="s">
        <v>1058</v>
      </c>
      <c r="F2571" s="64">
        <v>2</v>
      </c>
      <c r="G2571" s="72" t="s">
        <v>4762</v>
      </c>
      <c r="H2571" s="63" t="s">
        <v>4763</v>
      </c>
      <c r="I2571" s="64" t="s">
        <v>494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548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446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4764</v>
      </c>
      <c r="H2572" s="63" t="s">
        <v>4765</v>
      </c>
      <c r="I2572" s="64" t="s">
        <v>494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548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446</v>
      </c>
      <c r="C2573" s="64" t="s">
        <v>18</v>
      </c>
      <c r="D2573" s="64" t="s">
        <v>37</v>
      </c>
      <c r="E2573" s="64" t="s">
        <v>430</v>
      </c>
      <c r="F2573" s="64">
        <v>2</v>
      </c>
      <c r="G2573" s="72" t="s">
        <v>4766</v>
      </c>
      <c r="H2573" s="63" t="s">
        <v>4767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446</v>
      </c>
      <c r="C2574" s="64" t="s">
        <v>18</v>
      </c>
      <c r="D2574" s="64" t="s">
        <v>37</v>
      </c>
      <c r="E2574" s="64" t="s">
        <v>1546</v>
      </c>
      <c r="F2574" s="64">
        <v>1</v>
      </c>
      <c r="G2574" s="72">
        <v>159344004</v>
      </c>
      <c r="H2574" s="63" t="s">
        <v>4768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446</v>
      </c>
      <c r="C2575" s="64" t="s">
        <v>18</v>
      </c>
      <c r="D2575" s="64" t="s">
        <v>37</v>
      </c>
      <c r="E2575" s="64" t="s">
        <v>1449</v>
      </c>
      <c r="F2575" s="64">
        <v>2</v>
      </c>
      <c r="G2575" s="72">
        <v>161032004</v>
      </c>
      <c r="H2575" s="63" t="s">
        <v>4769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4588</v>
      </c>
      <c r="F2576" s="64">
        <v>2</v>
      </c>
      <c r="G2576" s="72" t="s">
        <v>4770</v>
      </c>
      <c r="H2576" s="63" t="s">
        <v>4771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4749</v>
      </c>
      <c r="F2577" s="64">
        <v>2</v>
      </c>
      <c r="G2577" s="72">
        <v>130606063</v>
      </c>
      <c r="H2577" s="63" t="s">
        <v>4772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754</v>
      </c>
      <c r="F2578" s="64">
        <v>1</v>
      </c>
      <c r="G2578" s="72">
        <v>130597049</v>
      </c>
      <c r="H2578" s="63" t="s">
        <v>4773</v>
      </c>
      <c r="I2578" s="64" t="s">
        <v>491</v>
      </c>
      <c r="J2578" s="63" t="s">
        <v>4788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4774</v>
      </c>
      <c r="I2579" s="64" t="s">
        <v>491</v>
      </c>
      <c r="J2579" s="63" t="s">
        <v>4775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3711</v>
      </c>
      <c r="F2580" s="64">
        <v>2</v>
      </c>
      <c r="G2580" s="72">
        <v>130597284</v>
      </c>
      <c r="H2580" s="63" t="s">
        <v>4776</v>
      </c>
      <c r="I2580" s="64" t="s">
        <v>491</v>
      </c>
      <c r="J2580" s="63" t="s">
        <v>2922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1557</v>
      </c>
      <c r="F2581" s="64">
        <v>1</v>
      </c>
      <c r="G2581" s="72">
        <v>130606091</v>
      </c>
      <c r="H2581" s="63" t="s">
        <v>4777</v>
      </c>
      <c r="I2581" s="64" t="s">
        <v>491</v>
      </c>
      <c r="J2581" s="63" t="s">
        <v>4778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1557</v>
      </c>
      <c r="F2582" s="64">
        <v>1</v>
      </c>
      <c r="G2582" s="72">
        <v>130606091</v>
      </c>
      <c r="H2582" s="63" t="s">
        <v>4777</v>
      </c>
      <c r="I2582" s="64" t="s">
        <v>491</v>
      </c>
      <c r="J2582" s="63" t="s">
        <v>4778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672</v>
      </c>
      <c r="F2583" s="64">
        <v>1</v>
      </c>
      <c r="G2583" s="72">
        <v>130606093</v>
      </c>
      <c r="H2583" s="63" t="s">
        <v>4779</v>
      </c>
      <c r="I2583" s="64" t="s">
        <v>491</v>
      </c>
      <c r="J2583" s="63" t="s">
        <v>4780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446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4718</v>
      </c>
      <c r="H2584" s="63" t="s">
        <v>4719</v>
      </c>
      <c r="I2584" s="64" t="s">
        <v>491</v>
      </c>
      <c r="J2584" s="63" t="s">
        <v>4781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2804</v>
      </c>
      <c r="H2585" s="63" t="s">
        <v>4619</v>
      </c>
      <c r="I2585" s="64" t="s">
        <v>481</v>
      </c>
      <c r="J2585" s="63" t="s">
        <v>4782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4713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524</v>
      </c>
      <c r="H2586" s="63" t="s">
        <v>4783</v>
      </c>
      <c r="I2586" s="64" t="s">
        <v>481</v>
      </c>
      <c r="J2586" s="63" t="s">
        <v>4784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6409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600</v>
      </c>
      <c r="F2587" s="64">
        <v>1</v>
      </c>
      <c r="G2587" s="72" t="s">
        <v>4606</v>
      </c>
      <c r="H2587" s="63" t="s">
        <v>4785</v>
      </c>
      <c r="I2587" s="64" t="s">
        <v>491</v>
      </c>
      <c r="J2587" s="63" t="s">
        <v>4786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4758</v>
      </c>
      <c r="H2588" s="63" t="s">
        <v>4759</v>
      </c>
      <c r="I2588" s="64" t="s">
        <v>491</v>
      </c>
      <c r="J2588" s="63" t="s">
        <v>4787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4795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615</v>
      </c>
      <c r="F2590" s="64">
        <v>2</v>
      </c>
      <c r="G2590" s="72">
        <v>130597184</v>
      </c>
      <c r="H2590" s="63" t="s">
        <v>4796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446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2923</v>
      </c>
      <c r="H2591" s="63" t="s">
        <v>4797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446</v>
      </c>
      <c r="C2592" s="64" t="s">
        <v>17</v>
      </c>
      <c r="D2592" s="64" t="s">
        <v>37</v>
      </c>
      <c r="E2592" s="64" t="s">
        <v>3051</v>
      </c>
      <c r="F2592" s="64">
        <v>2</v>
      </c>
      <c r="G2592" s="72" t="s">
        <v>3447</v>
      </c>
      <c r="H2592" s="63" t="s">
        <v>4798</v>
      </c>
      <c r="I2592" s="64" t="s">
        <v>494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548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446</v>
      </c>
      <c r="C2593" s="64" t="s">
        <v>17</v>
      </c>
      <c r="D2593" s="64" t="s">
        <v>37</v>
      </c>
      <c r="E2593" s="64" t="s">
        <v>3051</v>
      </c>
      <c r="F2593" s="64">
        <v>2</v>
      </c>
      <c r="G2593" s="72" t="s">
        <v>3630</v>
      </c>
      <c r="H2593" s="63" t="s">
        <v>4799</v>
      </c>
      <c r="I2593" s="64" t="s">
        <v>494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548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446</v>
      </c>
      <c r="C2594" s="64" t="s">
        <v>17</v>
      </c>
      <c r="D2594" s="64" t="s">
        <v>37</v>
      </c>
      <c r="E2594" s="64" t="s">
        <v>4393</v>
      </c>
      <c r="F2594" s="64">
        <v>1</v>
      </c>
      <c r="G2594" s="72" t="s">
        <v>3982</v>
      </c>
      <c r="H2594" s="63" t="s">
        <v>4800</v>
      </c>
      <c r="I2594" s="64" t="s">
        <v>494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548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446</v>
      </c>
      <c r="C2595" s="64" t="s">
        <v>18</v>
      </c>
      <c r="D2595" s="64" t="s">
        <v>37</v>
      </c>
      <c r="E2595" s="64" t="s">
        <v>545</v>
      </c>
      <c r="F2595" s="64">
        <v>1</v>
      </c>
      <c r="G2595" s="72" t="s">
        <v>4801</v>
      </c>
      <c r="H2595" s="63" t="s">
        <v>4802</v>
      </c>
      <c r="I2595" s="64" t="s">
        <v>494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548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446</v>
      </c>
      <c r="C2596" s="64" t="s">
        <v>18</v>
      </c>
      <c r="D2596" s="64" t="s">
        <v>37</v>
      </c>
      <c r="E2596" s="64" t="s">
        <v>1546</v>
      </c>
      <c r="F2596" s="64">
        <v>1</v>
      </c>
      <c r="G2596" s="72" t="s">
        <v>4803</v>
      </c>
      <c r="H2596" s="63" t="s">
        <v>4804</v>
      </c>
      <c r="I2596" s="64" t="s">
        <v>494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548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446</v>
      </c>
      <c r="C2597" s="64" t="s">
        <v>18</v>
      </c>
      <c r="D2597" s="64" t="s">
        <v>37</v>
      </c>
      <c r="E2597" s="64" t="s">
        <v>1782</v>
      </c>
      <c r="F2597" s="64">
        <v>2</v>
      </c>
      <c r="G2597" s="72" t="s">
        <v>390</v>
      </c>
      <c r="H2597" s="63" t="s">
        <v>4805</v>
      </c>
      <c r="I2597" s="64" t="s">
        <v>494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548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446</v>
      </c>
      <c r="C2598" s="64" t="s">
        <v>18</v>
      </c>
      <c r="D2598" s="64" t="s">
        <v>37</v>
      </c>
      <c r="E2598" s="64" t="s">
        <v>1699</v>
      </c>
      <c r="F2598" s="64">
        <v>2</v>
      </c>
      <c r="G2598" s="72" t="s">
        <v>2676</v>
      </c>
      <c r="H2598" s="63" t="s">
        <v>4806</v>
      </c>
      <c r="I2598" s="64" t="s">
        <v>494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548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446</v>
      </c>
      <c r="C2599" s="64" t="s">
        <v>18</v>
      </c>
      <c r="D2599" s="64" t="s">
        <v>37</v>
      </c>
      <c r="E2599" s="64" t="s">
        <v>554</v>
      </c>
      <c r="F2599" s="64">
        <v>1</v>
      </c>
      <c r="G2599" s="72" t="s">
        <v>4764</v>
      </c>
      <c r="H2599" s="63" t="s">
        <v>4765</v>
      </c>
      <c r="I2599" s="64" t="s">
        <v>494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548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446</v>
      </c>
      <c r="C2600" s="64" t="s">
        <v>18</v>
      </c>
      <c r="D2600" s="64" t="s">
        <v>37</v>
      </c>
      <c r="E2600" s="64" t="s">
        <v>2114</v>
      </c>
      <c r="F2600" s="64">
        <v>1</v>
      </c>
      <c r="G2600" s="72" t="s">
        <v>924</v>
      </c>
      <c r="H2600" s="63" t="s">
        <v>4807</v>
      </c>
      <c r="I2600" s="64" t="s">
        <v>494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548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446</v>
      </c>
      <c r="C2601" s="64" t="s">
        <v>18</v>
      </c>
      <c r="D2601" s="64" t="s">
        <v>37</v>
      </c>
      <c r="E2601" s="64" t="s">
        <v>2641</v>
      </c>
      <c r="F2601" s="64">
        <v>2</v>
      </c>
      <c r="G2601" s="72" t="s">
        <v>3193</v>
      </c>
      <c r="H2601" s="63" t="s">
        <v>4808</v>
      </c>
      <c r="I2601" s="64" t="s">
        <v>494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548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446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4809</v>
      </c>
      <c r="I2602" s="64" t="s">
        <v>494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548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446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4718</v>
      </c>
      <c r="H2603" s="63" t="s">
        <v>4719</v>
      </c>
      <c r="I2603" s="64" t="s">
        <v>481</v>
      </c>
      <c r="J2603" s="63" t="s">
        <v>4810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4811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446</v>
      </c>
      <c r="C2604" s="64" t="s">
        <v>17</v>
      </c>
      <c r="D2604" s="64" t="s">
        <v>37</v>
      </c>
      <c r="E2604" s="64" t="s">
        <v>3052</v>
      </c>
      <c r="F2604" s="64">
        <v>1</v>
      </c>
      <c r="G2604" s="72" t="s">
        <v>4824</v>
      </c>
      <c r="H2604" s="63" t="s">
        <v>4825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446</v>
      </c>
      <c r="C2605" s="64" t="s">
        <v>17</v>
      </c>
      <c r="D2605" s="64" t="s">
        <v>37</v>
      </c>
      <c r="E2605" s="64" t="s">
        <v>3052</v>
      </c>
      <c r="F2605" s="64">
        <v>1</v>
      </c>
      <c r="G2605" s="72" t="s">
        <v>3784</v>
      </c>
      <c r="H2605" s="63" t="s">
        <v>4826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446</v>
      </c>
      <c r="C2606" s="64" t="s">
        <v>17</v>
      </c>
      <c r="D2606" s="64" t="s">
        <v>37</v>
      </c>
      <c r="E2606" s="64" t="s">
        <v>3052</v>
      </c>
      <c r="F2606" s="64">
        <v>1</v>
      </c>
      <c r="G2606" s="72" t="s">
        <v>4827</v>
      </c>
      <c r="H2606" s="63" t="s">
        <v>4828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446</v>
      </c>
      <c r="C2607" s="64" t="s">
        <v>17</v>
      </c>
      <c r="D2607" s="64" t="s">
        <v>37</v>
      </c>
      <c r="E2607" s="64" t="s">
        <v>3052</v>
      </c>
      <c r="F2607" s="64">
        <v>1</v>
      </c>
      <c r="G2607" s="72" t="s">
        <v>3443</v>
      </c>
      <c r="H2607" s="63" t="s">
        <v>4829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446</v>
      </c>
      <c r="C2608" s="64" t="s">
        <v>17</v>
      </c>
      <c r="D2608" s="64" t="s">
        <v>37</v>
      </c>
      <c r="E2608" s="64" t="s">
        <v>3052</v>
      </c>
      <c r="F2608" s="64">
        <v>2</v>
      </c>
      <c r="G2608" s="72" t="s">
        <v>3228</v>
      </c>
      <c r="H2608" s="63" t="s">
        <v>4830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446</v>
      </c>
      <c r="C2609" s="64" t="s">
        <v>17</v>
      </c>
      <c r="D2609" s="64" t="s">
        <v>37</v>
      </c>
      <c r="E2609" s="64" t="s">
        <v>3050</v>
      </c>
      <c r="F2609" s="64">
        <v>2</v>
      </c>
      <c r="G2609" s="72" t="s">
        <v>4241</v>
      </c>
      <c r="H2609" s="63" t="s">
        <v>4831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446</v>
      </c>
      <c r="C2610" s="64" t="s">
        <v>17</v>
      </c>
      <c r="D2610" s="64" t="s">
        <v>37</v>
      </c>
      <c r="E2610" s="64" t="s">
        <v>3050</v>
      </c>
      <c r="F2610" s="64">
        <v>2</v>
      </c>
      <c r="G2610" s="72" t="s">
        <v>3779</v>
      </c>
      <c r="H2610" s="63" t="s">
        <v>4832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446</v>
      </c>
      <c r="C2611" s="64" t="s">
        <v>18</v>
      </c>
      <c r="D2611" s="64" t="s">
        <v>37</v>
      </c>
      <c r="E2611" s="64" t="s">
        <v>555</v>
      </c>
      <c r="F2611" s="64">
        <v>1</v>
      </c>
      <c r="G2611" s="72" t="s">
        <v>4833</v>
      </c>
      <c r="H2611" s="63" t="s">
        <v>4834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446</v>
      </c>
      <c r="C2612" s="64" t="s">
        <v>18</v>
      </c>
      <c r="D2612" s="64" t="s">
        <v>37</v>
      </c>
      <c r="E2612" s="64" t="s">
        <v>1309</v>
      </c>
      <c r="F2612" s="64">
        <v>2</v>
      </c>
      <c r="G2612" s="72" t="s">
        <v>774</v>
      </c>
      <c r="H2612" s="63" t="s">
        <v>4835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446</v>
      </c>
      <c r="C2613" s="64" t="s">
        <v>18</v>
      </c>
      <c r="D2613" s="64" t="s">
        <v>37</v>
      </c>
      <c r="E2613" s="64" t="s">
        <v>3808</v>
      </c>
      <c r="F2613" s="64">
        <v>1</v>
      </c>
      <c r="G2613" s="72" t="s">
        <v>3989</v>
      </c>
      <c r="H2613" s="63" t="s">
        <v>4836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446</v>
      </c>
      <c r="C2614" s="64" t="s">
        <v>18</v>
      </c>
      <c r="D2614" s="64" t="s">
        <v>37</v>
      </c>
      <c r="E2614" s="64" t="s">
        <v>2688</v>
      </c>
      <c r="F2614" s="64">
        <v>1</v>
      </c>
      <c r="G2614" s="72" t="s">
        <v>4837</v>
      </c>
      <c r="H2614" s="63" t="s">
        <v>4838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446</v>
      </c>
      <c r="C2615" s="64" t="s">
        <v>18</v>
      </c>
      <c r="D2615" s="64" t="s">
        <v>37</v>
      </c>
      <c r="E2615" s="64" t="s">
        <v>608</v>
      </c>
      <c r="F2615" s="64">
        <v>1</v>
      </c>
      <c r="G2615" s="72">
        <v>204328011</v>
      </c>
      <c r="H2615" s="63" t="s">
        <v>4839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446</v>
      </c>
      <c r="C2616" s="64" t="s">
        <v>18</v>
      </c>
      <c r="D2616" s="64" t="s">
        <v>37</v>
      </c>
      <c r="E2616" s="64" t="s">
        <v>608</v>
      </c>
      <c r="F2616" s="64">
        <v>1</v>
      </c>
      <c r="G2616" s="72">
        <v>206197010</v>
      </c>
      <c r="H2616" s="63" t="s">
        <v>4840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446</v>
      </c>
      <c r="C2617" s="64" t="s">
        <v>18</v>
      </c>
      <c r="D2617" s="64" t="s">
        <v>37</v>
      </c>
      <c r="E2617" s="64" t="s">
        <v>608</v>
      </c>
      <c r="F2617" s="64">
        <v>1</v>
      </c>
      <c r="G2617" s="72">
        <v>206232003</v>
      </c>
      <c r="H2617" s="63" t="s">
        <v>4841</v>
      </c>
      <c r="I2617" s="64" t="s">
        <v>494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548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4823</v>
      </c>
      <c r="F2618" s="64">
        <v>2</v>
      </c>
      <c r="G2618" s="72">
        <v>130597243</v>
      </c>
      <c r="H2618" s="63" t="s">
        <v>4842</v>
      </c>
      <c r="I2618" s="64" t="s">
        <v>491</v>
      </c>
      <c r="J2618" s="63" t="s">
        <v>2147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446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2332</v>
      </c>
      <c r="H2619" s="63" t="s">
        <v>4850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446</v>
      </c>
      <c r="C2620" s="64" t="s">
        <v>17</v>
      </c>
      <c r="D2620" s="64" t="s">
        <v>37</v>
      </c>
      <c r="E2620" s="64" t="s">
        <v>902</v>
      </c>
      <c r="F2620" s="64">
        <v>2</v>
      </c>
      <c r="G2620" s="72" t="s">
        <v>1119</v>
      </c>
      <c r="H2620" s="63" t="s">
        <v>4851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446</v>
      </c>
      <c r="C2621" s="64" t="s">
        <v>17</v>
      </c>
      <c r="D2621" s="64" t="s">
        <v>37</v>
      </c>
      <c r="E2621" s="64" t="s">
        <v>4393</v>
      </c>
      <c r="F2621" s="64">
        <v>2</v>
      </c>
      <c r="G2621" s="72" t="s">
        <v>3331</v>
      </c>
      <c r="H2621" s="63" t="s">
        <v>4852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4853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4395</v>
      </c>
      <c r="F2623" s="64">
        <v>1</v>
      </c>
      <c r="G2623" s="72" t="s">
        <v>4854</v>
      </c>
      <c r="H2623" s="63" t="s">
        <v>4855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446</v>
      </c>
      <c r="C2624" s="64" t="s">
        <v>17</v>
      </c>
      <c r="D2624" s="64" t="s">
        <v>37</v>
      </c>
      <c r="E2624" s="64" t="s">
        <v>3051</v>
      </c>
      <c r="F2624" s="64">
        <v>1</v>
      </c>
      <c r="G2624" s="72" t="s">
        <v>4856</v>
      </c>
      <c r="H2624" s="63" t="s">
        <v>4857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446</v>
      </c>
      <c r="C2625" s="64" t="s">
        <v>17</v>
      </c>
      <c r="D2625" s="64" t="s">
        <v>37</v>
      </c>
      <c r="E2625" s="64" t="s">
        <v>3051</v>
      </c>
      <c r="F2625" s="64">
        <v>1</v>
      </c>
      <c r="G2625" s="72" t="s">
        <v>3490</v>
      </c>
      <c r="H2625" s="63" t="s">
        <v>4858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446</v>
      </c>
      <c r="C2626" s="64" t="s">
        <v>17</v>
      </c>
      <c r="D2626" s="64" t="s">
        <v>37</v>
      </c>
      <c r="E2626" s="64" t="s">
        <v>3052</v>
      </c>
      <c r="F2626" s="64">
        <v>2</v>
      </c>
      <c r="G2626" s="72" t="s">
        <v>4859</v>
      </c>
      <c r="H2626" s="63" t="s">
        <v>4860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446</v>
      </c>
      <c r="C2627" s="64" t="s">
        <v>17</v>
      </c>
      <c r="D2627" s="64" t="s">
        <v>37</v>
      </c>
      <c r="E2627" s="64" t="s">
        <v>3052</v>
      </c>
      <c r="F2627" s="64">
        <v>2</v>
      </c>
      <c r="G2627" s="72" t="s">
        <v>3895</v>
      </c>
      <c r="H2627" s="63" t="s">
        <v>4861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446</v>
      </c>
      <c r="C2628" s="64" t="s">
        <v>17</v>
      </c>
      <c r="D2628" s="64" t="s">
        <v>37</v>
      </c>
      <c r="E2628" s="64" t="s">
        <v>3052</v>
      </c>
      <c r="F2628" s="64">
        <v>2</v>
      </c>
      <c r="G2628" s="72" t="s">
        <v>4862</v>
      </c>
      <c r="H2628" s="63" t="s">
        <v>4863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446</v>
      </c>
      <c r="C2629" s="64" t="s">
        <v>18</v>
      </c>
      <c r="D2629" s="64" t="s">
        <v>37</v>
      </c>
      <c r="E2629" s="64" t="s">
        <v>1698</v>
      </c>
      <c r="F2629" s="64">
        <v>2</v>
      </c>
      <c r="G2629" s="72" t="s">
        <v>4864</v>
      </c>
      <c r="H2629" s="63" t="s">
        <v>4865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446</v>
      </c>
      <c r="C2630" s="64" t="s">
        <v>18</v>
      </c>
      <c r="D2630" s="64" t="s">
        <v>37</v>
      </c>
      <c r="E2630" s="64" t="s">
        <v>1549</v>
      </c>
      <c r="F2630" s="64">
        <v>1</v>
      </c>
      <c r="G2630" s="72" t="s">
        <v>4116</v>
      </c>
      <c r="H2630" s="63" t="s">
        <v>4117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446</v>
      </c>
      <c r="C2631" s="64" t="s">
        <v>18</v>
      </c>
      <c r="D2631" s="64" t="s">
        <v>37</v>
      </c>
      <c r="E2631" s="64" t="s">
        <v>2075</v>
      </c>
      <c r="F2631" s="64">
        <v>2</v>
      </c>
      <c r="G2631" s="72" t="s">
        <v>2824</v>
      </c>
      <c r="H2631" s="63" t="s">
        <v>4866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446</v>
      </c>
      <c r="C2632" s="64" t="s">
        <v>18</v>
      </c>
      <c r="D2632" s="64" t="s">
        <v>37</v>
      </c>
      <c r="E2632" s="64" t="s">
        <v>1729</v>
      </c>
      <c r="F2632" s="64">
        <v>2</v>
      </c>
      <c r="G2632" s="72" t="s">
        <v>3003</v>
      </c>
      <c r="H2632" s="63" t="s">
        <v>4867</v>
      </c>
      <c r="I2632" s="64" t="s">
        <v>494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548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446</v>
      </c>
      <c r="C2633" s="64" t="s">
        <v>18</v>
      </c>
      <c r="D2633" s="64" t="s">
        <v>37</v>
      </c>
      <c r="E2633" s="64" t="s">
        <v>545</v>
      </c>
      <c r="F2633" s="64">
        <v>1</v>
      </c>
      <c r="G2633" s="72" t="s">
        <v>4868</v>
      </c>
      <c r="H2633" s="63" t="s">
        <v>4869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446</v>
      </c>
      <c r="C2634" s="64" t="s">
        <v>18</v>
      </c>
      <c r="D2634" s="64" t="s">
        <v>37</v>
      </c>
      <c r="E2634" s="64" t="s">
        <v>1058</v>
      </c>
      <c r="F2634" s="64">
        <v>2</v>
      </c>
      <c r="G2634" s="72" t="s">
        <v>776</v>
      </c>
      <c r="H2634" s="63" t="s">
        <v>4870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446</v>
      </c>
      <c r="C2635" s="64" t="s">
        <v>18</v>
      </c>
      <c r="D2635" s="64" t="s">
        <v>37</v>
      </c>
      <c r="E2635" s="64" t="s">
        <v>600</v>
      </c>
      <c r="F2635" s="64">
        <v>1</v>
      </c>
      <c r="G2635" s="72" t="s">
        <v>1262</v>
      </c>
      <c r="H2635" s="63" t="s">
        <v>4871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4849</v>
      </c>
      <c r="F2636" s="64">
        <v>2</v>
      </c>
      <c r="G2636" s="72">
        <v>130597247</v>
      </c>
      <c r="H2636" s="63" t="s">
        <v>4872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446</v>
      </c>
      <c r="C2637" s="64" t="s">
        <v>18</v>
      </c>
      <c r="D2637" s="64" t="s">
        <v>37</v>
      </c>
      <c r="E2637" s="64" t="s">
        <v>616</v>
      </c>
      <c r="F2637" s="64">
        <v>1</v>
      </c>
      <c r="G2637" s="72">
        <v>292086004</v>
      </c>
      <c r="H2637" s="63" t="s">
        <v>4873</v>
      </c>
      <c r="I2637" s="64" t="s">
        <v>491</v>
      </c>
      <c r="J2637" s="63" t="s">
        <v>3249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1560</v>
      </c>
      <c r="F2638" s="64">
        <v>1</v>
      </c>
      <c r="G2638" s="72">
        <v>130597243</v>
      </c>
      <c r="H2638" s="63" t="s">
        <v>4874</v>
      </c>
      <c r="I2638" s="64" t="s">
        <v>491</v>
      </c>
      <c r="J2638" s="63" t="s">
        <v>4875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672</v>
      </c>
      <c r="F2639" s="64">
        <v>1</v>
      </c>
      <c r="G2639" s="72">
        <v>130606093</v>
      </c>
      <c r="H2639" s="63" t="s">
        <v>4876</v>
      </c>
      <c r="I2639" s="64" t="s">
        <v>491</v>
      </c>
      <c r="J2639" s="63" t="s">
        <v>4875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902</v>
      </c>
      <c r="F2640" s="64">
        <v>2</v>
      </c>
      <c r="G2640" s="72" t="s">
        <v>1119</v>
      </c>
      <c r="H2640" s="63" t="s">
        <v>4851</v>
      </c>
      <c r="I2640" s="64" t="s">
        <v>491</v>
      </c>
      <c r="J2640" s="63" t="s">
        <v>3249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4878</v>
      </c>
      <c r="I2641" s="64" t="s">
        <v>481</v>
      </c>
      <c r="J2641" s="63" t="s">
        <v>4417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5412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902</v>
      </c>
      <c r="F2642" s="64">
        <v>1</v>
      </c>
      <c r="G2642" s="72" t="s">
        <v>908</v>
      </c>
      <c r="H2642" s="63" t="s">
        <v>4877</v>
      </c>
      <c r="I2642" s="64" t="s">
        <v>491</v>
      </c>
      <c r="J2642" s="63" t="s">
        <v>4879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1348</v>
      </c>
      <c r="F2643" s="64">
        <v>1</v>
      </c>
      <c r="G2643" s="72" t="s">
        <v>4864</v>
      </c>
      <c r="H2643" s="63" t="s">
        <v>4880</v>
      </c>
      <c r="I2643" s="64" t="s">
        <v>486</v>
      </c>
      <c r="J2643" s="63" t="s">
        <v>4881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4882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613</v>
      </c>
      <c r="F2644" s="64">
        <v>1</v>
      </c>
      <c r="G2644" s="72">
        <v>130597182</v>
      </c>
      <c r="H2644" s="63" t="s">
        <v>4897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734</v>
      </c>
      <c r="H2645" s="63" t="s">
        <v>4898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3635</v>
      </c>
      <c r="H2646" s="63" t="s">
        <v>4899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4177</v>
      </c>
      <c r="H2647" s="63" t="s">
        <v>4900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446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815</v>
      </c>
      <c r="H2648" s="63" t="s">
        <v>4901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446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2478</v>
      </c>
      <c r="H2649" s="63" t="s">
        <v>4902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446</v>
      </c>
      <c r="C2650" s="64" t="s">
        <v>17</v>
      </c>
      <c r="D2650" s="64" t="s">
        <v>37</v>
      </c>
      <c r="E2650" s="64" t="s">
        <v>3051</v>
      </c>
      <c r="F2650" s="64">
        <v>2</v>
      </c>
      <c r="G2650" s="72" t="s">
        <v>4903</v>
      </c>
      <c r="H2650" s="63" t="s">
        <v>4904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446</v>
      </c>
      <c r="C2651" s="64" t="s">
        <v>17</v>
      </c>
      <c r="D2651" s="64" t="s">
        <v>37</v>
      </c>
      <c r="E2651" s="64" t="s">
        <v>3051</v>
      </c>
      <c r="F2651" s="64">
        <v>2</v>
      </c>
      <c r="G2651" s="72" t="s">
        <v>3776</v>
      </c>
      <c r="H2651" s="63" t="s">
        <v>4905</v>
      </c>
      <c r="I2651" s="64" t="s">
        <v>494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548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446</v>
      </c>
      <c r="C2652" s="64" t="s">
        <v>17</v>
      </c>
      <c r="D2652" s="64" t="s">
        <v>37</v>
      </c>
      <c r="E2652" s="64" t="s">
        <v>3052</v>
      </c>
      <c r="F2652" s="64">
        <v>1</v>
      </c>
      <c r="G2652" s="72" t="s">
        <v>4906</v>
      </c>
      <c r="H2652" s="63" t="s">
        <v>4907</v>
      </c>
      <c r="I2652" s="64" t="s">
        <v>494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548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446</v>
      </c>
      <c r="C2653" s="64" t="s">
        <v>17</v>
      </c>
      <c r="D2653" s="64" t="s">
        <v>37</v>
      </c>
      <c r="E2653" s="64" t="s">
        <v>3052</v>
      </c>
      <c r="F2653" s="64">
        <v>2</v>
      </c>
      <c r="G2653" s="72" t="s">
        <v>4908</v>
      </c>
      <c r="H2653" s="63" t="s">
        <v>4909</v>
      </c>
      <c r="I2653" s="64" t="s">
        <v>494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548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446</v>
      </c>
      <c r="C2654" s="64" t="s">
        <v>18</v>
      </c>
      <c r="D2654" s="64" t="s">
        <v>37</v>
      </c>
      <c r="E2654" s="64" t="s">
        <v>1540</v>
      </c>
      <c r="F2654" s="64">
        <v>1</v>
      </c>
      <c r="G2654" s="72" t="s">
        <v>4910</v>
      </c>
      <c r="H2654" s="63" t="s">
        <v>4911</v>
      </c>
      <c r="I2654" s="64" t="s">
        <v>494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548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446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4912</v>
      </c>
      <c r="H2655" s="63" t="s">
        <v>4913</v>
      </c>
      <c r="I2655" s="64" t="s">
        <v>494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548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446</v>
      </c>
      <c r="C2656" s="64" t="s">
        <v>18</v>
      </c>
      <c r="D2656" s="64" t="s">
        <v>37</v>
      </c>
      <c r="E2656" s="64" t="s">
        <v>1544</v>
      </c>
      <c r="F2656" s="64">
        <v>1</v>
      </c>
      <c r="G2656" s="72" t="s">
        <v>2827</v>
      </c>
      <c r="H2656" s="63" t="s">
        <v>4914</v>
      </c>
      <c r="I2656" s="64" t="s">
        <v>494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548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446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4915</v>
      </c>
      <c r="H2657" s="63" t="s">
        <v>4916</v>
      </c>
      <c r="I2657" s="64" t="s">
        <v>494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548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446</v>
      </c>
      <c r="C2658" s="64" t="s">
        <v>18</v>
      </c>
      <c r="D2658" s="64" t="s">
        <v>37</v>
      </c>
      <c r="E2658" s="64" t="s">
        <v>1542</v>
      </c>
      <c r="F2658" s="64">
        <v>1</v>
      </c>
      <c r="G2658" s="72" t="s">
        <v>4917</v>
      </c>
      <c r="H2658" s="63" t="s">
        <v>4918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446</v>
      </c>
      <c r="C2659" s="64" t="s">
        <v>18</v>
      </c>
      <c r="D2659" s="64" t="s">
        <v>37</v>
      </c>
      <c r="E2659" s="64" t="s">
        <v>2114</v>
      </c>
      <c r="F2659" s="64">
        <v>1</v>
      </c>
      <c r="G2659" s="72" t="s">
        <v>392</v>
      </c>
      <c r="H2659" s="63" t="s">
        <v>4919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446</v>
      </c>
      <c r="C2660" s="64" t="s">
        <v>18</v>
      </c>
      <c r="D2660" s="64" t="s">
        <v>37</v>
      </c>
      <c r="E2660" s="64" t="s">
        <v>1309</v>
      </c>
      <c r="F2660" s="64">
        <v>2</v>
      </c>
      <c r="G2660" s="72" t="s">
        <v>1227</v>
      </c>
      <c r="H2660" s="63" t="s">
        <v>4920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446</v>
      </c>
      <c r="C2661" s="64" t="s">
        <v>18</v>
      </c>
      <c r="D2661" s="64" t="s">
        <v>37</v>
      </c>
      <c r="E2661" s="64" t="s">
        <v>819</v>
      </c>
      <c r="F2661" s="64">
        <v>1</v>
      </c>
      <c r="G2661" s="72">
        <v>317339001</v>
      </c>
      <c r="H2661" s="63" t="s">
        <v>4921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730</v>
      </c>
      <c r="H2662" s="63" t="s">
        <v>4922</v>
      </c>
      <c r="I2662" s="64" t="s">
        <v>491</v>
      </c>
      <c r="J2662" s="63" t="s">
        <v>2151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902</v>
      </c>
      <c r="F2663" s="64">
        <v>1</v>
      </c>
      <c r="G2663" s="72" t="s">
        <v>1119</v>
      </c>
      <c r="H2663" s="63" t="s">
        <v>4851</v>
      </c>
      <c r="I2663" s="64" t="s">
        <v>481</v>
      </c>
      <c r="J2663" s="63" t="s">
        <v>4923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902</v>
      </c>
      <c r="F2664" s="64">
        <v>2</v>
      </c>
      <c r="G2664" s="72" t="s">
        <v>1119</v>
      </c>
      <c r="H2664" s="63" t="s">
        <v>4851</v>
      </c>
      <c r="I2664" s="64" t="s">
        <v>481</v>
      </c>
      <c r="J2664" s="63" t="s">
        <v>4923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446</v>
      </c>
      <c r="C2665" s="64" t="s">
        <v>18</v>
      </c>
      <c r="D2665" s="64" t="s">
        <v>37</v>
      </c>
      <c r="E2665" s="64" t="s">
        <v>2074</v>
      </c>
      <c r="F2665" s="64">
        <v>2</v>
      </c>
      <c r="G2665" s="72" t="s">
        <v>1125</v>
      </c>
      <c r="H2665" s="63" t="s">
        <v>4924</v>
      </c>
      <c r="I2665" s="64" t="s">
        <v>491</v>
      </c>
      <c r="J2665" s="63" t="s">
        <v>2151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446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4915</v>
      </c>
      <c r="H2666" s="63" t="s">
        <v>4916</v>
      </c>
      <c r="I2666" s="64" t="s">
        <v>491</v>
      </c>
      <c r="J2666" s="63" t="s">
        <v>2151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446</v>
      </c>
      <c r="C2667" s="64" t="s">
        <v>18</v>
      </c>
      <c r="D2667" s="64" t="s">
        <v>37</v>
      </c>
      <c r="E2667" s="64" t="s">
        <v>2114</v>
      </c>
      <c r="F2667" s="64">
        <v>1</v>
      </c>
      <c r="G2667" s="72" t="s">
        <v>392</v>
      </c>
      <c r="H2667" s="63" t="s">
        <v>4919</v>
      </c>
      <c r="I2667" s="64" t="s">
        <v>491</v>
      </c>
      <c r="J2667" s="63" t="s">
        <v>2151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4823</v>
      </c>
      <c r="F2668" s="64">
        <v>2</v>
      </c>
      <c r="G2668" s="72">
        <v>130597289</v>
      </c>
      <c r="H2668" s="63" t="s">
        <v>4925</v>
      </c>
      <c r="I2668" s="64" t="s">
        <v>491</v>
      </c>
      <c r="J2668" s="63" t="s">
        <v>4926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4912</v>
      </c>
      <c r="H2669" s="63" t="s">
        <v>4913</v>
      </c>
      <c r="I2669" s="64" t="s">
        <v>481</v>
      </c>
      <c r="J2669" s="63" t="s">
        <v>4927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4952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615</v>
      </c>
      <c r="F2671" s="64">
        <v>2</v>
      </c>
      <c r="G2671" s="72">
        <v>130597185</v>
      </c>
      <c r="H2671" s="63" t="s">
        <v>4953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642</v>
      </c>
      <c r="F2672" s="64">
        <v>2</v>
      </c>
      <c r="G2672" s="72">
        <v>130597339</v>
      </c>
      <c r="H2672" s="63" t="s">
        <v>4954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4955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723</v>
      </c>
      <c r="F2674" s="64">
        <v>1</v>
      </c>
      <c r="G2674" s="72">
        <v>130879003</v>
      </c>
      <c r="H2674" s="63" t="s">
        <v>4956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4501</v>
      </c>
      <c r="F2675" s="64">
        <v>2</v>
      </c>
      <c r="G2675" s="72">
        <v>108930828</v>
      </c>
      <c r="H2675" s="63" t="s">
        <v>4957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3358</v>
      </c>
      <c r="H2676" s="63" t="s">
        <v>4958</v>
      </c>
      <c r="I2676" s="64" t="s">
        <v>494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548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446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2581</v>
      </c>
      <c r="H2677" s="63" t="s">
        <v>4959</v>
      </c>
      <c r="I2677" s="64" t="s">
        <v>494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548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446</v>
      </c>
      <c r="C2678" s="64" t="s">
        <v>17</v>
      </c>
      <c r="D2678" s="64" t="s">
        <v>37</v>
      </c>
      <c r="E2678" s="64" t="s">
        <v>3052</v>
      </c>
      <c r="F2678" s="64">
        <v>2</v>
      </c>
      <c r="G2678" s="72" t="s">
        <v>3493</v>
      </c>
      <c r="H2678" s="63" t="s">
        <v>4960</v>
      </c>
      <c r="I2678" s="64" t="s">
        <v>494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548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446</v>
      </c>
      <c r="C2679" s="64" t="s">
        <v>17</v>
      </c>
      <c r="D2679" s="64" t="s">
        <v>37</v>
      </c>
      <c r="E2679" s="64" t="s">
        <v>3052</v>
      </c>
      <c r="F2679" s="64">
        <v>2</v>
      </c>
      <c r="G2679" s="72" t="s">
        <v>3363</v>
      </c>
      <c r="H2679" s="63" t="s">
        <v>4961</v>
      </c>
      <c r="I2679" s="64" t="s">
        <v>494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548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446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4962</v>
      </c>
      <c r="H2680" s="63" t="s">
        <v>4963</v>
      </c>
      <c r="I2680" s="64" t="s">
        <v>494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548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446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730</v>
      </c>
      <c r="H2681" s="63" t="s">
        <v>4922</v>
      </c>
      <c r="I2681" s="64" t="s">
        <v>494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548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446</v>
      </c>
      <c r="C2682" s="64" t="s">
        <v>17</v>
      </c>
      <c r="D2682" s="64" t="s">
        <v>37</v>
      </c>
      <c r="E2682" s="64" t="s">
        <v>3050</v>
      </c>
      <c r="F2682" s="64">
        <v>2</v>
      </c>
      <c r="G2682" s="72" t="s">
        <v>3627</v>
      </c>
      <c r="H2682" s="63" t="s">
        <v>4964</v>
      </c>
      <c r="I2682" s="64" t="s">
        <v>494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548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446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2117</v>
      </c>
      <c r="H2683" s="63" t="s">
        <v>4965</v>
      </c>
      <c r="I2683" s="64" t="s">
        <v>494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548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544</v>
      </c>
      <c r="F2684" s="64">
        <v>1</v>
      </c>
      <c r="G2684" s="72" t="s">
        <v>4854</v>
      </c>
      <c r="H2684" s="63" t="s">
        <v>4855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446</v>
      </c>
      <c r="C2685" s="64" t="s">
        <v>17</v>
      </c>
      <c r="D2685" s="64" t="s">
        <v>37</v>
      </c>
      <c r="E2685" s="64" t="s">
        <v>4394</v>
      </c>
      <c r="F2685" s="64">
        <v>1</v>
      </c>
      <c r="G2685" s="72" t="s">
        <v>3073</v>
      </c>
      <c r="H2685" s="63" t="s">
        <v>4966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446</v>
      </c>
      <c r="C2686" s="64" t="s">
        <v>17</v>
      </c>
      <c r="D2686" s="64" t="s">
        <v>37</v>
      </c>
      <c r="E2686" s="64" t="s">
        <v>3051</v>
      </c>
      <c r="F2686" s="64">
        <v>1</v>
      </c>
      <c r="G2686" s="72" t="s">
        <v>4114</v>
      </c>
      <c r="H2686" s="63" t="s">
        <v>4967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446</v>
      </c>
      <c r="C2687" s="64" t="s">
        <v>17</v>
      </c>
      <c r="D2687" s="64" t="s">
        <v>37</v>
      </c>
      <c r="E2687" s="64" t="s">
        <v>3050</v>
      </c>
      <c r="F2687" s="64">
        <v>2</v>
      </c>
      <c r="G2687" s="72" t="s">
        <v>4406</v>
      </c>
      <c r="H2687" s="63" t="s">
        <v>4968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446</v>
      </c>
      <c r="C2688" s="64" t="s">
        <v>17</v>
      </c>
      <c r="D2688" s="64" t="s">
        <v>37</v>
      </c>
      <c r="E2688" s="64" t="s">
        <v>3051</v>
      </c>
      <c r="F2688" s="64">
        <v>2</v>
      </c>
      <c r="G2688" s="72" t="s">
        <v>4969</v>
      </c>
      <c r="H2688" s="63" t="s">
        <v>4970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446</v>
      </c>
      <c r="C2689" s="64" t="s">
        <v>18</v>
      </c>
      <c r="D2689" s="64" t="s">
        <v>37</v>
      </c>
      <c r="E2689" s="64" t="s">
        <v>1540</v>
      </c>
      <c r="F2689" s="64">
        <v>1</v>
      </c>
      <c r="G2689" s="72" t="s">
        <v>3828</v>
      </c>
      <c r="H2689" s="63" t="s">
        <v>4971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446</v>
      </c>
      <c r="C2690" s="64" t="s">
        <v>18</v>
      </c>
      <c r="D2690" s="64" t="s">
        <v>37</v>
      </c>
      <c r="E2690" s="64" t="s">
        <v>1545</v>
      </c>
      <c r="F2690" s="64">
        <v>1</v>
      </c>
      <c r="G2690" s="72" t="s">
        <v>3383</v>
      </c>
      <c r="H2690" s="63" t="s">
        <v>4972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446</v>
      </c>
      <c r="C2691" s="64" t="s">
        <v>18</v>
      </c>
      <c r="D2691" s="64" t="s">
        <v>37</v>
      </c>
      <c r="E2691" s="64" t="s">
        <v>872</v>
      </c>
      <c r="F2691" s="64">
        <v>1</v>
      </c>
      <c r="G2691" s="72" t="s">
        <v>2121</v>
      </c>
      <c r="H2691" s="63" t="s">
        <v>4973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446</v>
      </c>
      <c r="C2692" s="64" t="s">
        <v>18</v>
      </c>
      <c r="D2692" s="64" t="s">
        <v>37</v>
      </c>
      <c r="E2692" s="64" t="s">
        <v>1549</v>
      </c>
      <c r="F2692" s="64">
        <v>1</v>
      </c>
      <c r="G2692" s="72" t="s">
        <v>3643</v>
      </c>
      <c r="H2692" s="63" t="s">
        <v>4974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446</v>
      </c>
      <c r="C2693" s="64" t="s">
        <v>18</v>
      </c>
      <c r="D2693" s="64" t="s">
        <v>37</v>
      </c>
      <c r="E2693" s="64" t="s">
        <v>2075</v>
      </c>
      <c r="F2693" s="64">
        <v>2</v>
      </c>
      <c r="G2693" s="72" t="s">
        <v>2017</v>
      </c>
      <c r="H2693" s="63" t="s">
        <v>4975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446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2590</v>
      </c>
      <c r="H2694" s="63" t="s">
        <v>4976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446</v>
      </c>
      <c r="C2695" s="64" t="s">
        <v>18</v>
      </c>
      <c r="D2695" s="64" t="s">
        <v>37</v>
      </c>
      <c r="E2695" s="64" t="s">
        <v>1782</v>
      </c>
      <c r="F2695" s="64">
        <v>2</v>
      </c>
      <c r="G2695" s="72" t="s">
        <v>883</v>
      </c>
      <c r="H2695" s="63" t="s">
        <v>4977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446</v>
      </c>
      <c r="C2696" s="64" t="s">
        <v>18</v>
      </c>
      <c r="D2696" s="64" t="s">
        <v>37</v>
      </c>
      <c r="E2696" s="64" t="s">
        <v>819</v>
      </c>
      <c r="F2696" s="64">
        <v>1</v>
      </c>
      <c r="G2696" s="72">
        <v>317336001</v>
      </c>
      <c r="H2696" s="63" t="s">
        <v>4978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446</v>
      </c>
      <c r="C2697" s="64" t="s">
        <v>18</v>
      </c>
      <c r="D2697" s="64" t="s">
        <v>37</v>
      </c>
      <c r="E2697" s="64" t="s">
        <v>616</v>
      </c>
      <c r="F2697" s="64">
        <v>1</v>
      </c>
      <c r="G2697" s="72">
        <v>318597001</v>
      </c>
      <c r="H2697" s="63" t="s">
        <v>4979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642</v>
      </c>
      <c r="F2698" s="64">
        <v>2</v>
      </c>
      <c r="G2698" s="72">
        <v>130597339</v>
      </c>
      <c r="H2698" s="63" t="s">
        <v>4954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446</v>
      </c>
      <c r="C2699" s="64" t="s">
        <v>18</v>
      </c>
      <c r="D2699" s="64" t="s">
        <v>37</v>
      </c>
      <c r="E2699" s="64" t="s">
        <v>1549</v>
      </c>
      <c r="F2699" s="64">
        <v>1</v>
      </c>
      <c r="G2699" s="72" t="s">
        <v>3643</v>
      </c>
      <c r="H2699" s="63" t="s">
        <v>4974</v>
      </c>
      <c r="I2699" s="64" t="s">
        <v>491</v>
      </c>
      <c r="J2699" s="63" t="s">
        <v>4079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446</v>
      </c>
      <c r="C2700" s="64" t="s">
        <v>18</v>
      </c>
      <c r="D2700" s="64" t="s">
        <v>37</v>
      </c>
      <c r="E2700" s="64" t="s">
        <v>1549</v>
      </c>
      <c r="F2700" s="64">
        <v>1</v>
      </c>
      <c r="G2700" s="72" t="s">
        <v>3643</v>
      </c>
      <c r="H2700" s="63" t="s">
        <v>4974</v>
      </c>
      <c r="I2700" s="64" t="s">
        <v>491</v>
      </c>
      <c r="J2700" s="63" t="s">
        <v>2151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446</v>
      </c>
      <c r="C2701" s="64" t="s">
        <v>18</v>
      </c>
      <c r="D2701" s="64" t="s">
        <v>37</v>
      </c>
      <c r="E2701" s="64" t="s">
        <v>1348</v>
      </c>
      <c r="F2701" s="64">
        <v>1</v>
      </c>
      <c r="G2701" s="72" t="s">
        <v>4864</v>
      </c>
      <c r="H2701" s="63" t="s">
        <v>4982</v>
      </c>
      <c r="I2701" s="64" t="s">
        <v>491</v>
      </c>
      <c r="J2701" s="63" t="s">
        <v>4983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1119</v>
      </c>
      <c r="H2702" s="63" t="s">
        <v>4851</v>
      </c>
      <c r="I2702" s="64" t="s">
        <v>481</v>
      </c>
      <c r="J2702" s="63" t="s">
        <v>4923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4985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446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643</v>
      </c>
      <c r="H2703" s="63" t="s">
        <v>4980</v>
      </c>
      <c r="I2703" s="64" t="s">
        <v>481</v>
      </c>
      <c r="J2703" s="63" t="s">
        <v>4981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549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1540</v>
      </c>
      <c r="F2704" s="64">
        <v>1</v>
      </c>
      <c r="G2704" s="85" t="s">
        <v>4992</v>
      </c>
      <c r="H2704" s="63" t="s">
        <v>4991</v>
      </c>
      <c r="I2704" s="64" t="s">
        <v>702</v>
      </c>
      <c r="J2704" s="63" t="s">
        <v>4993</v>
      </c>
      <c r="K2704" s="64" t="s">
        <v>704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4882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446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1025</v>
      </c>
      <c r="H2705" s="63" t="s">
        <v>4998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446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1212</v>
      </c>
      <c r="H2706" s="63" t="s">
        <v>4999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446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2457</v>
      </c>
      <c r="H2707" s="63" t="s">
        <v>5000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446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1180</v>
      </c>
      <c r="H2708" s="63" t="s">
        <v>5001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446</v>
      </c>
      <c r="C2709" s="64" t="s">
        <v>17</v>
      </c>
      <c r="D2709" s="64" t="s">
        <v>37</v>
      </c>
      <c r="E2709" s="64" t="s">
        <v>4394</v>
      </c>
      <c r="F2709" s="64">
        <v>2</v>
      </c>
      <c r="G2709" s="85" t="s">
        <v>5008</v>
      </c>
      <c r="H2709" s="63" t="s">
        <v>5002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446</v>
      </c>
      <c r="C2710" s="64" t="s">
        <v>17</v>
      </c>
      <c r="D2710" s="64" t="s">
        <v>37</v>
      </c>
      <c r="E2710" s="64" t="s">
        <v>4394</v>
      </c>
      <c r="F2710" s="64">
        <v>2</v>
      </c>
      <c r="G2710" s="85" t="s">
        <v>3443</v>
      </c>
      <c r="H2710" s="63" t="s">
        <v>5003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446</v>
      </c>
      <c r="C2711" s="64" t="s">
        <v>17</v>
      </c>
      <c r="D2711" s="64" t="s">
        <v>37</v>
      </c>
      <c r="E2711" s="64" t="s">
        <v>4394</v>
      </c>
      <c r="F2711" s="64">
        <v>2</v>
      </c>
      <c r="G2711" s="85" t="s">
        <v>3982</v>
      </c>
      <c r="H2711" s="63" t="s">
        <v>5004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446</v>
      </c>
      <c r="C2712" s="64" t="s">
        <v>17</v>
      </c>
      <c r="D2712" s="64" t="s">
        <v>37</v>
      </c>
      <c r="E2712" s="64" t="s">
        <v>4394</v>
      </c>
      <c r="F2712" s="64">
        <v>1</v>
      </c>
      <c r="G2712" s="85" t="s">
        <v>3256</v>
      </c>
      <c r="H2712" s="63" t="s">
        <v>5005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4997</v>
      </c>
      <c r="F2713" s="64">
        <v>1</v>
      </c>
      <c r="G2713" s="85" t="s">
        <v>5009</v>
      </c>
      <c r="H2713" s="63" t="s">
        <v>5006</v>
      </c>
      <c r="I2713" s="64" t="s">
        <v>494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548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446</v>
      </c>
      <c r="C2714" s="64" t="s">
        <v>17</v>
      </c>
      <c r="D2714" s="64" t="s">
        <v>37</v>
      </c>
      <c r="E2714" s="64" t="s">
        <v>3051</v>
      </c>
      <c r="F2714" s="64">
        <v>2</v>
      </c>
      <c r="G2714" s="85" t="s">
        <v>4969</v>
      </c>
      <c r="H2714" s="63" t="s">
        <v>4970</v>
      </c>
      <c r="I2714" s="64" t="s">
        <v>494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548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446</v>
      </c>
      <c r="C2715" s="64" t="s">
        <v>17</v>
      </c>
      <c r="D2715" s="64" t="s">
        <v>37</v>
      </c>
      <c r="E2715" s="64" t="s">
        <v>3050</v>
      </c>
      <c r="F2715" s="64">
        <v>2</v>
      </c>
      <c r="G2715" s="85" t="s">
        <v>5010</v>
      </c>
      <c r="H2715" s="63" t="s">
        <v>5007</v>
      </c>
      <c r="I2715" s="64" t="s">
        <v>494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548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446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5011</v>
      </c>
      <c r="I2716" s="64" t="s">
        <v>494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548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446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4762</v>
      </c>
      <c r="H2717" s="63" t="s">
        <v>4763</v>
      </c>
      <c r="I2717" s="64" t="s">
        <v>494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548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446</v>
      </c>
      <c r="C2718" s="64" t="s">
        <v>18</v>
      </c>
      <c r="D2718" s="64" t="s">
        <v>37</v>
      </c>
      <c r="E2718" s="64" t="s">
        <v>2075</v>
      </c>
      <c r="F2718" s="64">
        <v>2</v>
      </c>
      <c r="G2718" s="85" t="s">
        <v>834</v>
      </c>
      <c r="H2718" s="63" t="s">
        <v>5012</v>
      </c>
      <c r="I2718" s="64" t="s">
        <v>494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548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446</v>
      </c>
      <c r="C2719" s="64" t="s">
        <v>18</v>
      </c>
      <c r="D2719" s="64" t="s">
        <v>37</v>
      </c>
      <c r="E2719" s="64" t="s">
        <v>1544</v>
      </c>
      <c r="F2719" s="64">
        <v>1</v>
      </c>
      <c r="G2719" s="85" t="s">
        <v>2051</v>
      </c>
      <c r="H2719" s="63" t="s">
        <v>5013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446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5020</v>
      </c>
      <c r="H2720" s="63" t="s">
        <v>5014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446</v>
      </c>
      <c r="C2721" s="64" t="s">
        <v>18</v>
      </c>
      <c r="D2721" s="64" t="s">
        <v>37</v>
      </c>
      <c r="E2721" s="64" t="s">
        <v>844</v>
      </c>
      <c r="F2721" s="64">
        <v>1</v>
      </c>
      <c r="G2721" s="85" t="s">
        <v>5021</v>
      </c>
      <c r="H2721" s="63" t="s">
        <v>5015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446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5022</v>
      </c>
      <c r="H2722" s="63" t="s">
        <v>5016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446</v>
      </c>
      <c r="C2723" s="64" t="s">
        <v>18</v>
      </c>
      <c r="D2723" s="64" t="s">
        <v>37</v>
      </c>
      <c r="E2723" s="64" t="s">
        <v>608</v>
      </c>
      <c r="F2723" s="64">
        <v>1</v>
      </c>
      <c r="G2723" s="72">
        <v>204041005</v>
      </c>
      <c r="H2723" s="63" t="s">
        <v>5017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446</v>
      </c>
      <c r="C2724" s="64" t="s">
        <v>18</v>
      </c>
      <c r="D2724" s="64" t="s">
        <v>37</v>
      </c>
      <c r="E2724" s="64" t="s">
        <v>608</v>
      </c>
      <c r="F2724" s="64">
        <v>1</v>
      </c>
      <c r="G2724" s="72">
        <v>206163004</v>
      </c>
      <c r="H2724" s="63" t="s">
        <v>5018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446</v>
      </c>
      <c r="C2725" s="64" t="s">
        <v>18</v>
      </c>
      <c r="D2725" s="64" t="s">
        <v>37</v>
      </c>
      <c r="E2725" s="64" t="s">
        <v>608</v>
      </c>
      <c r="F2725" s="64">
        <v>1</v>
      </c>
      <c r="G2725" s="72">
        <v>206232003</v>
      </c>
      <c r="H2725" s="63" t="s">
        <v>5019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1212</v>
      </c>
      <c r="H2726" s="63" t="s">
        <v>4999</v>
      </c>
      <c r="I2726" s="64" t="s">
        <v>491</v>
      </c>
      <c r="J2726" s="63" t="s">
        <v>5024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446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5014</v>
      </c>
      <c r="I2727" s="64" t="s">
        <v>491</v>
      </c>
      <c r="J2727" s="63" t="s">
        <v>3249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4823</v>
      </c>
      <c r="F2728" s="64">
        <v>2</v>
      </c>
      <c r="G2728" s="72" t="s">
        <v>5026</v>
      </c>
      <c r="H2728" s="63" t="s">
        <v>5025</v>
      </c>
      <c r="I2728" s="64" t="s">
        <v>491</v>
      </c>
      <c r="J2728" s="63" t="s">
        <v>5027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618</v>
      </c>
      <c r="F2729" s="64">
        <v>2</v>
      </c>
      <c r="G2729" s="72">
        <v>130597245</v>
      </c>
      <c r="H2729" s="63" t="s">
        <v>5023</v>
      </c>
      <c r="I2729" s="64" t="s">
        <v>491</v>
      </c>
      <c r="J2729" s="63" t="s">
        <v>4213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446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786</v>
      </c>
      <c r="H2730" s="63" t="s">
        <v>5038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446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916</v>
      </c>
      <c r="H2731" s="63" t="s">
        <v>5039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446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2554</v>
      </c>
      <c r="H2732" s="63" t="s">
        <v>5040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446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2655</v>
      </c>
      <c r="H2733" s="63" t="s">
        <v>5041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446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732</v>
      </c>
      <c r="H2734" s="63" t="s">
        <v>5042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446</v>
      </c>
      <c r="C2735" s="64" t="s">
        <v>17</v>
      </c>
      <c r="D2735" s="64" t="s">
        <v>37</v>
      </c>
      <c r="E2735" s="64" t="s">
        <v>902</v>
      </c>
      <c r="F2735" s="64">
        <v>2</v>
      </c>
      <c r="G2735" s="72" t="s">
        <v>3738</v>
      </c>
      <c r="H2735" s="63" t="s">
        <v>5043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446</v>
      </c>
      <c r="C2736" s="64" t="s">
        <v>17</v>
      </c>
      <c r="D2736" s="64" t="s">
        <v>37</v>
      </c>
      <c r="E2736" s="64" t="s">
        <v>4393</v>
      </c>
      <c r="F2736" s="64">
        <v>2</v>
      </c>
      <c r="G2736" s="72" t="s">
        <v>5044</v>
      </c>
      <c r="H2736" s="63" t="s">
        <v>5045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446</v>
      </c>
      <c r="C2737" s="64" t="s">
        <v>17</v>
      </c>
      <c r="D2737" s="64" t="s">
        <v>37</v>
      </c>
      <c r="E2737" s="64" t="s">
        <v>4394</v>
      </c>
      <c r="F2737" s="64">
        <v>1</v>
      </c>
      <c r="G2737" s="72" t="s">
        <v>3784</v>
      </c>
      <c r="H2737" s="63" t="s">
        <v>5046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3633</v>
      </c>
      <c r="H2738" s="63" t="s">
        <v>5047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2157</v>
      </c>
      <c r="H2739" s="63" t="s">
        <v>5048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446</v>
      </c>
      <c r="C2740" s="64" t="s">
        <v>18</v>
      </c>
      <c r="D2740" s="64" t="s">
        <v>37</v>
      </c>
      <c r="E2740" s="64" t="s">
        <v>555</v>
      </c>
      <c r="F2740" s="64">
        <v>1</v>
      </c>
      <c r="G2740" s="72" t="s">
        <v>1670</v>
      </c>
      <c r="H2740" s="63" t="s">
        <v>4757</v>
      </c>
      <c r="I2740" s="64" t="s">
        <v>494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548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446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1013</v>
      </c>
      <c r="H2741" s="63" t="s">
        <v>5049</v>
      </c>
      <c r="I2741" s="64" t="s">
        <v>494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548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446</v>
      </c>
      <c r="C2742" s="64" t="s">
        <v>18</v>
      </c>
      <c r="D2742" s="64" t="s">
        <v>37</v>
      </c>
      <c r="E2742" s="64" t="s">
        <v>545</v>
      </c>
      <c r="F2742" s="64">
        <v>1</v>
      </c>
      <c r="G2742" s="72" t="s">
        <v>1463</v>
      </c>
      <c r="H2742" s="63" t="s">
        <v>5050</v>
      </c>
      <c r="I2742" s="64" t="s">
        <v>494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548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446</v>
      </c>
      <c r="C2743" s="64" t="s">
        <v>18</v>
      </c>
      <c r="D2743" s="64" t="s">
        <v>37</v>
      </c>
      <c r="E2743" s="64" t="s">
        <v>1117</v>
      </c>
      <c r="F2743" s="64">
        <v>1</v>
      </c>
      <c r="G2743" s="72" t="s">
        <v>3790</v>
      </c>
      <c r="H2743" s="63" t="s">
        <v>5051</v>
      </c>
      <c r="I2743" s="64" t="s">
        <v>494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548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446</v>
      </c>
      <c r="C2744" s="64" t="s">
        <v>18</v>
      </c>
      <c r="D2744" s="64" t="s">
        <v>37</v>
      </c>
      <c r="E2744" s="64" t="s">
        <v>872</v>
      </c>
      <c r="F2744" s="64">
        <v>1</v>
      </c>
      <c r="G2744" s="72" t="s">
        <v>3875</v>
      </c>
      <c r="H2744" s="63" t="s">
        <v>5052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446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2910</v>
      </c>
      <c r="H2745" s="63" t="s">
        <v>5053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446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2174</v>
      </c>
      <c r="H2746" s="63" t="s">
        <v>5054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446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3705</v>
      </c>
      <c r="H2747" s="63" t="s">
        <v>5055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446</v>
      </c>
      <c r="C2748" s="64" t="s">
        <v>18</v>
      </c>
      <c r="D2748" s="64" t="s">
        <v>37</v>
      </c>
      <c r="E2748" s="64" t="s">
        <v>430</v>
      </c>
      <c r="F2748" s="64">
        <v>2</v>
      </c>
      <c r="G2748" s="72" t="s">
        <v>250</v>
      </c>
      <c r="H2748" s="63" t="s">
        <v>5056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446</v>
      </c>
      <c r="C2749" s="64" t="s">
        <v>18</v>
      </c>
      <c r="D2749" s="64" t="s">
        <v>37</v>
      </c>
      <c r="E2749" s="64" t="s">
        <v>616</v>
      </c>
      <c r="F2749" s="64">
        <v>1</v>
      </c>
      <c r="G2749" s="72">
        <v>315290003</v>
      </c>
      <c r="H2749" s="63" t="s">
        <v>5057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732</v>
      </c>
      <c r="H2750" s="63" t="s">
        <v>5042</v>
      </c>
      <c r="I2750" s="64" t="s">
        <v>491</v>
      </c>
      <c r="J2750" s="63" t="s">
        <v>5071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446</v>
      </c>
      <c r="C2751" s="64" t="s">
        <v>18</v>
      </c>
      <c r="D2751" s="64" t="s">
        <v>37</v>
      </c>
      <c r="E2751" s="64" t="s">
        <v>1549</v>
      </c>
      <c r="F2751" s="64">
        <v>1</v>
      </c>
      <c r="G2751" s="72" t="s">
        <v>5058</v>
      </c>
      <c r="H2751" s="63" t="s">
        <v>5059</v>
      </c>
      <c r="I2751" s="64" t="s">
        <v>491</v>
      </c>
      <c r="J2751" s="63" t="s">
        <v>2151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446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3705</v>
      </c>
      <c r="H2752" s="63" t="s">
        <v>5055</v>
      </c>
      <c r="I2752" s="64" t="s">
        <v>491</v>
      </c>
      <c r="J2752" s="63" t="s">
        <v>3249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446</v>
      </c>
      <c r="C2753" s="64" t="s">
        <v>18</v>
      </c>
      <c r="D2753" s="64" t="s">
        <v>37</v>
      </c>
      <c r="E2753" s="64" t="s">
        <v>2835</v>
      </c>
      <c r="F2753" s="64">
        <v>1</v>
      </c>
      <c r="G2753" s="72" t="s">
        <v>5060</v>
      </c>
      <c r="H2753" s="63" t="s">
        <v>5061</v>
      </c>
      <c r="I2753" s="64" t="s">
        <v>491</v>
      </c>
      <c r="J2753" s="63" t="s">
        <v>5062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5063</v>
      </c>
      <c r="H2754" s="63" t="s">
        <v>5064</v>
      </c>
      <c r="I2754" s="64" t="s">
        <v>491</v>
      </c>
      <c r="J2754" s="63" t="s">
        <v>2065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1546</v>
      </c>
      <c r="F2755" s="64">
        <v>1</v>
      </c>
      <c r="G2755" s="72" t="s">
        <v>834</v>
      </c>
      <c r="H2755" s="63" t="s">
        <v>5012</v>
      </c>
      <c r="I2755" s="64" t="s">
        <v>491</v>
      </c>
      <c r="J2755" s="63" t="s">
        <v>2065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1557</v>
      </c>
      <c r="F2756" s="64">
        <v>1</v>
      </c>
      <c r="G2756" s="72">
        <v>130606093</v>
      </c>
      <c r="H2756" s="63" t="s">
        <v>5065</v>
      </c>
      <c r="I2756" s="64" t="s">
        <v>491</v>
      </c>
      <c r="J2756" s="63" t="s">
        <v>5066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2580</v>
      </c>
      <c r="F2757" s="64">
        <v>1</v>
      </c>
      <c r="G2757" s="72" t="s">
        <v>4766</v>
      </c>
      <c r="H2757" s="63" t="s">
        <v>5067</v>
      </c>
      <c r="I2757" s="64" t="s">
        <v>491</v>
      </c>
      <c r="J2757" s="63" t="s">
        <v>2151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1013</v>
      </c>
      <c r="H2758" s="63" t="s">
        <v>5049</v>
      </c>
      <c r="I2758" s="64" t="s">
        <v>491</v>
      </c>
      <c r="J2758" s="63" t="s">
        <v>5068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872</v>
      </c>
      <c r="F2759" s="64">
        <v>1</v>
      </c>
      <c r="G2759" s="72" t="s">
        <v>3875</v>
      </c>
      <c r="H2759" s="63" t="s">
        <v>5052</v>
      </c>
      <c r="I2759" s="64" t="s">
        <v>491</v>
      </c>
      <c r="J2759" s="63" t="s">
        <v>5069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545</v>
      </c>
      <c r="F2760" s="64">
        <v>1</v>
      </c>
      <c r="G2760" s="72" t="s">
        <v>1463</v>
      </c>
      <c r="H2760" s="63" t="s">
        <v>5050</v>
      </c>
      <c r="I2760" s="64" t="s">
        <v>491</v>
      </c>
      <c r="J2760" s="63" t="s">
        <v>2151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5072</v>
      </c>
      <c r="H2761" s="63" t="s">
        <v>5073</v>
      </c>
      <c r="I2761" s="64" t="s">
        <v>491</v>
      </c>
      <c r="J2761" s="63" t="s">
        <v>4079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3808</v>
      </c>
      <c r="F2762" s="64">
        <v>1</v>
      </c>
      <c r="G2762" s="85" t="s">
        <v>3989</v>
      </c>
      <c r="H2762" s="63" t="s">
        <v>5074</v>
      </c>
      <c r="I2762" s="64" t="s">
        <v>481</v>
      </c>
      <c r="J2762" s="63" t="s">
        <v>5075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5274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5080</v>
      </c>
      <c r="H2763" s="63" t="s">
        <v>5081</v>
      </c>
      <c r="I2763" s="64" t="s">
        <v>491</v>
      </c>
      <c r="J2763" s="63" t="s">
        <v>2739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5082</v>
      </c>
      <c r="I2764" s="64" t="s">
        <v>494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548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1836</v>
      </c>
      <c r="H2765" s="63" t="s">
        <v>5083</v>
      </c>
      <c r="I2765" s="64" t="s">
        <v>494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548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446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2291</v>
      </c>
      <c r="H2766" s="63" t="s">
        <v>5084</v>
      </c>
      <c r="I2766" s="64" t="s">
        <v>494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548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446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1078</v>
      </c>
      <c r="H2767" s="63" t="s">
        <v>5085</v>
      </c>
      <c r="I2767" s="64" t="s">
        <v>494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548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446</v>
      </c>
      <c r="C2768" s="64" t="s">
        <v>18</v>
      </c>
      <c r="D2768" s="64" t="s">
        <v>37</v>
      </c>
      <c r="E2768" s="64" t="s">
        <v>1540</v>
      </c>
      <c r="F2768" s="64">
        <v>1</v>
      </c>
      <c r="G2768" s="72" t="s">
        <v>3828</v>
      </c>
      <c r="H2768" s="63" t="s">
        <v>4971</v>
      </c>
      <c r="I2768" s="64" t="s">
        <v>494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548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446</v>
      </c>
      <c r="C2769" s="64" t="s">
        <v>18</v>
      </c>
      <c r="D2769" s="64" t="s">
        <v>37</v>
      </c>
      <c r="E2769" s="64" t="s">
        <v>1544</v>
      </c>
      <c r="F2769" s="64">
        <v>1</v>
      </c>
      <c r="G2769" s="72" t="s">
        <v>3911</v>
      </c>
      <c r="H2769" s="63" t="s">
        <v>5086</v>
      </c>
      <c r="I2769" s="64" t="s">
        <v>494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548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446</v>
      </c>
      <c r="C2770" s="64" t="s">
        <v>18</v>
      </c>
      <c r="D2770" s="64" t="s">
        <v>37</v>
      </c>
      <c r="E2770" s="64" t="s">
        <v>1542</v>
      </c>
      <c r="F2770" s="64">
        <v>1</v>
      </c>
      <c r="G2770" s="72" t="s">
        <v>2618</v>
      </c>
      <c r="H2770" s="63" t="s">
        <v>5087</v>
      </c>
      <c r="I2770" s="64" t="s">
        <v>494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548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446</v>
      </c>
      <c r="C2771" s="64" t="s">
        <v>18</v>
      </c>
      <c r="D2771" s="64" t="s">
        <v>37</v>
      </c>
      <c r="E2771" s="64" t="s">
        <v>1309</v>
      </c>
      <c r="F2771" s="64">
        <v>2</v>
      </c>
      <c r="G2771" s="72" t="s">
        <v>774</v>
      </c>
      <c r="H2771" s="63" t="s">
        <v>5088</v>
      </c>
      <c r="I2771" s="64" t="s">
        <v>494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548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5089</v>
      </c>
      <c r="I2772" s="64" t="s">
        <v>491</v>
      </c>
      <c r="J2772" s="63" t="s">
        <v>1719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446</v>
      </c>
      <c r="C2773" s="64" t="s">
        <v>18</v>
      </c>
      <c r="D2773" s="64" t="s">
        <v>37</v>
      </c>
      <c r="E2773" s="64" t="s">
        <v>1549</v>
      </c>
      <c r="F2773" s="64">
        <v>1</v>
      </c>
      <c r="G2773" s="72" t="s">
        <v>5058</v>
      </c>
      <c r="H2773" s="63" t="s">
        <v>5090</v>
      </c>
      <c r="I2773" s="64" t="s">
        <v>486</v>
      </c>
      <c r="J2773" s="63" t="s">
        <v>5091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5141</v>
      </c>
      <c r="W2773" s="63">
        <v>644027002</v>
      </c>
      <c r="X2773" s="63" t="s">
        <v>5140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446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2174</v>
      </c>
      <c r="H2774" s="63" t="s">
        <v>5054</v>
      </c>
      <c r="I2774" s="64" t="s">
        <v>491</v>
      </c>
      <c r="J2774" s="63" t="s">
        <v>4079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446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5111</v>
      </c>
      <c r="H2775" s="63" t="s">
        <v>5112</v>
      </c>
      <c r="I2775" s="64" t="s">
        <v>494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548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446</v>
      </c>
      <c r="C2776" s="64" t="s">
        <v>17</v>
      </c>
      <c r="D2776" s="64" t="s">
        <v>37</v>
      </c>
      <c r="E2776" s="64" t="s">
        <v>902</v>
      </c>
      <c r="F2776" s="64">
        <v>2</v>
      </c>
      <c r="G2776" s="72" t="s">
        <v>1218</v>
      </c>
      <c r="H2776" s="63" t="s">
        <v>5113</v>
      </c>
      <c r="I2776" s="64" t="s">
        <v>494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548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2966</v>
      </c>
      <c r="H2777" s="63" t="s">
        <v>5114</v>
      </c>
      <c r="I2777" s="64" t="s">
        <v>494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548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999</v>
      </c>
      <c r="F2778" s="64">
        <v>1</v>
      </c>
      <c r="G2778" s="72" t="s">
        <v>301</v>
      </c>
      <c r="H2778" s="63" t="s">
        <v>5115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1156</v>
      </c>
      <c r="F2779" s="64">
        <v>1</v>
      </c>
      <c r="G2779" s="72" t="s">
        <v>734</v>
      </c>
      <c r="H2779" s="63" t="s">
        <v>5116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4395</v>
      </c>
      <c r="F2780" s="64">
        <v>2</v>
      </c>
      <c r="G2780" s="72" t="s">
        <v>1011</v>
      </c>
      <c r="H2780" s="63" t="s">
        <v>5117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446</v>
      </c>
      <c r="C2781" s="64" t="s">
        <v>18</v>
      </c>
      <c r="D2781" s="64" t="s">
        <v>37</v>
      </c>
      <c r="E2781" s="64" t="s">
        <v>991</v>
      </c>
      <c r="F2781" s="64">
        <v>2</v>
      </c>
      <c r="G2781" s="72" t="s">
        <v>5118</v>
      </c>
      <c r="H2781" s="63" t="s">
        <v>5119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446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2824</v>
      </c>
      <c r="H2782" s="63" t="s">
        <v>5120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446</v>
      </c>
      <c r="C2783" s="64" t="s">
        <v>18</v>
      </c>
      <c r="D2783" s="64" t="s">
        <v>37</v>
      </c>
      <c r="E2783" s="64" t="s">
        <v>430</v>
      </c>
      <c r="F2783" s="64">
        <v>2</v>
      </c>
      <c r="G2783" s="72" t="s">
        <v>524</v>
      </c>
      <c r="H2783" s="63" t="s">
        <v>5121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5122</v>
      </c>
      <c r="I2784" s="64" t="s">
        <v>491</v>
      </c>
      <c r="J2784" s="63" t="s">
        <v>2147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1156</v>
      </c>
      <c r="F2785" s="64">
        <v>1</v>
      </c>
      <c r="G2785" s="72" t="s">
        <v>734</v>
      </c>
      <c r="H2785" s="63" t="s">
        <v>5116</v>
      </c>
      <c r="I2785" s="64" t="s">
        <v>491</v>
      </c>
      <c r="J2785" s="63" t="s">
        <v>5123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1547</v>
      </c>
      <c r="F2786" s="64">
        <v>1</v>
      </c>
      <c r="G2786" s="72">
        <v>130597197</v>
      </c>
      <c r="H2786" s="63" t="s">
        <v>5124</v>
      </c>
      <c r="I2786" s="64" t="s">
        <v>491</v>
      </c>
      <c r="J2786" s="63" t="s">
        <v>4778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5125</v>
      </c>
      <c r="I2787" s="64" t="s">
        <v>491</v>
      </c>
      <c r="J2787" s="63" t="s">
        <v>5126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617</v>
      </c>
      <c r="F2788" s="64">
        <v>2</v>
      </c>
      <c r="G2788" s="72">
        <v>130868014</v>
      </c>
      <c r="H2788" s="63" t="s">
        <v>5127</v>
      </c>
      <c r="I2788" s="64" t="s">
        <v>491</v>
      </c>
      <c r="J2788" s="63" t="s">
        <v>5128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845</v>
      </c>
      <c r="F2789" s="64">
        <v>1</v>
      </c>
      <c r="G2789" s="72">
        <v>130597283</v>
      </c>
      <c r="H2789" s="63" t="s">
        <v>5129</v>
      </c>
      <c r="I2789" s="64" t="s">
        <v>491</v>
      </c>
      <c r="J2789" s="63" t="s">
        <v>5130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838</v>
      </c>
      <c r="F2790" s="64">
        <v>1</v>
      </c>
      <c r="G2790" s="72">
        <v>130597401</v>
      </c>
      <c r="H2790" s="63" t="s">
        <v>5131</v>
      </c>
      <c r="I2790" s="64" t="s">
        <v>491</v>
      </c>
      <c r="J2790" s="63" t="s">
        <v>1719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793</v>
      </c>
      <c r="F2791" s="64">
        <v>1</v>
      </c>
      <c r="G2791" s="72">
        <v>130597197</v>
      </c>
      <c r="H2791" s="63" t="s">
        <v>5132</v>
      </c>
      <c r="I2791" s="64" t="s">
        <v>491</v>
      </c>
      <c r="J2791" s="63" t="s">
        <v>5133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1555</v>
      </c>
      <c r="F2792" s="64">
        <v>1</v>
      </c>
      <c r="G2792" s="72">
        <v>130597248</v>
      </c>
      <c r="H2792" s="63" t="s">
        <v>5134</v>
      </c>
      <c r="I2792" s="64" t="s">
        <v>491</v>
      </c>
      <c r="J2792" s="63" t="s">
        <v>1719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999</v>
      </c>
      <c r="F2793" s="64">
        <v>1</v>
      </c>
      <c r="G2793" s="72" t="s">
        <v>4177</v>
      </c>
      <c r="H2793" s="63" t="s">
        <v>5149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1890</v>
      </c>
      <c r="H2794" s="63" t="s">
        <v>5150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3633</v>
      </c>
      <c r="H2795" s="63" t="s">
        <v>5151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446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5152</v>
      </c>
      <c r="H2796" s="63" t="s">
        <v>5153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446</v>
      </c>
      <c r="C2797" s="64" t="s">
        <v>17</v>
      </c>
      <c r="D2797" s="64" t="s">
        <v>37</v>
      </c>
      <c r="E2797" s="64" t="s">
        <v>902</v>
      </c>
      <c r="F2797" s="64">
        <v>2</v>
      </c>
      <c r="G2797" s="72" t="s">
        <v>4352</v>
      </c>
      <c r="H2797" s="63" t="s">
        <v>5154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446</v>
      </c>
      <c r="C2798" s="64" t="s">
        <v>17</v>
      </c>
      <c r="D2798" s="64" t="s">
        <v>37</v>
      </c>
      <c r="E2798" s="64" t="s">
        <v>3052</v>
      </c>
      <c r="F2798" s="64">
        <v>2</v>
      </c>
      <c r="G2798" s="72" t="s">
        <v>3825</v>
      </c>
      <c r="H2798" s="63" t="s">
        <v>5155</v>
      </c>
      <c r="I2798" s="64" t="s">
        <v>494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548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446</v>
      </c>
      <c r="C2799" s="64" t="s">
        <v>17</v>
      </c>
      <c r="D2799" s="64" t="s">
        <v>37</v>
      </c>
      <c r="E2799" s="64" t="s">
        <v>3052</v>
      </c>
      <c r="F2799" s="64">
        <v>2</v>
      </c>
      <c r="G2799" s="72" t="s">
        <v>3112</v>
      </c>
      <c r="H2799" s="63" t="s">
        <v>5156</v>
      </c>
      <c r="I2799" s="64" t="s">
        <v>494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548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446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5157</v>
      </c>
      <c r="H2800" s="63" t="s">
        <v>5158</v>
      </c>
      <c r="I2800" s="64" t="s">
        <v>494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548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446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5159</v>
      </c>
      <c r="I2801" s="64" t="s">
        <v>494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548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446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785</v>
      </c>
      <c r="H2802" s="63" t="s">
        <v>5160</v>
      </c>
      <c r="I2802" s="64" t="s">
        <v>494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548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446</v>
      </c>
      <c r="C2803" s="64" t="s">
        <v>17</v>
      </c>
      <c r="D2803" s="64" t="s">
        <v>37</v>
      </c>
      <c r="E2803" s="64" t="s">
        <v>3052</v>
      </c>
      <c r="F2803" s="64">
        <v>2</v>
      </c>
      <c r="G2803" s="72" t="s">
        <v>3418</v>
      </c>
      <c r="H2803" s="63" t="s">
        <v>5161</v>
      </c>
      <c r="I2803" s="64" t="s">
        <v>494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548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446</v>
      </c>
      <c r="C2804" s="64" t="s">
        <v>17</v>
      </c>
      <c r="D2804" s="64" t="s">
        <v>37</v>
      </c>
      <c r="E2804" s="64" t="s">
        <v>3052</v>
      </c>
      <c r="F2804" s="64">
        <v>1</v>
      </c>
      <c r="G2804" s="72" t="s">
        <v>3286</v>
      </c>
      <c r="H2804" s="63" t="s">
        <v>5162</v>
      </c>
      <c r="I2804" s="64" t="s">
        <v>494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548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446</v>
      </c>
      <c r="C2805" s="64" t="s">
        <v>17</v>
      </c>
      <c r="D2805" s="64" t="s">
        <v>37</v>
      </c>
      <c r="E2805" s="64" t="s">
        <v>3051</v>
      </c>
      <c r="F2805" s="64">
        <v>1</v>
      </c>
      <c r="G2805" s="72" t="s">
        <v>3228</v>
      </c>
      <c r="H2805" s="63" t="s">
        <v>5163</v>
      </c>
      <c r="I2805" s="64" t="s">
        <v>494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548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446</v>
      </c>
      <c r="C2806" s="64" t="s">
        <v>18</v>
      </c>
      <c r="D2806" s="64" t="s">
        <v>37</v>
      </c>
      <c r="E2806" s="64" t="s">
        <v>1543</v>
      </c>
      <c r="F2806" s="64">
        <v>1</v>
      </c>
      <c r="G2806" s="72" t="s">
        <v>5164</v>
      </c>
      <c r="H2806" s="63" t="s">
        <v>5165</v>
      </c>
      <c r="I2806" s="64" t="s">
        <v>494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548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446</v>
      </c>
      <c r="C2807" s="64" t="s">
        <v>18</v>
      </c>
      <c r="D2807" s="64" t="s">
        <v>37</v>
      </c>
      <c r="E2807" s="64" t="s">
        <v>1544</v>
      </c>
      <c r="F2807" s="64">
        <v>1</v>
      </c>
      <c r="G2807" s="72" t="s">
        <v>1513</v>
      </c>
      <c r="H2807" s="63" t="s">
        <v>5166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446</v>
      </c>
      <c r="C2808" s="64" t="s">
        <v>18</v>
      </c>
      <c r="D2808" s="64" t="s">
        <v>37</v>
      </c>
      <c r="E2808" s="64" t="s">
        <v>2688</v>
      </c>
      <c r="F2808" s="64">
        <v>1</v>
      </c>
      <c r="G2808" s="72" t="s">
        <v>3105</v>
      </c>
      <c r="H2808" s="63" t="s">
        <v>5167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446</v>
      </c>
      <c r="C2809" s="64" t="s">
        <v>18</v>
      </c>
      <c r="D2809" s="64" t="s">
        <v>37</v>
      </c>
      <c r="E2809" s="64" t="s">
        <v>2641</v>
      </c>
      <c r="F2809" s="64">
        <v>2</v>
      </c>
      <c r="G2809" s="72" t="s">
        <v>247</v>
      </c>
      <c r="H2809" s="63" t="s">
        <v>5168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446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4764</v>
      </c>
      <c r="H2810" s="63" t="s">
        <v>5169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446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4606</v>
      </c>
      <c r="H2811" s="63" t="s">
        <v>5170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5152</v>
      </c>
      <c r="H2812" s="63" t="s">
        <v>5153</v>
      </c>
      <c r="I2812" s="64" t="s">
        <v>491</v>
      </c>
      <c r="J2812" s="63" t="s">
        <v>5171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902</v>
      </c>
      <c r="F2813" s="64">
        <v>1</v>
      </c>
      <c r="G2813" s="72" t="s">
        <v>4352</v>
      </c>
      <c r="H2813" s="63" t="s">
        <v>5154</v>
      </c>
      <c r="I2813" s="64" t="s">
        <v>491</v>
      </c>
      <c r="J2813" s="63" t="s">
        <v>5172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5157</v>
      </c>
      <c r="H2814" s="63" t="s">
        <v>5158</v>
      </c>
      <c r="I2814" s="64" t="s">
        <v>481</v>
      </c>
      <c r="J2814" s="63" t="s">
        <v>5173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5218</v>
      </c>
      <c r="X2814" s="63" t="s">
        <v>5219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5122</v>
      </c>
      <c r="I2815" s="64" t="s">
        <v>491</v>
      </c>
      <c r="J2815" s="63" t="s">
        <v>2065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446</v>
      </c>
      <c r="C2816" s="64" t="s">
        <v>18</v>
      </c>
      <c r="D2816" s="64" t="s">
        <v>37</v>
      </c>
      <c r="E2816" s="64" t="s">
        <v>904</v>
      </c>
      <c r="F2816" s="64">
        <v>1</v>
      </c>
      <c r="G2816" s="72" t="s">
        <v>2910</v>
      </c>
      <c r="H2816" s="63" t="s">
        <v>5053</v>
      </c>
      <c r="I2816" s="64" t="s">
        <v>491</v>
      </c>
      <c r="J2816" s="63" t="s">
        <v>2147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5125</v>
      </c>
      <c r="I2817" s="64" t="s">
        <v>491</v>
      </c>
      <c r="J2817" s="63" t="s">
        <v>5126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4749</v>
      </c>
      <c r="F2818" s="64">
        <v>2</v>
      </c>
      <c r="G2818" s="72">
        <v>130606093</v>
      </c>
      <c r="H2818" s="63" t="s">
        <v>5174</v>
      </c>
      <c r="I2818" s="64" t="s">
        <v>491</v>
      </c>
      <c r="J2818" s="63" t="s">
        <v>5175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446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1597</v>
      </c>
      <c r="H2819" s="63" t="s">
        <v>5184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446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1003</v>
      </c>
      <c r="H2820" s="63" t="s">
        <v>5185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446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1066</v>
      </c>
      <c r="H2821" s="63" t="s">
        <v>5186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446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1833</v>
      </c>
      <c r="H2822" s="63" t="s">
        <v>5187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5188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446</v>
      </c>
      <c r="C2824" s="64" t="s">
        <v>17</v>
      </c>
      <c r="D2824" s="64" t="s">
        <v>37</v>
      </c>
      <c r="E2824" s="64" t="s">
        <v>3051</v>
      </c>
      <c r="F2824" s="64">
        <v>2</v>
      </c>
      <c r="G2824" s="72" t="s">
        <v>5189</v>
      </c>
      <c r="H2824" s="63" t="s">
        <v>5190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446</v>
      </c>
      <c r="C2825" s="64" t="s">
        <v>17</v>
      </c>
      <c r="D2825" s="64" t="s">
        <v>37</v>
      </c>
      <c r="E2825" s="64" t="s">
        <v>3052</v>
      </c>
      <c r="F2825" s="64">
        <v>1</v>
      </c>
      <c r="G2825" s="72" t="s">
        <v>3176</v>
      </c>
      <c r="H2825" s="63" t="s">
        <v>5191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446</v>
      </c>
      <c r="C2826" s="64" t="s">
        <v>18</v>
      </c>
      <c r="D2826" s="64" t="s">
        <v>37</v>
      </c>
      <c r="E2826" s="64" t="s">
        <v>1500</v>
      </c>
      <c r="F2826" s="64">
        <v>1</v>
      </c>
      <c r="G2826" s="72" t="s">
        <v>5192</v>
      </c>
      <c r="H2826" s="63" t="s">
        <v>5193</v>
      </c>
      <c r="I2826" s="64" t="s">
        <v>494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548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446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5194</v>
      </c>
      <c r="H2827" s="63" t="s">
        <v>5195</v>
      </c>
      <c r="I2827" s="64" t="s">
        <v>494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548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446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5196</v>
      </c>
      <c r="I2828" s="64" t="s">
        <v>494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548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446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1862</v>
      </c>
      <c r="H2829" s="63" t="s">
        <v>5197</v>
      </c>
      <c r="I2829" s="64" t="s">
        <v>494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548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446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1566</v>
      </c>
      <c r="H2830" s="63" t="s">
        <v>5198</v>
      </c>
      <c r="I2830" s="64" t="s">
        <v>494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548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446</v>
      </c>
      <c r="C2831" s="64" t="s">
        <v>18</v>
      </c>
      <c r="D2831" s="64" t="s">
        <v>37</v>
      </c>
      <c r="E2831" s="64" t="s">
        <v>430</v>
      </c>
      <c r="F2831" s="64">
        <v>2</v>
      </c>
      <c r="G2831" s="72" t="s">
        <v>4764</v>
      </c>
      <c r="H2831" s="63" t="s">
        <v>5199</v>
      </c>
      <c r="I2831" s="64" t="s">
        <v>494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548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446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2977</v>
      </c>
      <c r="H2832" s="63" t="s">
        <v>5200</v>
      </c>
      <c r="I2832" s="64" t="s">
        <v>494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548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446</v>
      </c>
      <c r="C2833" s="64" t="s">
        <v>18</v>
      </c>
      <c r="D2833" s="64" t="s">
        <v>37</v>
      </c>
      <c r="E2833" s="64" t="s">
        <v>545</v>
      </c>
      <c r="F2833" s="64">
        <v>1</v>
      </c>
      <c r="G2833" s="72">
        <v>159381004</v>
      </c>
      <c r="H2833" s="63" t="s">
        <v>5201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446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5202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446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5203</v>
      </c>
      <c r="I2835" s="64" t="s">
        <v>491</v>
      </c>
      <c r="J2835" s="63" t="s">
        <v>5204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1558</v>
      </c>
      <c r="F2836" s="64">
        <v>1</v>
      </c>
      <c r="G2836" s="72">
        <v>130597245</v>
      </c>
      <c r="H2836" s="63" t="s">
        <v>5205</v>
      </c>
      <c r="I2836" s="64" t="s">
        <v>491</v>
      </c>
      <c r="J2836" s="63" t="s">
        <v>5206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5125</v>
      </c>
      <c r="I2837" s="64" t="s">
        <v>491</v>
      </c>
      <c r="J2837" s="63" t="s">
        <v>5207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5208</v>
      </c>
      <c r="I2838" s="64" t="s">
        <v>491</v>
      </c>
      <c r="J2838" s="63" t="s">
        <v>5209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446</v>
      </c>
      <c r="C2839" s="64" t="s">
        <v>18</v>
      </c>
      <c r="D2839" s="64" t="s">
        <v>37</v>
      </c>
      <c r="E2839" s="64" t="s">
        <v>430</v>
      </c>
      <c r="F2839" s="64">
        <v>2</v>
      </c>
      <c r="G2839" s="72" t="s">
        <v>4764</v>
      </c>
      <c r="H2839" s="63" t="s">
        <v>5199</v>
      </c>
      <c r="I2839" s="64" t="s">
        <v>486</v>
      </c>
      <c r="J2839" s="63" t="s">
        <v>5210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4196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446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1597</v>
      </c>
      <c r="H2840" s="63" t="s">
        <v>5184</v>
      </c>
      <c r="I2840" s="64" t="s">
        <v>491</v>
      </c>
      <c r="J2840" s="63" t="s">
        <v>4079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615</v>
      </c>
      <c r="F2841" s="64">
        <v>1</v>
      </c>
      <c r="G2841" s="72">
        <v>130597187</v>
      </c>
      <c r="H2841" s="63" t="s">
        <v>5211</v>
      </c>
      <c r="I2841" s="64" t="s">
        <v>481</v>
      </c>
      <c r="J2841" s="63" t="s">
        <v>5212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5220</v>
      </c>
      <c r="X2841" s="63" t="s">
        <v>5221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4396</v>
      </c>
      <c r="F2842" s="64">
        <v>1</v>
      </c>
      <c r="G2842" s="72" t="s">
        <v>4432</v>
      </c>
      <c r="H2842" s="63" t="s">
        <v>5213</v>
      </c>
      <c r="I2842" s="64" t="s">
        <v>481</v>
      </c>
      <c r="J2842" s="63" t="s">
        <v>5214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5222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4997</v>
      </c>
      <c r="F2843" s="64">
        <v>1</v>
      </c>
      <c r="G2843" s="72" t="s">
        <v>4432</v>
      </c>
      <c r="H2843" s="63" t="s">
        <v>5213</v>
      </c>
      <c r="I2843" s="64" t="s">
        <v>481</v>
      </c>
      <c r="J2843" s="63" t="s">
        <v>5214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5222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615</v>
      </c>
      <c r="F2844" s="64">
        <v>1</v>
      </c>
      <c r="G2844" s="72">
        <v>130597184</v>
      </c>
      <c r="H2844" s="63" t="s">
        <v>5235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723</v>
      </c>
      <c r="F2845" s="64">
        <v>2</v>
      </c>
      <c r="G2845" s="72">
        <v>130879001</v>
      </c>
      <c r="H2845" s="63" t="s">
        <v>5236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446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686</v>
      </c>
      <c r="H2846" s="63" t="s">
        <v>5237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446</v>
      </c>
      <c r="C2847" s="64" t="s">
        <v>17</v>
      </c>
      <c r="D2847" s="64" t="s">
        <v>37</v>
      </c>
      <c r="E2847" s="64" t="s">
        <v>3052</v>
      </c>
      <c r="F2847" s="64">
        <v>1</v>
      </c>
      <c r="G2847" s="72" t="s">
        <v>5238</v>
      </c>
      <c r="H2847" s="63" t="s">
        <v>5239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446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5240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446</v>
      </c>
      <c r="C2849" s="64" t="s">
        <v>17</v>
      </c>
      <c r="D2849" s="64" t="s">
        <v>37</v>
      </c>
      <c r="E2849" s="64" t="s">
        <v>902</v>
      </c>
      <c r="F2849" s="64">
        <v>2</v>
      </c>
      <c r="G2849" s="72" t="s">
        <v>1215</v>
      </c>
      <c r="H2849" s="63" t="s">
        <v>5241</v>
      </c>
      <c r="I2849" s="64" t="s">
        <v>494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548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446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5242</v>
      </c>
      <c r="H2850" s="63" t="s">
        <v>5243</v>
      </c>
      <c r="I2850" s="64" t="s">
        <v>494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548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446</v>
      </c>
      <c r="C2851" s="64" t="s">
        <v>17</v>
      </c>
      <c r="D2851" s="64" t="s">
        <v>37</v>
      </c>
      <c r="E2851" s="64" t="s">
        <v>3052</v>
      </c>
      <c r="F2851" s="64">
        <v>1</v>
      </c>
      <c r="G2851" s="72" t="s">
        <v>3208</v>
      </c>
      <c r="H2851" s="63" t="s">
        <v>5244</v>
      </c>
      <c r="I2851" s="64" t="s">
        <v>494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548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446</v>
      </c>
      <c r="C2852" s="64" t="s">
        <v>17</v>
      </c>
      <c r="D2852" s="64" t="s">
        <v>37</v>
      </c>
      <c r="E2852" s="64" t="s">
        <v>3052</v>
      </c>
      <c r="F2852" s="64">
        <v>1</v>
      </c>
      <c r="G2852" s="72" t="s">
        <v>3493</v>
      </c>
      <c r="H2852" s="63" t="s">
        <v>5245</v>
      </c>
      <c r="I2852" s="64" t="s">
        <v>494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548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446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5246</v>
      </c>
      <c r="H2853" s="63" t="s">
        <v>5247</v>
      </c>
      <c r="I2853" s="64" t="s">
        <v>494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548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446</v>
      </c>
      <c r="C2854" s="64" t="s">
        <v>18</v>
      </c>
      <c r="D2854" s="64" t="s">
        <v>37</v>
      </c>
      <c r="E2854" s="64" t="s">
        <v>1348</v>
      </c>
      <c r="F2854" s="64">
        <v>1</v>
      </c>
      <c r="G2854" s="72" t="s">
        <v>2013</v>
      </c>
      <c r="H2854" s="63" t="s">
        <v>5248</v>
      </c>
      <c r="I2854" s="64" t="s">
        <v>494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548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446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5249</v>
      </c>
      <c r="H2855" s="63" t="s">
        <v>5250</v>
      </c>
      <c r="I2855" s="64" t="s">
        <v>494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548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446</v>
      </c>
      <c r="C2856" s="64" t="s">
        <v>18</v>
      </c>
      <c r="D2856" s="64" t="s">
        <v>37</v>
      </c>
      <c r="E2856" s="64" t="s">
        <v>545</v>
      </c>
      <c r="F2856" s="64">
        <v>1</v>
      </c>
      <c r="G2856" s="72" t="s">
        <v>4554</v>
      </c>
      <c r="H2856" s="63" t="s">
        <v>5251</v>
      </c>
      <c r="I2856" s="64" t="s">
        <v>494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548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446</v>
      </c>
      <c r="C2857" s="64" t="s">
        <v>18</v>
      </c>
      <c r="D2857" s="64" t="s">
        <v>37</v>
      </c>
      <c r="E2857" s="64" t="s">
        <v>555</v>
      </c>
      <c r="F2857" s="64">
        <v>1</v>
      </c>
      <c r="G2857" s="72" t="s">
        <v>2406</v>
      </c>
      <c r="H2857" s="63" t="s">
        <v>5252</v>
      </c>
      <c r="I2857" s="64" t="s">
        <v>494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548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446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5253</v>
      </c>
      <c r="H2858" s="63" t="s">
        <v>5254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446</v>
      </c>
      <c r="C2859" s="64" t="s">
        <v>18</v>
      </c>
      <c r="D2859" s="64" t="s">
        <v>37</v>
      </c>
      <c r="E2859" s="64" t="s">
        <v>904</v>
      </c>
      <c r="F2859" s="64">
        <v>1</v>
      </c>
      <c r="G2859" s="72" t="s">
        <v>3340</v>
      </c>
      <c r="H2859" s="63" t="s">
        <v>5255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446</v>
      </c>
      <c r="C2860" s="64" t="s">
        <v>18</v>
      </c>
      <c r="D2860" s="64" t="s">
        <v>37</v>
      </c>
      <c r="E2860" s="64" t="s">
        <v>2580</v>
      </c>
      <c r="F2860" s="64">
        <v>1</v>
      </c>
      <c r="G2860" s="72" t="s">
        <v>4736</v>
      </c>
      <c r="H2860" s="63" t="s">
        <v>5256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446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5257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5240</v>
      </c>
      <c r="I2862" s="64" t="s">
        <v>481</v>
      </c>
      <c r="J2862" s="63" t="s">
        <v>5279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5271</v>
      </c>
      <c r="U2862" s="69" t="s">
        <v>30</v>
      </c>
      <c r="V2862" s="63"/>
      <c r="W2862" s="63">
        <v>308693009</v>
      </c>
      <c r="X2862" s="63" t="s">
        <v>5280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999</v>
      </c>
      <c r="F2863" s="64">
        <v>2</v>
      </c>
      <c r="G2863" s="72" t="s">
        <v>5258</v>
      </c>
      <c r="H2863" s="63" t="s">
        <v>5259</v>
      </c>
      <c r="I2863" s="64" t="s">
        <v>491</v>
      </c>
      <c r="J2863" s="63" t="s">
        <v>5260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686</v>
      </c>
      <c r="H2864" s="63" t="s">
        <v>5237</v>
      </c>
      <c r="I2864" s="64" t="s">
        <v>491</v>
      </c>
      <c r="J2864" s="63" t="s">
        <v>5261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3052</v>
      </c>
      <c r="F2865" s="64">
        <v>1</v>
      </c>
      <c r="G2865" s="72" t="s">
        <v>3493</v>
      </c>
      <c r="H2865" s="63" t="s">
        <v>5245</v>
      </c>
      <c r="I2865" s="64" t="s">
        <v>491</v>
      </c>
      <c r="J2865" s="63" t="s">
        <v>5262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5076</v>
      </c>
      <c r="F2866" s="64">
        <v>1</v>
      </c>
      <c r="G2866" s="72" t="s">
        <v>5263</v>
      </c>
      <c r="H2866" s="63" t="s">
        <v>5264</v>
      </c>
      <c r="I2866" s="64" t="s">
        <v>481</v>
      </c>
      <c r="J2866" s="63" t="s">
        <v>5265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5615</v>
      </c>
      <c r="X2866" s="70" t="s">
        <v>5616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1557</v>
      </c>
      <c r="F2867" s="64">
        <v>1</v>
      </c>
      <c r="G2867" s="72">
        <v>130606098</v>
      </c>
      <c r="H2867" s="63" t="s">
        <v>5266</v>
      </c>
      <c r="I2867" s="64" t="s">
        <v>491</v>
      </c>
      <c r="J2867" s="63" t="s">
        <v>4875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5234</v>
      </c>
      <c r="F2868" s="64">
        <v>2</v>
      </c>
      <c r="G2868" s="72">
        <v>130868002</v>
      </c>
      <c r="H2868" s="63" t="s">
        <v>5208</v>
      </c>
      <c r="I2868" s="64" t="s">
        <v>491</v>
      </c>
      <c r="J2868" s="63" t="s">
        <v>5267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1551</v>
      </c>
      <c r="F2869" s="64">
        <v>1</v>
      </c>
      <c r="G2869" s="72">
        <v>130868002</v>
      </c>
      <c r="H2869" s="63" t="s">
        <v>5208</v>
      </c>
      <c r="I2869" s="64" t="s">
        <v>491</v>
      </c>
      <c r="J2869" s="63" t="s">
        <v>5207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3291</v>
      </c>
      <c r="H2870" s="63" t="s">
        <v>5268</v>
      </c>
      <c r="I2870" s="64" t="s">
        <v>491</v>
      </c>
      <c r="J2870" s="63" t="s">
        <v>2151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1500</v>
      </c>
      <c r="F2871" s="64">
        <v>1</v>
      </c>
      <c r="G2871" s="72" t="s">
        <v>5269</v>
      </c>
      <c r="H2871" s="63" t="s">
        <v>5270</v>
      </c>
      <c r="I2871" s="64" t="s">
        <v>491</v>
      </c>
      <c r="J2871" s="63" t="s">
        <v>2151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2580</v>
      </c>
      <c r="F2872" s="64">
        <v>1</v>
      </c>
      <c r="G2872" s="85" t="s">
        <v>4736</v>
      </c>
      <c r="H2872" s="63" t="s">
        <v>5256</v>
      </c>
      <c r="I2872" s="64" t="s">
        <v>491</v>
      </c>
      <c r="J2872" s="63" t="s">
        <v>5275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613</v>
      </c>
      <c r="F2873" s="64">
        <v>1</v>
      </c>
      <c r="G2873" s="72">
        <v>130597093</v>
      </c>
      <c r="H2873" s="63" t="s">
        <v>5289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5290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1558</v>
      </c>
      <c r="F2875" s="64">
        <v>1</v>
      </c>
      <c r="G2875" s="72">
        <v>130597291</v>
      </c>
      <c r="H2875" s="63" t="s">
        <v>5291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793</v>
      </c>
      <c r="F2876" s="64">
        <v>1</v>
      </c>
      <c r="G2876" s="72">
        <v>130597315</v>
      </c>
      <c r="H2876" s="63" t="s">
        <v>5292</v>
      </c>
      <c r="I2876" s="64" t="s">
        <v>494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548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1555</v>
      </c>
      <c r="F2877" s="64">
        <v>1</v>
      </c>
      <c r="G2877" s="72">
        <v>130597397</v>
      </c>
      <c r="H2877" s="63" t="s">
        <v>5293</v>
      </c>
      <c r="I2877" s="64" t="s">
        <v>494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548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1156</v>
      </c>
      <c r="F2878" s="64">
        <v>2</v>
      </c>
      <c r="G2878" s="72" t="s">
        <v>301</v>
      </c>
      <c r="H2878" s="63" t="s">
        <v>5294</v>
      </c>
      <c r="I2878" s="64" t="s">
        <v>494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548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999</v>
      </c>
      <c r="F2879" s="64">
        <v>2</v>
      </c>
      <c r="G2879" s="72" t="s">
        <v>301</v>
      </c>
      <c r="H2879" s="63" t="s">
        <v>5295</v>
      </c>
      <c r="I2879" s="64" t="s">
        <v>494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548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5296</v>
      </c>
      <c r="H2880" s="63" t="s">
        <v>5297</v>
      </c>
      <c r="I2880" s="64" t="s">
        <v>494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548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613</v>
      </c>
      <c r="F2881" s="64">
        <v>1</v>
      </c>
      <c r="G2881" s="72">
        <v>130597401</v>
      </c>
      <c r="H2881" s="63" t="s">
        <v>5298</v>
      </c>
      <c r="I2881" s="64" t="s">
        <v>494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548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5299</v>
      </c>
      <c r="I2882" s="64" t="s">
        <v>494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548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5300</v>
      </c>
      <c r="I2883" s="64" t="s">
        <v>494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548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446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2404</v>
      </c>
      <c r="H2884" s="63" t="s">
        <v>5301</v>
      </c>
      <c r="I2884" s="64" t="s">
        <v>494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548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446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5302</v>
      </c>
      <c r="H2885" s="63" t="s">
        <v>5303</v>
      </c>
      <c r="I2885" s="64" t="s">
        <v>494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548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446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5304</v>
      </c>
      <c r="H2886" s="63" t="s">
        <v>5305</v>
      </c>
      <c r="I2886" s="64" t="s">
        <v>494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548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446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2076</v>
      </c>
      <c r="H2887" s="63" t="s">
        <v>5306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446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3554</v>
      </c>
      <c r="H2888" s="63" t="s">
        <v>5307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446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3099</v>
      </c>
      <c r="H2889" s="63" t="s">
        <v>5308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446</v>
      </c>
      <c r="C2890" s="64" t="s">
        <v>18</v>
      </c>
      <c r="D2890" s="64" t="s">
        <v>37</v>
      </c>
      <c r="E2890" s="64" t="s">
        <v>3480</v>
      </c>
      <c r="F2890" s="64">
        <v>2</v>
      </c>
      <c r="G2890" s="72" t="s">
        <v>5309</v>
      </c>
      <c r="H2890" s="63" t="s">
        <v>5310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446</v>
      </c>
      <c r="C2891" s="64" t="s">
        <v>18</v>
      </c>
      <c r="D2891" s="64" t="s">
        <v>37</v>
      </c>
      <c r="E2891" s="64" t="s">
        <v>904</v>
      </c>
      <c r="F2891" s="64">
        <v>1</v>
      </c>
      <c r="G2891" s="72" t="s">
        <v>5311</v>
      </c>
      <c r="H2891" s="63" t="s">
        <v>5312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446</v>
      </c>
      <c r="C2892" s="64" t="s">
        <v>18</v>
      </c>
      <c r="D2892" s="64" t="s">
        <v>37</v>
      </c>
      <c r="E2892" s="64" t="s">
        <v>1543</v>
      </c>
      <c r="F2892" s="64">
        <v>1</v>
      </c>
      <c r="G2892" s="72" t="s">
        <v>3103</v>
      </c>
      <c r="H2892" s="63" t="s">
        <v>5313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446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4803</v>
      </c>
      <c r="H2893" s="63" t="s">
        <v>5314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446</v>
      </c>
      <c r="C2894" s="64" t="s">
        <v>18</v>
      </c>
      <c r="D2894" s="64" t="s">
        <v>37</v>
      </c>
      <c r="E2894" s="64" t="s">
        <v>3808</v>
      </c>
      <c r="F2894" s="64">
        <v>1</v>
      </c>
      <c r="G2894" s="72" t="s">
        <v>3836</v>
      </c>
      <c r="H2894" s="63" t="s">
        <v>5315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446</v>
      </c>
      <c r="C2895" s="64" t="s">
        <v>18</v>
      </c>
      <c r="D2895" s="64" t="s">
        <v>37</v>
      </c>
      <c r="E2895" s="64" t="s">
        <v>555</v>
      </c>
      <c r="F2895" s="64">
        <v>1</v>
      </c>
      <c r="G2895" s="72" t="s">
        <v>3371</v>
      </c>
      <c r="H2895" s="63" t="s">
        <v>5316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446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5317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446</v>
      </c>
      <c r="C2897" s="64" t="s">
        <v>18</v>
      </c>
      <c r="D2897" s="64" t="s">
        <v>37</v>
      </c>
      <c r="E2897" s="64" t="s">
        <v>616</v>
      </c>
      <c r="F2897" s="64">
        <v>1</v>
      </c>
      <c r="G2897" s="72">
        <v>305681015</v>
      </c>
      <c r="H2897" s="63" t="s">
        <v>5318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5302</v>
      </c>
      <c r="H2898" s="63" t="s">
        <v>5303</v>
      </c>
      <c r="I2898" s="64" t="s">
        <v>491</v>
      </c>
      <c r="J2898" s="63" t="s">
        <v>2151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3554</v>
      </c>
      <c r="H2899" s="63" t="s">
        <v>5307</v>
      </c>
      <c r="I2899" s="64" t="s">
        <v>491</v>
      </c>
      <c r="J2899" s="63" t="s">
        <v>2151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902</v>
      </c>
      <c r="F2900" s="64">
        <v>2</v>
      </c>
      <c r="G2900" s="72" t="s">
        <v>4352</v>
      </c>
      <c r="H2900" s="63" t="s">
        <v>5319</v>
      </c>
      <c r="I2900" s="64" t="s">
        <v>491</v>
      </c>
      <c r="J2900" s="63" t="s">
        <v>5320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2404</v>
      </c>
      <c r="H2901" s="63" t="s">
        <v>5301</v>
      </c>
      <c r="I2901" s="64" t="s">
        <v>481</v>
      </c>
      <c r="J2901" s="63" t="s">
        <v>5321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5271</v>
      </c>
      <c r="U2901" s="63" t="s">
        <v>30</v>
      </c>
      <c r="V2901" s="63"/>
      <c r="W2901" s="63">
        <v>319129001</v>
      </c>
      <c r="X2901" s="63" t="s">
        <v>5327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3052</v>
      </c>
      <c r="F2902" s="64">
        <v>2</v>
      </c>
      <c r="G2902" s="72" t="s">
        <v>3208</v>
      </c>
      <c r="H2902" s="63" t="s">
        <v>5244</v>
      </c>
      <c r="I2902" s="64" t="s">
        <v>483</v>
      </c>
      <c r="J2902" s="63" t="s">
        <v>5322</v>
      </c>
      <c r="K2902" s="64" t="s">
        <v>2597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549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3052</v>
      </c>
      <c r="F2903" s="64">
        <v>2</v>
      </c>
      <c r="G2903" s="72" t="s">
        <v>3208</v>
      </c>
      <c r="H2903" s="63" t="s">
        <v>5244</v>
      </c>
      <c r="I2903" s="64" t="s">
        <v>483</v>
      </c>
      <c r="J2903" s="63" t="s">
        <v>5322</v>
      </c>
      <c r="K2903" s="64" t="s">
        <v>2597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549</v>
      </c>
      <c r="Y2903" s="63"/>
      <c r="Z2903" s="63"/>
      <c r="AA2903" s="63">
        <v>2026050158</v>
      </c>
    </row>
    <row r="2904" spans="1:27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5323</v>
      </c>
      <c r="H2904" s="63" t="s">
        <v>5324</v>
      </c>
      <c r="I2904" s="64" t="s">
        <v>491</v>
      </c>
      <c r="J2904" s="63" t="s">
        <v>2065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3808</v>
      </c>
      <c r="F2905" s="64">
        <v>1</v>
      </c>
      <c r="G2905" s="72" t="s">
        <v>3836</v>
      </c>
      <c r="H2905" s="63" t="s">
        <v>5315</v>
      </c>
      <c r="I2905" s="64" t="s">
        <v>491</v>
      </c>
      <c r="J2905" s="63" t="s">
        <v>2151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1547</v>
      </c>
      <c r="F2906" s="64">
        <v>1</v>
      </c>
      <c r="G2906" s="72">
        <v>130597197</v>
      </c>
      <c r="H2906" s="63" t="s">
        <v>5325</v>
      </c>
      <c r="I2906" s="64" t="s">
        <v>491</v>
      </c>
      <c r="J2906" s="63" t="s">
        <v>5326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1558</v>
      </c>
      <c r="F2907" s="64">
        <v>1</v>
      </c>
      <c r="G2907" s="72">
        <v>130597291</v>
      </c>
      <c r="H2907" s="63" t="s">
        <v>5291</v>
      </c>
      <c r="I2907" s="64" t="s">
        <v>491</v>
      </c>
      <c r="J2907" s="63" t="s">
        <v>1719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1551</v>
      </c>
      <c r="F2908" s="64">
        <v>1</v>
      </c>
      <c r="G2908" s="72">
        <v>130868002</v>
      </c>
      <c r="H2908" s="63" t="s">
        <v>5208</v>
      </c>
      <c r="I2908" s="64" t="s">
        <v>491</v>
      </c>
      <c r="J2908" s="63" t="s">
        <v>5326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793</v>
      </c>
      <c r="F2909" s="64">
        <v>1</v>
      </c>
      <c r="G2909" s="72">
        <v>130597315</v>
      </c>
      <c r="H2909" s="63" t="s">
        <v>5292</v>
      </c>
      <c r="I2909" s="64" t="s">
        <v>491</v>
      </c>
      <c r="J2909" s="63" t="s">
        <v>5133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5343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1548</v>
      </c>
      <c r="F2911" s="64">
        <v>1</v>
      </c>
      <c r="G2911" s="72">
        <v>130606093</v>
      </c>
      <c r="H2911" s="63" t="s">
        <v>5344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446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643</v>
      </c>
      <c r="H2912" s="63" t="s">
        <v>5345</v>
      </c>
      <c r="I2912" s="64" t="s">
        <v>494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548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446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2294</v>
      </c>
      <c r="H2913" s="63" t="s">
        <v>5346</v>
      </c>
      <c r="I2913" s="64" t="s">
        <v>494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548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446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2693</v>
      </c>
      <c r="H2914" s="63" t="s">
        <v>5347</v>
      </c>
      <c r="I2914" s="64" t="s">
        <v>494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548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446</v>
      </c>
      <c r="C2915" s="64" t="s">
        <v>17</v>
      </c>
      <c r="D2915" s="64" t="s">
        <v>37</v>
      </c>
      <c r="E2915" s="64" t="s">
        <v>3051</v>
      </c>
      <c r="F2915" s="64">
        <v>2</v>
      </c>
      <c r="G2915" s="72" t="s">
        <v>3453</v>
      </c>
      <c r="H2915" s="63" t="s">
        <v>5348</v>
      </c>
      <c r="I2915" s="64" t="s">
        <v>494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548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446</v>
      </c>
      <c r="C2916" s="64" t="s">
        <v>17</v>
      </c>
      <c r="D2916" s="64" t="s">
        <v>37</v>
      </c>
      <c r="E2916" s="64" t="s">
        <v>3051</v>
      </c>
      <c r="F2916" s="64">
        <v>1</v>
      </c>
      <c r="G2916" s="72" t="s">
        <v>3333</v>
      </c>
      <c r="H2916" s="63" t="s">
        <v>5349</v>
      </c>
      <c r="I2916" s="64" t="s">
        <v>494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548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446</v>
      </c>
      <c r="C2917" s="64" t="s">
        <v>17</v>
      </c>
      <c r="D2917" s="64" t="s">
        <v>37</v>
      </c>
      <c r="E2917" s="64" t="s">
        <v>3051</v>
      </c>
      <c r="F2917" s="64">
        <v>2</v>
      </c>
      <c r="G2917" s="72" t="s">
        <v>4859</v>
      </c>
      <c r="H2917" s="63" t="s">
        <v>5350</v>
      </c>
      <c r="I2917" s="64" t="s">
        <v>494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548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446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1019</v>
      </c>
      <c r="H2918" s="63" t="s">
        <v>5351</v>
      </c>
      <c r="I2918" s="64" t="s">
        <v>494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548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446</v>
      </c>
      <c r="C2919" s="64" t="s">
        <v>18</v>
      </c>
      <c r="D2919" s="64" t="s">
        <v>37</v>
      </c>
      <c r="E2919" s="64" t="s">
        <v>1432</v>
      </c>
      <c r="F2919" s="64">
        <v>2</v>
      </c>
      <c r="G2919" s="72" t="s">
        <v>737</v>
      </c>
      <c r="H2919" s="63" t="s">
        <v>5352</v>
      </c>
      <c r="I2919" s="64" t="s">
        <v>494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548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446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2725</v>
      </c>
      <c r="H2920" s="63" t="s">
        <v>5353</v>
      </c>
      <c r="I2920" s="64" t="s">
        <v>494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548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446</v>
      </c>
      <c r="C2921" s="64" t="s">
        <v>18</v>
      </c>
      <c r="D2921" s="64" t="s">
        <v>37</v>
      </c>
      <c r="E2921" s="64" t="s">
        <v>871</v>
      </c>
      <c r="F2921" s="64">
        <v>1</v>
      </c>
      <c r="G2921" s="72" t="s">
        <v>3298</v>
      </c>
      <c r="H2921" s="63" t="s">
        <v>5354</v>
      </c>
      <c r="I2921" s="64" t="s">
        <v>494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548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446</v>
      </c>
      <c r="C2922" s="64" t="s">
        <v>18</v>
      </c>
      <c r="D2922" s="64" t="s">
        <v>37</v>
      </c>
      <c r="E2922" s="64" t="s">
        <v>554</v>
      </c>
      <c r="F2922" s="64">
        <v>1</v>
      </c>
      <c r="G2922" s="72" t="s">
        <v>250</v>
      </c>
      <c r="H2922" s="63" t="s">
        <v>5355</v>
      </c>
      <c r="I2922" s="64" t="s">
        <v>494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548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446</v>
      </c>
      <c r="C2923" s="64" t="s">
        <v>18</v>
      </c>
      <c r="D2923" s="64" t="s">
        <v>37</v>
      </c>
      <c r="E2923" s="64" t="s">
        <v>819</v>
      </c>
      <c r="F2923" s="64">
        <v>1</v>
      </c>
      <c r="G2923" s="72">
        <v>317339001</v>
      </c>
      <c r="H2923" s="63" t="s">
        <v>5356</v>
      </c>
      <c r="I2923" s="64" t="s">
        <v>494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548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446</v>
      </c>
      <c r="C2924" s="64" t="s">
        <v>18</v>
      </c>
      <c r="D2924" s="64" t="s">
        <v>37</v>
      </c>
      <c r="E2924" s="64" t="s">
        <v>755</v>
      </c>
      <c r="F2924" s="64">
        <v>1</v>
      </c>
      <c r="G2924" s="72">
        <v>62032003</v>
      </c>
      <c r="H2924" s="63" t="s">
        <v>5224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1548</v>
      </c>
      <c r="F2925" s="64">
        <v>1</v>
      </c>
      <c r="G2925" s="72">
        <v>130606093</v>
      </c>
      <c r="H2925" s="63" t="s">
        <v>5344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3052</v>
      </c>
      <c r="F2926" s="64">
        <v>1</v>
      </c>
      <c r="G2926" s="72" t="s">
        <v>3208</v>
      </c>
      <c r="H2926" s="63" t="s">
        <v>5244</v>
      </c>
      <c r="I2926" s="64" t="s">
        <v>483</v>
      </c>
      <c r="J2926" s="63" t="s">
        <v>5322</v>
      </c>
      <c r="K2926" s="64" t="s">
        <v>2597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549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3052</v>
      </c>
      <c r="F2927" s="64">
        <v>1</v>
      </c>
      <c r="G2927" s="72" t="s">
        <v>3208</v>
      </c>
      <c r="H2927" s="63" t="s">
        <v>5244</v>
      </c>
      <c r="I2927" s="64" t="s">
        <v>483</v>
      </c>
      <c r="J2927" s="63" t="s">
        <v>5322</v>
      </c>
      <c r="K2927" s="64" t="s">
        <v>2597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549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3052</v>
      </c>
      <c r="F2928" s="64">
        <v>2</v>
      </c>
      <c r="G2928" s="72" t="s">
        <v>3208</v>
      </c>
      <c r="H2928" s="63" t="s">
        <v>5244</v>
      </c>
      <c r="I2928" s="64" t="s">
        <v>483</v>
      </c>
      <c r="J2928" s="63" t="s">
        <v>5322</v>
      </c>
      <c r="K2928" s="64" t="s">
        <v>2597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549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3052</v>
      </c>
      <c r="F2929" s="64">
        <v>2</v>
      </c>
      <c r="G2929" s="72" t="s">
        <v>3208</v>
      </c>
      <c r="H2929" s="63" t="s">
        <v>5244</v>
      </c>
      <c r="I2929" s="64" t="s">
        <v>483</v>
      </c>
      <c r="J2929" s="63" t="s">
        <v>5322</v>
      </c>
      <c r="K2929" s="64" t="s">
        <v>2597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549</v>
      </c>
      <c r="Y2929" s="63"/>
      <c r="Z2929" s="63"/>
      <c r="AA2929" s="63">
        <v>2026060004</v>
      </c>
    </row>
    <row r="2930" spans="1:27" s="71" customFormat="1" ht="23.5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1551</v>
      </c>
      <c r="F2930" s="64">
        <v>1</v>
      </c>
      <c r="G2930" s="72">
        <v>130868002</v>
      </c>
      <c r="H2930" s="63" t="s">
        <v>5357</v>
      </c>
      <c r="I2930" s="64" t="s">
        <v>491</v>
      </c>
      <c r="J2930" s="63" t="s">
        <v>5326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1072</v>
      </c>
      <c r="F2931" s="64">
        <v>1</v>
      </c>
      <c r="G2931" s="72" t="s">
        <v>734</v>
      </c>
      <c r="H2931" s="63" t="s">
        <v>5369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1072</v>
      </c>
      <c r="F2932" s="64">
        <v>1</v>
      </c>
      <c r="G2932" s="72" t="s">
        <v>3635</v>
      </c>
      <c r="H2932" s="63" t="s">
        <v>5370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5371</v>
      </c>
      <c r="H2933" s="63" t="s">
        <v>5372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1836</v>
      </c>
      <c r="H2934" s="63" t="s">
        <v>5373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446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3974</v>
      </c>
      <c r="H2935" s="63" t="s">
        <v>5374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446</v>
      </c>
      <c r="C2936" s="64" t="s">
        <v>17</v>
      </c>
      <c r="D2936" s="64" t="s">
        <v>37</v>
      </c>
      <c r="E2936" s="64" t="s">
        <v>3051</v>
      </c>
      <c r="F2936" s="64">
        <v>2</v>
      </c>
      <c r="G2936" s="72" t="s">
        <v>4241</v>
      </c>
      <c r="H2936" s="63" t="s">
        <v>5375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446</v>
      </c>
      <c r="C2937" s="64" t="s">
        <v>17</v>
      </c>
      <c r="D2937" s="64" t="s">
        <v>37</v>
      </c>
      <c r="E2937" s="64" t="s">
        <v>3051</v>
      </c>
      <c r="F2937" s="64">
        <v>2</v>
      </c>
      <c r="G2937" s="72" t="s">
        <v>5376</v>
      </c>
      <c r="H2937" s="63" t="s">
        <v>5377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446</v>
      </c>
      <c r="C2938" s="64" t="s">
        <v>17</v>
      </c>
      <c r="D2938" s="64" t="s">
        <v>37</v>
      </c>
      <c r="E2938" s="64" t="s">
        <v>3052</v>
      </c>
      <c r="F2938" s="64">
        <v>1</v>
      </c>
      <c r="G2938" s="72" t="s">
        <v>3112</v>
      </c>
      <c r="H2938" s="63" t="s">
        <v>5378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446</v>
      </c>
      <c r="C2939" s="64" t="s">
        <v>17</v>
      </c>
      <c r="D2939" s="64" t="s">
        <v>37</v>
      </c>
      <c r="E2939" s="64" t="s">
        <v>3051</v>
      </c>
      <c r="F2939" s="64">
        <v>2</v>
      </c>
      <c r="G2939" s="72" t="s">
        <v>3418</v>
      </c>
      <c r="H2939" s="63" t="s">
        <v>5379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446</v>
      </c>
      <c r="C2940" s="64" t="s">
        <v>18</v>
      </c>
      <c r="D2940" s="64" t="s">
        <v>37</v>
      </c>
      <c r="E2940" s="64" t="s">
        <v>1698</v>
      </c>
      <c r="F2940" s="64">
        <v>2</v>
      </c>
      <c r="G2940" s="72" t="s">
        <v>5380</v>
      </c>
      <c r="H2940" s="63" t="s">
        <v>5381</v>
      </c>
      <c r="I2940" s="64" t="s">
        <v>494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548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446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2592</v>
      </c>
      <c r="H2941" s="63" t="s">
        <v>5382</v>
      </c>
      <c r="I2941" s="64" t="s">
        <v>494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548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446</v>
      </c>
      <c r="C2942" s="64" t="s">
        <v>18</v>
      </c>
      <c r="D2942" s="64" t="s">
        <v>37</v>
      </c>
      <c r="E2942" s="64" t="s">
        <v>1544</v>
      </c>
      <c r="F2942" s="64">
        <v>1</v>
      </c>
      <c r="G2942" s="72" t="s">
        <v>5383</v>
      </c>
      <c r="H2942" s="63" t="s">
        <v>5384</v>
      </c>
      <c r="I2942" s="64" t="s">
        <v>494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548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446</v>
      </c>
      <c r="C2943" s="64" t="s">
        <v>18</v>
      </c>
      <c r="D2943" s="64" t="s">
        <v>37</v>
      </c>
      <c r="E2943" s="64" t="s">
        <v>1432</v>
      </c>
      <c r="F2943" s="64">
        <v>2</v>
      </c>
      <c r="G2943" s="72" t="s">
        <v>390</v>
      </c>
      <c r="H2943" s="63" t="s">
        <v>5385</v>
      </c>
      <c r="I2943" s="64" t="s">
        <v>494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548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446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5386</v>
      </c>
      <c r="I2944" s="64" t="s">
        <v>494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548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446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5387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446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5388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446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5389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446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5390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446</v>
      </c>
      <c r="C2949" s="64" t="s">
        <v>18</v>
      </c>
      <c r="D2949" s="64" t="s">
        <v>37</v>
      </c>
      <c r="E2949" s="64" t="s">
        <v>682</v>
      </c>
      <c r="F2949" s="64">
        <v>2</v>
      </c>
      <c r="G2949" s="72">
        <v>316292007</v>
      </c>
      <c r="H2949" s="63" t="s">
        <v>5391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446</v>
      </c>
      <c r="C2950" s="64" t="s">
        <v>18</v>
      </c>
      <c r="D2950" s="64" t="s">
        <v>37</v>
      </c>
      <c r="E2950" s="64" t="s">
        <v>1658</v>
      </c>
      <c r="F2950" s="64">
        <v>2</v>
      </c>
      <c r="G2950" s="72">
        <v>318972002</v>
      </c>
      <c r="H2950" s="63" t="s">
        <v>5392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5393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838</v>
      </c>
      <c r="F2952" s="64">
        <v>1</v>
      </c>
      <c r="G2952" s="72">
        <v>130597380</v>
      </c>
      <c r="H2952" s="63" t="s">
        <v>5394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838</v>
      </c>
      <c r="F2953" s="64">
        <v>1</v>
      </c>
      <c r="G2953" s="72">
        <v>130597401</v>
      </c>
      <c r="H2953" s="63" t="s">
        <v>5395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446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643</v>
      </c>
      <c r="H2954" s="63" t="s">
        <v>5345</v>
      </c>
      <c r="I2954" s="64" t="s">
        <v>486</v>
      </c>
      <c r="J2954" s="63" t="s">
        <v>5396</v>
      </c>
      <c r="K2954" s="64" t="s">
        <v>704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2075</v>
      </c>
      <c r="F2955" s="64">
        <v>2</v>
      </c>
      <c r="G2955" s="72" t="s">
        <v>834</v>
      </c>
      <c r="H2955" s="63" t="s">
        <v>5397</v>
      </c>
      <c r="I2955" s="64" t="s">
        <v>491</v>
      </c>
      <c r="J2955" s="63" t="s">
        <v>1719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2075</v>
      </c>
      <c r="F2956" s="64">
        <v>2</v>
      </c>
      <c r="G2956" s="72" t="s">
        <v>834</v>
      </c>
      <c r="H2956" s="63" t="s">
        <v>5397</v>
      </c>
      <c r="I2956" s="64" t="s">
        <v>491</v>
      </c>
      <c r="J2956" s="63" t="s">
        <v>2147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5368</v>
      </c>
      <c r="F2957" s="64">
        <v>2</v>
      </c>
      <c r="G2957" s="72">
        <v>130690040</v>
      </c>
      <c r="H2957" s="63" t="s">
        <v>5398</v>
      </c>
      <c r="I2957" s="64" t="s">
        <v>491</v>
      </c>
      <c r="J2957" s="63" t="s">
        <v>4778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1553</v>
      </c>
      <c r="F2958" s="64">
        <v>1</v>
      </c>
      <c r="G2958" s="72">
        <v>130597291</v>
      </c>
      <c r="H2958" s="63" t="s">
        <v>5399</v>
      </c>
      <c r="I2958" s="64" t="s">
        <v>491</v>
      </c>
      <c r="J2958" s="63" t="s">
        <v>2065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793</v>
      </c>
      <c r="F2959" s="64">
        <v>1</v>
      </c>
      <c r="G2959" s="72">
        <v>130597315</v>
      </c>
      <c r="H2959" s="63" t="s">
        <v>5400</v>
      </c>
      <c r="I2959" s="64" t="s">
        <v>491</v>
      </c>
      <c r="J2959" s="63" t="s">
        <v>4159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615</v>
      </c>
      <c r="F2960" s="64">
        <v>2</v>
      </c>
      <c r="G2960" s="72">
        <v>130597184</v>
      </c>
      <c r="H2960" s="63" t="s">
        <v>5424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615</v>
      </c>
      <c r="F2961" s="64">
        <v>2</v>
      </c>
      <c r="G2961" s="72">
        <v>130597185</v>
      </c>
      <c r="H2961" s="63" t="s">
        <v>5425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1072</v>
      </c>
      <c r="F2962" s="64">
        <v>1</v>
      </c>
      <c r="G2962" s="72" t="s">
        <v>4177</v>
      </c>
      <c r="H2962" s="63" t="s">
        <v>5426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446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1338</v>
      </c>
      <c r="H2963" s="63" t="s">
        <v>5427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446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1180</v>
      </c>
      <c r="H2964" s="63" t="s">
        <v>5428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446</v>
      </c>
      <c r="C2965" s="64" t="s">
        <v>17</v>
      </c>
      <c r="D2965" s="64" t="s">
        <v>37</v>
      </c>
      <c r="E2965" s="64" t="s">
        <v>3051</v>
      </c>
      <c r="F2965" s="64">
        <v>1</v>
      </c>
      <c r="G2965" s="72" t="s">
        <v>5429</v>
      </c>
      <c r="H2965" s="63" t="s">
        <v>5430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446</v>
      </c>
      <c r="C2966" s="64" t="s">
        <v>17</v>
      </c>
      <c r="D2966" s="64" t="s">
        <v>37</v>
      </c>
      <c r="E2966" s="64" t="s">
        <v>3052</v>
      </c>
      <c r="F2966" s="64">
        <v>2</v>
      </c>
      <c r="G2966" s="72" t="s">
        <v>3447</v>
      </c>
      <c r="H2966" s="63" t="s">
        <v>5431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446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3738</v>
      </c>
      <c r="H2967" s="63" t="s">
        <v>5432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446</v>
      </c>
      <c r="C2968" s="64" t="s">
        <v>17</v>
      </c>
      <c r="D2968" s="64" t="s">
        <v>37</v>
      </c>
      <c r="E2968" s="64" t="s">
        <v>3052</v>
      </c>
      <c r="F2968" s="64">
        <v>1</v>
      </c>
      <c r="G2968" s="72" t="s">
        <v>5008</v>
      </c>
      <c r="H2968" s="63" t="s">
        <v>5433</v>
      </c>
      <c r="I2968" s="64" t="s">
        <v>494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548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446</v>
      </c>
      <c r="C2969" s="64" t="s">
        <v>18</v>
      </c>
      <c r="D2969" s="64" t="s">
        <v>37</v>
      </c>
      <c r="E2969" s="64" t="s">
        <v>639</v>
      </c>
      <c r="F2969" s="64">
        <v>2</v>
      </c>
      <c r="G2969" s="72" t="s">
        <v>3534</v>
      </c>
      <c r="H2969" s="63" t="s">
        <v>5434</v>
      </c>
      <c r="I2969" s="64" t="s">
        <v>494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548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446</v>
      </c>
      <c r="C2970" s="64" t="s">
        <v>18</v>
      </c>
      <c r="D2970" s="64" t="s">
        <v>37</v>
      </c>
      <c r="E2970" s="64" t="s">
        <v>2688</v>
      </c>
      <c r="F2970" s="64">
        <v>1</v>
      </c>
      <c r="G2970" s="72" t="s">
        <v>5435</v>
      </c>
      <c r="H2970" s="63" t="s">
        <v>5436</v>
      </c>
      <c r="I2970" s="64" t="s">
        <v>494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548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446</v>
      </c>
      <c r="C2971" s="64" t="s">
        <v>18</v>
      </c>
      <c r="D2971" s="64" t="s">
        <v>37</v>
      </c>
      <c r="E2971" s="64" t="s">
        <v>3480</v>
      </c>
      <c r="F2971" s="64">
        <v>2</v>
      </c>
      <c r="G2971" s="72" t="s">
        <v>520</v>
      </c>
      <c r="H2971" s="63" t="s">
        <v>5437</v>
      </c>
      <c r="I2971" s="64" t="s">
        <v>494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548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446</v>
      </c>
      <c r="C2972" s="64" t="s">
        <v>18</v>
      </c>
      <c r="D2972" s="64" t="s">
        <v>37</v>
      </c>
      <c r="E2972" s="64" t="s">
        <v>2580</v>
      </c>
      <c r="F2972" s="64">
        <v>1</v>
      </c>
      <c r="G2972" s="72" t="s">
        <v>1942</v>
      </c>
      <c r="H2972" s="63" t="s">
        <v>5438</v>
      </c>
      <c r="I2972" s="64" t="s">
        <v>494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548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446</v>
      </c>
      <c r="C2973" s="64" t="s">
        <v>18</v>
      </c>
      <c r="D2973" s="64" t="s">
        <v>37</v>
      </c>
      <c r="E2973" s="64" t="s">
        <v>904</v>
      </c>
      <c r="F2973" s="64">
        <v>1</v>
      </c>
      <c r="G2973" s="72">
        <v>159283005</v>
      </c>
      <c r="H2973" s="63" t="s">
        <v>5439</v>
      </c>
      <c r="I2973" s="64" t="s">
        <v>494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548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446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5440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446</v>
      </c>
      <c r="C2975" s="64" t="s">
        <v>18</v>
      </c>
      <c r="D2975" s="64" t="s">
        <v>37</v>
      </c>
      <c r="E2975" s="64" t="s">
        <v>903</v>
      </c>
      <c r="F2975" s="64">
        <v>1</v>
      </c>
      <c r="G2975" s="72">
        <v>317336002</v>
      </c>
      <c r="H2975" s="63" t="s">
        <v>5441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446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5442</v>
      </c>
      <c r="H2976" s="63" t="s">
        <v>5443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902</v>
      </c>
      <c r="F2977" s="64">
        <v>1</v>
      </c>
      <c r="G2977" s="72" t="s">
        <v>4352</v>
      </c>
      <c r="H2977" s="63" t="s">
        <v>5319</v>
      </c>
      <c r="I2977" s="64" t="s">
        <v>486</v>
      </c>
      <c r="J2977" s="63" t="s">
        <v>5444</v>
      </c>
      <c r="K2977" s="64" t="s">
        <v>704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5448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1019</v>
      </c>
      <c r="H2978" s="63" t="s">
        <v>5351</v>
      </c>
      <c r="I2978" s="64" t="s">
        <v>491</v>
      </c>
      <c r="J2978" s="63" t="s">
        <v>5445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4397</v>
      </c>
      <c r="F2979" s="64">
        <v>1</v>
      </c>
      <c r="G2979" s="72">
        <v>130597245</v>
      </c>
      <c r="H2979" s="63" t="s">
        <v>5446</v>
      </c>
      <c r="I2979" s="64" t="s">
        <v>491</v>
      </c>
      <c r="J2979" s="63" t="s">
        <v>5447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customHeight="1" x14ac:dyDescent="0.35">
      <c r="A2980" s="62">
        <v>46175</v>
      </c>
      <c r="B2980" s="63" t="s">
        <v>446</v>
      </c>
      <c r="C2980" s="64" t="s">
        <v>18</v>
      </c>
      <c r="D2980" s="64" t="s">
        <v>37</v>
      </c>
      <c r="E2980" s="64" t="s">
        <v>2688</v>
      </c>
      <c r="F2980" s="64">
        <v>1</v>
      </c>
      <c r="G2980" s="72" t="s">
        <v>5435</v>
      </c>
      <c r="H2980" s="63" t="s">
        <v>5436</v>
      </c>
      <c r="I2980" s="64" t="s">
        <v>491</v>
      </c>
      <c r="J2980" s="63" t="s">
        <v>2151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customHeight="1" x14ac:dyDescent="0.35">
      <c r="A2981" s="62">
        <v>46175</v>
      </c>
      <c r="B2981" s="63" t="s">
        <v>446</v>
      </c>
      <c r="C2981" s="64" t="s">
        <v>18</v>
      </c>
      <c r="D2981" s="64" t="s">
        <v>37</v>
      </c>
      <c r="E2981" s="64" t="s">
        <v>2580</v>
      </c>
      <c r="F2981" s="64">
        <v>1</v>
      </c>
      <c r="G2981" s="72" t="s">
        <v>1942</v>
      </c>
      <c r="H2981" s="63" t="s">
        <v>5438</v>
      </c>
      <c r="I2981" s="64" t="s">
        <v>491</v>
      </c>
      <c r="J2981" s="63" t="s">
        <v>2151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customHeight="1" x14ac:dyDescent="0.35">
      <c r="A2982" s="62">
        <v>46176</v>
      </c>
      <c r="B2982" s="63" t="s">
        <v>446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5461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customHeight="1" x14ac:dyDescent="0.35">
      <c r="A2983" s="62">
        <v>46176</v>
      </c>
      <c r="B2983" s="63" t="s">
        <v>446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759</v>
      </c>
      <c r="H2983" s="63" t="s">
        <v>5462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446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463</v>
      </c>
      <c r="H2984" s="63" t="s">
        <v>5463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999</v>
      </c>
      <c r="F2985" s="64">
        <v>1</v>
      </c>
      <c r="G2985" s="72" t="s">
        <v>765</v>
      </c>
      <c r="H2985" s="63" t="s">
        <v>5464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446</v>
      </c>
      <c r="C2986" s="64" t="s">
        <v>17</v>
      </c>
      <c r="D2986" s="64" t="s">
        <v>37</v>
      </c>
      <c r="E2986" s="64" t="s">
        <v>3051</v>
      </c>
      <c r="F2986" s="64">
        <v>2</v>
      </c>
      <c r="G2986" s="72" t="s">
        <v>4241</v>
      </c>
      <c r="H2986" s="63" t="s">
        <v>5465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446</v>
      </c>
      <c r="C2987" s="64" t="s">
        <v>17</v>
      </c>
      <c r="D2987" s="64" t="s">
        <v>37</v>
      </c>
      <c r="E2987" s="64" t="s">
        <v>3051</v>
      </c>
      <c r="F2987" s="64">
        <v>1</v>
      </c>
      <c r="G2987" s="72" t="s">
        <v>3073</v>
      </c>
      <c r="H2987" s="63" t="s">
        <v>5466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446</v>
      </c>
      <c r="C2988" s="64" t="s">
        <v>17</v>
      </c>
      <c r="D2988" s="64" t="s">
        <v>37</v>
      </c>
      <c r="E2988" s="64" t="s">
        <v>3052</v>
      </c>
      <c r="F2988" s="64">
        <v>1</v>
      </c>
      <c r="G2988" s="72" t="s">
        <v>4903</v>
      </c>
      <c r="H2988" s="63" t="s">
        <v>5467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446</v>
      </c>
      <c r="C2989" s="64" t="s">
        <v>18</v>
      </c>
      <c r="D2989" s="64" t="s">
        <v>37</v>
      </c>
      <c r="E2989" s="64" t="s">
        <v>1544</v>
      </c>
      <c r="F2989" s="64">
        <v>1</v>
      </c>
      <c r="G2989" s="72" t="s">
        <v>3911</v>
      </c>
      <c r="H2989" s="63" t="s">
        <v>5468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446</v>
      </c>
      <c r="C2990" s="64" t="s">
        <v>18</v>
      </c>
      <c r="D2990" s="64" t="s">
        <v>37</v>
      </c>
      <c r="E2990" s="64" t="s">
        <v>2114</v>
      </c>
      <c r="F2990" s="64">
        <v>1</v>
      </c>
      <c r="G2990" s="72" t="s">
        <v>5469</v>
      </c>
      <c r="H2990" s="63" t="s">
        <v>5470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446</v>
      </c>
      <c r="C2991" s="64" t="s">
        <v>18</v>
      </c>
      <c r="D2991" s="64" t="s">
        <v>37</v>
      </c>
      <c r="E2991" s="64" t="s">
        <v>871</v>
      </c>
      <c r="F2991" s="64">
        <v>1</v>
      </c>
      <c r="G2991" s="72" t="s">
        <v>2804</v>
      </c>
      <c r="H2991" s="63" t="s">
        <v>5471</v>
      </c>
      <c r="I2991" s="64" t="s">
        <v>494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548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446</v>
      </c>
      <c r="C2992" s="64" t="s">
        <v>18</v>
      </c>
      <c r="D2992" s="64" t="s">
        <v>37</v>
      </c>
      <c r="E2992" s="64" t="s">
        <v>904</v>
      </c>
      <c r="F2992" s="64">
        <v>1</v>
      </c>
      <c r="G2992" s="72" t="s">
        <v>4915</v>
      </c>
      <c r="H2992" s="63" t="s">
        <v>5472</v>
      </c>
      <c r="I2992" s="64" t="s">
        <v>494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548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446</v>
      </c>
      <c r="C2993" s="64" t="s">
        <v>18</v>
      </c>
      <c r="D2993" s="64" t="s">
        <v>37</v>
      </c>
      <c r="E2993" s="64" t="s">
        <v>1000</v>
      </c>
      <c r="F2993" s="64">
        <v>2</v>
      </c>
      <c r="G2993" s="72" t="s">
        <v>924</v>
      </c>
      <c r="H2993" s="63" t="s">
        <v>5473</v>
      </c>
      <c r="I2993" s="64" t="s">
        <v>494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548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446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5474</v>
      </c>
      <c r="I2994" s="64" t="s">
        <v>494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548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446</v>
      </c>
      <c r="C2995" s="64" t="s">
        <v>18</v>
      </c>
      <c r="D2995" s="64" t="s">
        <v>37</v>
      </c>
      <c r="E2995" s="64" t="s">
        <v>819</v>
      </c>
      <c r="F2995" s="64">
        <v>1</v>
      </c>
      <c r="G2995" s="72">
        <v>317342003</v>
      </c>
      <c r="H2995" s="63" t="s">
        <v>5475</v>
      </c>
      <c r="I2995" s="64" t="s">
        <v>494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548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845</v>
      </c>
      <c r="F2996" s="64">
        <v>1</v>
      </c>
      <c r="G2996" s="72">
        <v>130597368</v>
      </c>
      <c r="H2996" s="63" t="s">
        <v>5476</v>
      </c>
      <c r="I2996" s="64" t="s">
        <v>491</v>
      </c>
      <c r="J2996" s="63" t="s">
        <v>1719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1550</v>
      </c>
      <c r="F2997" s="64">
        <v>1</v>
      </c>
      <c r="G2997" s="72">
        <v>130597401</v>
      </c>
      <c r="H2997" s="63" t="s">
        <v>5477</v>
      </c>
      <c r="I2997" s="64" t="s">
        <v>491</v>
      </c>
      <c r="J2997" s="63" t="s">
        <v>5478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5463</v>
      </c>
      <c r="I2998" s="64" t="s">
        <v>491</v>
      </c>
      <c r="J2998" s="63" t="s">
        <v>5479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customHeight="1" x14ac:dyDescent="0.35">
      <c r="A2999" s="62">
        <v>46176</v>
      </c>
      <c r="B2999" s="63" t="s">
        <v>446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875</v>
      </c>
      <c r="H2999" s="63" t="s">
        <v>5480</v>
      </c>
      <c r="I2999" s="64" t="s">
        <v>481</v>
      </c>
      <c r="J2999" s="63" t="s">
        <v>5481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549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1118</v>
      </c>
      <c r="F3000" s="64">
        <v>2</v>
      </c>
      <c r="G3000" s="72">
        <v>130597401</v>
      </c>
      <c r="H3000" s="63" t="s">
        <v>5489</v>
      </c>
      <c r="I3000" s="64" t="s">
        <v>483</v>
      </c>
      <c r="J3000" s="63" t="s">
        <v>5492</v>
      </c>
      <c r="K3000" s="64" t="s">
        <v>2597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5493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5488</v>
      </c>
      <c r="F3001" s="64">
        <v>2</v>
      </c>
      <c r="G3001" s="72">
        <v>130597339</v>
      </c>
      <c r="H3001" s="63" t="s">
        <v>5490</v>
      </c>
      <c r="I3001" s="64" t="s">
        <v>483</v>
      </c>
      <c r="J3001" s="63" t="s">
        <v>5492</v>
      </c>
      <c r="K3001" s="64" t="s">
        <v>2597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5493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642</v>
      </c>
      <c r="F3002" s="64">
        <v>2</v>
      </c>
      <c r="G3002" s="72">
        <v>130597380</v>
      </c>
      <c r="H3002" s="63" t="s">
        <v>5491</v>
      </c>
      <c r="I3002" s="64" t="s">
        <v>483</v>
      </c>
      <c r="J3002" s="63" t="s">
        <v>5492</v>
      </c>
      <c r="K3002" s="64" t="s">
        <v>2597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5493</v>
      </c>
      <c r="Y3002" s="63"/>
      <c r="Z3002" s="63"/>
      <c r="AA3002" s="63">
        <v>2026060024</v>
      </c>
    </row>
    <row r="3003" spans="1:27" s="71" customFormat="1" ht="23.5" customHeight="1" x14ac:dyDescent="0.35">
      <c r="A3003" s="62">
        <v>46177</v>
      </c>
      <c r="B3003" s="63" t="s">
        <v>446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1853</v>
      </c>
      <c r="H3003" s="63" t="s">
        <v>5501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customHeight="1" x14ac:dyDescent="0.35">
      <c r="A3004" s="62">
        <v>46177</v>
      </c>
      <c r="B3004" s="63" t="s">
        <v>446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5304</v>
      </c>
      <c r="H3004" s="63" t="s">
        <v>5502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446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875</v>
      </c>
      <c r="H3005" s="63" t="s">
        <v>5480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999</v>
      </c>
      <c r="F3006" s="64">
        <v>1</v>
      </c>
      <c r="G3006" s="72" t="s">
        <v>734</v>
      </c>
      <c r="H3006" s="63" t="s">
        <v>5503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1072</v>
      </c>
      <c r="F3007" s="64">
        <v>2</v>
      </c>
      <c r="G3007" s="72" t="s">
        <v>1836</v>
      </c>
      <c r="H3007" s="63" t="s">
        <v>5504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723</v>
      </c>
      <c r="F3008" s="64">
        <v>2</v>
      </c>
      <c r="G3008" s="72">
        <v>130670008</v>
      </c>
      <c r="H3008" s="63" t="s">
        <v>5505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4997</v>
      </c>
      <c r="F3009" s="64">
        <v>1</v>
      </c>
      <c r="G3009" s="72" t="s">
        <v>4432</v>
      </c>
      <c r="H3009" s="63" t="s">
        <v>5506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446</v>
      </c>
      <c r="C3010" s="64" t="s">
        <v>17</v>
      </c>
      <c r="D3010" s="64" t="s">
        <v>37</v>
      </c>
      <c r="E3010" s="64" t="s">
        <v>3051</v>
      </c>
      <c r="F3010" s="64">
        <v>2</v>
      </c>
      <c r="G3010" s="72" t="s">
        <v>3560</v>
      </c>
      <c r="H3010" s="63" t="s">
        <v>5507</v>
      </c>
      <c r="I3010" s="64" t="s">
        <v>494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548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446</v>
      </c>
      <c r="C3011" s="64" t="s">
        <v>17</v>
      </c>
      <c r="D3011" s="64" t="s">
        <v>37</v>
      </c>
      <c r="E3011" s="64" t="s">
        <v>3051</v>
      </c>
      <c r="F3011" s="64">
        <v>2</v>
      </c>
      <c r="G3011" s="72" t="s">
        <v>4406</v>
      </c>
      <c r="H3011" s="63" t="s">
        <v>5508</v>
      </c>
      <c r="I3011" s="64" t="s">
        <v>494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548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446</v>
      </c>
      <c r="C3012" s="64" t="s">
        <v>17</v>
      </c>
      <c r="D3012" s="64" t="s">
        <v>37</v>
      </c>
      <c r="E3012" s="64" t="s">
        <v>3052</v>
      </c>
      <c r="F3012" s="64">
        <v>1</v>
      </c>
      <c r="G3012" s="72" t="s">
        <v>3327</v>
      </c>
      <c r="H3012" s="63" t="s">
        <v>5509</v>
      </c>
      <c r="I3012" s="64" t="s">
        <v>494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548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446</v>
      </c>
      <c r="C3013" s="64" t="s">
        <v>18</v>
      </c>
      <c r="D3013" s="64" t="s">
        <v>37</v>
      </c>
      <c r="E3013" s="64" t="s">
        <v>555</v>
      </c>
      <c r="F3013" s="64">
        <v>1</v>
      </c>
      <c r="G3013" s="72" t="s">
        <v>3179</v>
      </c>
      <c r="H3013" s="63" t="s">
        <v>5510</v>
      </c>
      <c r="I3013" s="64" t="s">
        <v>494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548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446</v>
      </c>
      <c r="C3014" s="64" t="s">
        <v>18</v>
      </c>
      <c r="D3014" s="64" t="s">
        <v>37</v>
      </c>
      <c r="E3014" s="64" t="s">
        <v>1500</v>
      </c>
      <c r="F3014" s="64">
        <v>1</v>
      </c>
      <c r="G3014" s="72" t="s">
        <v>2970</v>
      </c>
      <c r="H3014" s="63" t="s">
        <v>4553</v>
      </c>
      <c r="I3014" s="64" t="s">
        <v>494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548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446</v>
      </c>
      <c r="C3015" s="64" t="s">
        <v>18</v>
      </c>
      <c r="D3015" s="64" t="s">
        <v>37</v>
      </c>
      <c r="E3015" s="64" t="s">
        <v>2688</v>
      </c>
      <c r="F3015" s="64">
        <v>1</v>
      </c>
      <c r="G3015" s="72" t="s">
        <v>2091</v>
      </c>
      <c r="H3015" s="63" t="s">
        <v>5511</v>
      </c>
      <c r="I3015" s="64" t="s">
        <v>494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548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446</v>
      </c>
      <c r="C3016" s="64" t="s">
        <v>18</v>
      </c>
      <c r="D3016" s="64" t="s">
        <v>37</v>
      </c>
      <c r="E3016" s="64" t="s">
        <v>2641</v>
      </c>
      <c r="F3016" s="64">
        <v>2</v>
      </c>
      <c r="G3016" s="72" t="s">
        <v>247</v>
      </c>
      <c r="H3016" s="63" t="s">
        <v>5512</v>
      </c>
      <c r="I3016" s="64" t="s">
        <v>494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548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446</v>
      </c>
      <c r="C3017" s="64" t="s">
        <v>18</v>
      </c>
      <c r="D3017" s="64" t="s">
        <v>37</v>
      </c>
      <c r="E3017" s="64" t="s">
        <v>1543</v>
      </c>
      <c r="F3017" s="64">
        <v>1</v>
      </c>
      <c r="G3017" s="72" t="s">
        <v>2415</v>
      </c>
      <c r="H3017" s="63" t="s">
        <v>5513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446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1516</v>
      </c>
      <c r="H3018" s="63" t="s">
        <v>5514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446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2161</v>
      </c>
      <c r="H3019" s="63" t="s">
        <v>5515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446</v>
      </c>
      <c r="C3020" s="64" t="s">
        <v>18</v>
      </c>
      <c r="D3020" s="64" t="s">
        <v>37</v>
      </c>
      <c r="E3020" s="64" t="s">
        <v>1308</v>
      </c>
      <c r="F3020" s="64">
        <v>2</v>
      </c>
      <c r="G3020" s="72" t="s">
        <v>472</v>
      </c>
      <c r="H3020" s="63" t="s">
        <v>5516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446</v>
      </c>
      <c r="C3021" s="64" t="s">
        <v>18</v>
      </c>
      <c r="D3021" s="64" t="s">
        <v>37</v>
      </c>
      <c r="E3021" s="64" t="s">
        <v>2114</v>
      </c>
      <c r="F3021" s="64">
        <v>1</v>
      </c>
      <c r="G3021" s="72" t="s">
        <v>324</v>
      </c>
      <c r="H3021" s="63" t="s">
        <v>5517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446</v>
      </c>
      <c r="C3022" s="64" t="s">
        <v>18</v>
      </c>
      <c r="D3022" s="64" t="s">
        <v>37</v>
      </c>
      <c r="E3022" s="64" t="s">
        <v>1543</v>
      </c>
      <c r="F3022" s="64">
        <v>1</v>
      </c>
      <c r="G3022" s="72" t="s">
        <v>2415</v>
      </c>
      <c r="H3022" s="63" t="s">
        <v>5513</v>
      </c>
      <c r="I3022" s="64" t="s">
        <v>491</v>
      </c>
      <c r="J3022" s="63" t="s">
        <v>2151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customHeight="1" x14ac:dyDescent="0.35">
      <c r="A3023" s="62">
        <v>46177</v>
      </c>
      <c r="B3023" s="63" t="s">
        <v>446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1516</v>
      </c>
      <c r="H3023" s="63" t="s">
        <v>5514</v>
      </c>
      <c r="I3023" s="64" t="s">
        <v>491</v>
      </c>
      <c r="J3023" s="63" t="s">
        <v>2151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1553</v>
      </c>
      <c r="F3024" s="64">
        <v>1</v>
      </c>
      <c r="G3024" s="72">
        <v>130597380</v>
      </c>
      <c r="H3024" s="63" t="s">
        <v>5518</v>
      </c>
      <c r="I3024" s="64" t="s">
        <v>491</v>
      </c>
      <c r="J3024" s="63" t="s">
        <v>5519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3099</v>
      </c>
      <c r="H3025" s="63" t="s">
        <v>5520</v>
      </c>
      <c r="I3025" s="64" t="s">
        <v>481</v>
      </c>
      <c r="J3025" s="63" t="s">
        <v>5521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5523</v>
      </c>
      <c r="Y3025" s="63"/>
      <c r="Z3025" s="63"/>
      <c r="AA3025" s="63">
        <v>2026060028</v>
      </c>
    </row>
    <row r="3026" spans="1:27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3051</v>
      </c>
      <c r="F3026" s="64">
        <v>1</v>
      </c>
      <c r="G3026" s="72" t="s">
        <v>3560</v>
      </c>
      <c r="H3026" s="63" t="s">
        <v>5507</v>
      </c>
      <c r="I3026" s="64" t="s">
        <v>486</v>
      </c>
      <c r="J3026" s="63" t="s">
        <v>5522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customHeight="1" x14ac:dyDescent="0.35">
      <c r="A3027" s="62">
        <v>46177</v>
      </c>
      <c r="B3027" s="63" t="s">
        <v>446</v>
      </c>
      <c r="C3027" s="64" t="s">
        <v>17</v>
      </c>
      <c r="D3027" s="64" t="s">
        <v>37</v>
      </c>
      <c r="E3027" s="64" t="s">
        <v>3051</v>
      </c>
      <c r="F3027" s="64">
        <v>1</v>
      </c>
      <c r="G3027" s="72" t="s">
        <v>3560</v>
      </c>
      <c r="H3027" s="63" t="s">
        <v>5507</v>
      </c>
      <c r="I3027" s="64" t="s">
        <v>491</v>
      </c>
      <c r="J3027" s="63" t="s">
        <v>2151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customHeight="1" x14ac:dyDescent="0.35">
      <c r="A3028" s="62">
        <v>46178</v>
      </c>
      <c r="B3028" s="63" t="s">
        <v>446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2858</v>
      </c>
      <c r="H3028" s="63" t="s">
        <v>5529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customHeight="1" x14ac:dyDescent="0.35">
      <c r="A3029" s="62">
        <v>46178</v>
      </c>
      <c r="B3029" s="63" t="s">
        <v>446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2294</v>
      </c>
      <c r="H3029" s="63" t="s">
        <v>5530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446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3358</v>
      </c>
      <c r="H3030" s="63" t="s">
        <v>5531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999</v>
      </c>
      <c r="F3031" s="64">
        <v>1</v>
      </c>
      <c r="G3031" s="72" t="s">
        <v>734</v>
      </c>
      <c r="H3031" s="63" t="s">
        <v>5503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1072</v>
      </c>
      <c r="F3032" s="64">
        <v>1</v>
      </c>
      <c r="G3032" s="72" t="s">
        <v>301</v>
      </c>
      <c r="H3032" s="63" t="s">
        <v>5532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1072</v>
      </c>
      <c r="F3033" s="64">
        <v>1</v>
      </c>
      <c r="G3033" s="72" t="s">
        <v>2966</v>
      </c>
      <c r="H3033" s="63" t="s">
        <v>5533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446</v>
      </c>
      <c r="C3034" s="64" t="s">
        <v>17</v>
      </c>
      <c r="D3034" s="64" t="s">
        <v>37</v>
      </c>
      <c r="E3034" s="64" t="s">
        <v>3051</v>
      </c>
      <c r="F3034" s="64">
        <v>2</v>
      </c>
      <c r="G3034" s="72" t="s">
        <v>4594</v>
      </c>
      <c r="H3034" s="63" t="s">
        <v>5534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446</v>
      </c>
      <c r="C3035" s="64" t="s">
        <v>17</v>
      </c>
      <c r="D3035" s="64" t="s">
        <v>37</v>
      </c>
      <c r="E3035" s="64" t="s">
        <v>3051</v>
      </c>
      <c r="F3035" s="64">
        <v>2</v>
      </c>
      <c r="G3035" s="72" t="s">
        <v>3784</v>
      </c>
      <c r="H3035" s="63" t="s">
        <v>5535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446</v>
      </c>
      <c r="C3036" s="64" t="s">
        <v>17</v>
      </c>
      <c r="D3036" s="64" t="s">
        <v>37</v>
      </c>
      <c r="E3036" s="64" t="s">
        <v>3051</v>
      </c>
      <c r="F3036" s="64">
        <v>2</v>
      </c>
      <c r="G3036" s="72" t="s">
        <v>4827</v>
      </c>
      <c r="H3036" s="63" t="s">
        <v>5536</v>
      </c>
      <c r="I3036" s="64" t="s">
        <v>494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548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446</v>
      </c>
      <c r="C3037" s="64" t="s">
        <v>17</v>
      </c>
      <c r="D3037" s="64" t="s">
        <v>37</v>
      </c>
      <c r="E3037" s="64" t="s">
        <v>3052</v>
      </c>
      <c r="F3037" s="64">
        <v>1</v>
      </c>
      <c r="G3037" s="72" t="s">
        <v>4726</v>
      </c>
      <c r="H3037" s="63" t="s">
        <v>5537</v>
      </c>
      <c r="I3037" s="64" t="s">
        <v>494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548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446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5538</v>
      </c>
      <c r="H3038" s="63" t="s">
        <v>5539</v>
      </c>
      <c r="I3038" s="64" t="s">
        <v>494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548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446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5060</v>
      </c>
      <c r="H3039" s="63" t="s">
        <v>5540</v>
      </c>
      <c r="I3039" s="64" t="s">
        <v>494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548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446</v>
      </c>
      <c r="C3040" s="64" t="s">
        <v>18</v>
      </c>
      <c r="D3040" s="64" t="s">
        <v>37</v>
      </c>
      <c r="E3040" s="64" t="s">
        <v>904</v>
      </c>
      <c r="F3040" s="64">
        <v>1</v>
      </c>
      <c r="G3040" s="72" t="s">
        <v>4206</v>
      </c>
      <c r="H3040" s="63" t="s">
        <v>5541</v>
      </c>
      <c r="I3040" s="64" t="s">
        <v>494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548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446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5192</v>
      </c>
      <c r="H3041" s="63" t="s">
        <v>5542</v>
      </c>
      <c r="I3041" s="64" t="s">
        <v>494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548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446</v>
      </c>
      <c r="C3042" s="64" t="s">
        <v>18</v>
      </c>
      <c r="D3042" s="64" t="s">
        <v>37</v>
      </c>
      <c r="E3042" s="64" t="s">
        <v>755</v>
      </c>
      <c r="F3042" s="64">
        <v>1</v>
      </c>
      <c r="G3042" s="72">
        <v>313113021</v>
      </c>
      <c r="H3042" s="63" t="s">
        <v>5543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446</v>
      </c>
      <c r="C3043" s="64" t="s">
        <v>18</v>
      </c>
      <c r="D3043" s="64" t="s">
        <v>37</v>
      </c>
      <c r="E3043" s="64" t="s">
        <v>1449</v>
      </c>
      <c r="F3043" s="64">
        <v>2</v>
      </c>
      <c r="G3043" s="72" t="s">
        <v>2865</v>
      </c>
      <c r="H3043" s="63" t="s">
        <v>5544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446</v>
      </c>
      <c r="C3044" s="64" t="s">
        <v>18</v>
      </c>
      <c r="D3044" s="64" t="s">
        <v>37</v>
      </c>
      <c r="E3044" s="64" t="s">
        <v>1432</v>
      </c>
      <c r="F3044" s="64">
        <v>2</v>
      </c>
      <c r="G3044" s="72" t="s">
        <v>2566</v>
      </c>
      <c r="H3044" s="63" t="s">
        <v>5545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446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5304</v>
      </c>
      <c r="H3045" s="63" t="s">
        <v>5546</v>
      </c>
      <c r="I3045" s="64" t="s">
        <v>491</v>
      </c>
      <c r="J3045" s="63" t="s">
        <v>4079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customHeight="1" x14ac:dyDescent="0.35">
      <c r="A3046" s="62">
        <v>46178</v>
      </c>
      <c r="B3046" s="63" t="s">
        <v>446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2294</v>
      </c>
      <c r="H3046" s="63" t="s">
        <v>5530</v>
      </c>
      <c r="I3046" s="64" t="s">
        <v>491</v>
      </c>
      <c r="J3046" s="63" t="s">
        <v>4079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customHeight="1" x14ac:dyDescent="0.35">
      <c r="A3047" s="62">
        <v>46178</v>
      </c>
      <c r="B3047" s="63" t="s">
        <v>446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5302</v>
      </c>
      <c r="H3047" s="63" t="s">
        <v>5547</v>
      </c>
      <c r="I3047" s="64" t="s">
        <v>491</v>
      </c>
      <c r="J3047" s="63" t="s">
        <v>5548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688</v>
      </c>
      <c r="H3048" s="63" t="s">
        <v>5549</v>
      </c>
      <c r="I3048" s="64" t="s">
        <v>491</v>
      </c>
      <c r="J3048" s="63" t="s">
        <v>5479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1558</v>
      </c>
      <c r="F3049" s="64">
        <v>1</v>
      </c>
      <c r="G3049" s="72">
        <v>130597243</v>
      </c>
      <c r="H3049" s="63" t="s">
        <v>5550</v>
      </c>
      <c r="I3049" s="64" t="s">
        <v>491</v>
      </c>
      <c r="J3049" s="63" t="s">
        <v>5551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446</v>
      </c>
      <c r="C3050" s="64" t="s">
        <v>18</v>
      </c>
      <c r="D3050" s="64" t="s">
        <v>37</v>
      </c>
      <c r="E3050" s="64" t="s">
        <v>2580</v>
      </c>
      <c r="F3050" s="64">
        <v>1</v>
      </c>
      <c r="G3050" s="85" t="s">
        <v>472</v>
      </c>
      <c r="H3050" s="63" t="s">
        <v>5516</v>
      </c>
      <c r="I3050" s="64" t="s">
        <v>483</v>
      </c>
      <c r="J3050" s="63" t="s">
        <v>5552</v>
      </c>
      <c r="K3050" s="64" t="s">
        <v>2597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5493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5558</v>
      </c>
      <c r="I3051" s="64" t="s">
        <v>483</v>
      </c>
      <c r="J3051" s="63" t="s">
        <v>5559</v>
      </c>
      <c r="K3051" s="64" t="s">
        <v>2597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5586</v>
      </c>
      <c r="X3051" s="63" t="s">
        <v>5493</v>
      </c>
      <c r="Y3051" s="63"/>
      <c r="Z3051" s="63"/>
      <c r="AA3051" s="63">
        <v>2026060037</v>
      </c>
    </row>
    <row r="3052" spans="1:27" s="71" customFormat="1" ht="23.5" customHeight="1" x14ac:dyDescent="0.35">
      <c r="A3052" s="62">
        <v>46179</v>
      </c>
      <c r="B3052" s="63" t="s">
        <v>446</v>
      </c>
      <c r="C3052" s="64" t="s">
        <v>17</v>
      </c>
      <c r="D3052" s="64" t="s">
        <v>37</v>
      </c>
      <c r="E3052" s="64" t="s">
        <v>3051</v>
      </c>
      <c r="F3052" s="64">
        <v>1</v>
      </c>
      <c r="G3052" s="72" t="s">
        <v>5560</v>
      </c>
      <c r="H3052" s="63" t="s">
        <v>5561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customHeight="1" x14ac:dyDescent="0.35">
      <c r="A3053" s="62">
        <v>46179</v>
      </c>
      <c r="B3053" s="63" t="s">
        <v>446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2581</v>
      </c>
      <c r="H3053" s="63" t="s">
        <v>5562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446</v>
      </c>
      <c r="C3054" s="64" t="s">
        <v>17</v>
      </c>
      <c r="D3054" s="64" t="s">
        <v>37</v>
      </c>
      <c r="E3054" s="64" t="s">
        <v>3052</v>
      </c>
      <c r="F3054" s="64">
        <v>2</v>
      </c>
      <c r="G3054" s="72" t="s">
        <v>3779</v>
      </c>
      <c r="H3054" s="63" t="s">
        <v>5563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446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698</v>
      </c>
      <c r="H3055" s="63" t="s">
        <v>5564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446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463</v>
      </c>
      <c r="H3056" s="63" t="s">
        <v>5565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446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5566</v>
      </c>
      <c r="H3057" s="63" t="s">
        <v>5567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446</v>
      </c>
      <c r="C3058" s="64" t="s">
        <v>17</v>
      </c>
      <c r="D3058" s="64" t="s">
        <v>37</v>
      </c>
      <c r="E3058" s="64" t="s">
        <v>902</v>
      </c>
      <c r="F3058" s="64">
        <v>2</v>
      </c>
      <c r="G3058" s="72" t="s">
        <v>2365</v>
      </c>
      <c r="H3058" s="63" t="s">
        <v>5568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446</v>
      </c>
      <c r="C3059" s="64" t="s">
        <v>17</v>
      </c>
      <c r="D3059" s="64" t="s">
        <v>37</v>
      </c>
      <c r="E3059" s="64" t="s">
        <v>3051</v>
      </c>
      <c r="F3059" s="64">
        <v>2</v>
      </c>
      <c r="G3059" s="72" t="s">
        <v>5569</v>
      </c>
      <c r="H3059" s="63" t="s">
        <v>5570</v>
      </c>
      <c r="I3059" s="64" t="s">
        <v>494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548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446</v>
      </c>
      <c r="C3060" s="64" t="s">
        <v>17</v>
      </c>
      <c r="D3060" s="64" t="s">
        <v>37</v>
      </c>
      <c r="E3060" s="64" t="s">
        <v>3052</v>
      </c>
      <c r="F3060" s="64">
        <v>1</v>
      </c>
      <c r="G3060" s="72" t="s">
        <v>5571</v>
      </c>
      <c r="H3060" s="63" t="s">
        <v>5572</v>
      </c>
      <c r="I3060" s="64" t="s">
        <v>494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548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446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5164</v>
      </c>
      <c r="H3061" s="63" t="s">
        <v>5573</v>
      </c>
      <c r="I3061" s="64" t="s">
        <v>494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548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446</v>
      </c>
      <c r="C3062" s="64" t="s">
        <v>18</v>
      </c>
      <c r="D3062" s="64" t="s">
        <v>37</v>
      </c>
      <c r="E3062" s="64" t="s">
        <v>545</v>
      </c>
      <c r="F3062" s="64">
        <v>1</v>
      </c>
      <c r="G3062" s="72" t="s">
        <v>4554</v>
      </c>
      <c r="H3062" s="63" t="s">
        <v>5574</v>
      </c>
      <c r="I3062" s="64" t="s">
        <v>494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548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446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1722</v>
      </c>
      <c r="H3063" s="63" t="s">
        <v>5575</v>
      </c>
      <c r="I3063" s="64" t="s">
        <v>494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548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446</v>
      </c>
      <c r="C3064" s="64" t="s">
        <v>18</v>
      </c>
      <c r="D3064" s="64" t="s">
        <v>37</v>
      </c>
      <c r="E3064" s="64" t="s">
        <v>3480</v>
      </c>
      <c r="F3064" s="64">
        <v>2</v>
      </c>
      <c r="G3064" s="72" t="s">
        <v>4616</v>
      </c>
      <c r="H3064" s="63" t="s">
        <v>5576</v>
      </c>
      <c r="I3064" s="64" t="s">
        <v>494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548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446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2214</v>
      </c>
      <c r="H3065" s="63" t="s">
        <v>5577</v>
      </c>
      <c r="I3065" s="64" t="s">
        <v>494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548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446</v>
      </c>
      <c r="C3066" s="64" t="s">
        <v>18</v>
      </c>
      <c r="D3066" s="64" t="s">
        <v>37</v>
      </c>
      <c r="E3066" s="64" t="s">
        <v>1500</v>
      </c>
      <c r="F3066" s="64">
        <v>1</v>
      </c>
      <c r="G3066" s="72" t="s">
        <v>3952</v>
      </c>
      <c r="H3066" s="63" t="s">
        <v>5578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446</v>
      </c>
      <c r="C3067" s="64" t="s">
        <v>18</v>
      </c>
      <c r="D3067" s="64" t="s">
        <v>37</v>
      </c>
      <c r="E3067" s="64" t="s">
        <v>2075</v>
      </c>
      <c r="F3067" s="64">
        <v>2</v>
      </c>
      <c r="G3067" s="72" t="s">
        <v>1705</v>
      </c>
      <c r="H3067" s="63" t="s">
        <v>5579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446</v>
      </c>
      <c r="C3068" s="64" t="s">
        <v>18</v>
      </c>
      <c r="D3068" s="64" t="s">
        <v>37</v>
      </c>
      <c r="E3068" s="64" t="s">
        <v>639</v>
      </c>
      <c r="F3068" s="64">
        <v>2</v>
      </c>
      <c r="G3068" s="72">
        <v>159356005</v>
      </c>
      <c r="H3068" s="63" t="s">
        <v>5580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446</v>
      </c>
      <c r="C3069" s="64" t="s">
        <v>18</v>
      </c>
      <c r="D3069" s="64" t="s">
        <v>37</v>
      </c>
      <c r="E3069" s="64" t="s">
        <v>616</v>
      </c>
      <c r="F3069" s="64">
        <v>1</v>
      </c>
      <c r="G3069" s="72">
        <v>312982004</v>
      </c>
      <c r="H3069" s="63" t="s">
        <v>5581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446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5582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446</v>
      </c>
      <c r="C3071" s="64" t="s">
        <v>18</v>
      </c>
      <c r="D3071" s="64" t="s">
        <v>37</v>
      </c>
      <c r="E3071" s="64" t="s">
        <v>756</v>
      </c>
      <c r="F3071" s="64">
        <v>2</v>
      </c>
      <c r="G3071" s="72">
        <v>317279009</v>
      </c>
      <c r="H3071" s="63" t="s">
        <v>5583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446</v>
      </c>
      <c r="C3072" s="64" t="s">
        <v>18</v>
      </c>
      <c r="D3072" s="64" t="s">
        <v>37</v>
      </c>
      <c r="E3072" s="64" t="s">
        <v>756</v>
      </c>
      <c r="F3072" s="64">
        <v>2</v>
      </c>
      <c r="G3072" s="72">
        <v>317339001</v>
      </c>
      <c r="H3072" s="63" t="s">
        <v>5584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902</v>
      </c>
      <c r="F3073" s="64">
        <v>1</v>
      </c>
      <c r="G3073" s="72" t="s">
        <v>2365</v>
      </c>
      <c r="H3073" s="63" t="s">
        <v>5568</v>
      </c>
      <c r="I3073" s="64" t="s">
        <v>481</v>
      </c>
      <c r="J3073" s="63" t="s">
        <v>5585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549</v>
      </c>
      <c r="Y3073" s="63"/>
      <c r="Z3073" s="63"/>
      <c r="AA3073" s="63">
        <v>2026060038</v>
      </c>
    </row>
    <row r="3074" spans="1:27" s="71" customFormat="1" ht="23.5" customHeight="1" x14ac:dyDescent="0.35">
      <c r="A3074" s="62">
        <v>46179</v>
      </c>
      <c r="B3074" s="63" t="s">
        <v>446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5164</v>
      </c>
      <c r="H3074" s="63" t="s">
        <v>5573</v>
      </c>
      <c r="I3074" s="64" t="s">
        <v>491</v>
      </c>
      <c r="J3074" s="63" t="s">
        <v>2147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1500</v>
      </c>
      <c r="F3075" s="64">
        <v>1</v>
      </c>
      <c r="G3075" s="72" t="s">
        <v>3952</v>
      </c>
      <c r="H3075" s="63" t="s">
        <v>5578</v>
      </c>
      <c r="I3075" s="64" t="s">
        <v>491</v>
      </c>
      <c r="J3075" s="63" t="s">
        <v>2151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5588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3060</v>
      </c>
      <c r="H3077" s="63" t="s">
        <v>5589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544</v>
      </c>
      <c r="F3078" s="64">
        <v>1</v>
      </c>
      <c r="G3078" s="72" t="s">
        <v>5590</v>
      </c>
      <c r="H3078" s="63" t="s">
        <v>5591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544</v>
      </c>
      <c r="F3079" s="64">
        <v>2</v>
      </c>
      <c r="G3079" s="72">
        <v>108930826</v>
      </c>
      <c r="H3079" s="63" t="s">
        <v>5592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446</v>
      </c>
      <c r="C3080" s="64" t="s">
        <v>17</v>
      </c>
      <c r="D3080" s="64" t="s">
        <v>37</v>
      </c>
      <c r="E3080" s="64" t="s">
        <v>902</v>
      </c>
      <c r="F3080" s="64">
        <v>1</v>
      </c>
      <c r="G3080" s="72" t="s">
        <v>888</v>
      </c>
      <c r="H3080" s="63" t="s">
        <v>5593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446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2478</v>
      </c>
      <c r="H3081" s="63" t="s">
        <v>5594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446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1019</v>
      </c>
      <c r="H3082" s="63" t="s">
        <v>5595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446</v>
      </c>
      <c r="C3083" s="64" t="s">
        <v>18</v>
      </c>
      <c r="D3083" s="64" t="s">
        <v>37</v>
      </c>
      <c r="E3083" s="64" t="s">
        <v>2075</v>
      </c>
      <c r="F3083" s="64">
        <v>2</v>
      </c>
      <c r="G3083" s="72" t="s">
        <v>737</v>
      </c>
      <c r="H3083" s="63" t="s">
        <v>5596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446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5597</v>
      </c>
      <c r="H3084" s="63" t="s">
        <v>5598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446</v>
      </c>
      <c r="C3085" s="64" t="s">
        <v>18</v>
      </c>
      <c r="D3085" s="64" t="s">
        <v>37</v>
      </c>
      <c r="E3085" s="64" t="s">
        <v>2687</v>
      </c>
      <c r="F3085" s="64">
        <v>2</v>
      </c>
      <c r="G3085" s="72" t="s">
        <v>2228</v>
      </c>
      <c r="H3085" s="63" t="s">
        <v>5599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446</v>
      </c>
      <c r="C3086" s="64" t="s">
        <v>18</v>
      </c>
      <c r="D3086" s="64" t="s">
        <v>37</v>
      </c>
      <c r="E3086" s="64" t="s">
        <v>2113</v>
      </c>
      <c r="F3086" s="64">
        <v>2</v>
      </c>
      <c r="G3086" s="72" t="s">
        <v>2411</v>
      </c>
      <c r="H3086" s="63" t="s">
        <v>5600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446</v>
      </c>
      <c r="C3087" s="64" t="s">
        <v>18</v>
      </c>
      <c r="D3087" s="64" t="s">
        <v>37</v>
      </c>
      <c r="E3087" s="64" t="s">
        <v>820</v>
      </c>
      <c r="F3087" s="64">
        <v>1</v>
      </c>
      <c r="G3087" s="72" t="s">
        <v>739</v>
      </c>
      <c r="H3087" s="63" t="s">
        <v>5601</v>
      </c>
      <c r="I3087" s="64" t="s">
        <v>494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548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446</v>
      </c>
      <c r="C3088" s="64" t="s">
        <v>18</v>
      </c>
      <c r="D3088" s="64" t="s">
        <v>37</v>
      </c>
      <c r="E3088" s="64" t="s">
        <v>2580</v>
      </c>
      <c r="F3088" s="64">
        <v>1</v>
      </c>
      <c r="G3088" s="72" t="s">
        <v>5602</v>
      </c>
      <c r="H3088" s="63" t="s">
        <v>5603</v>
      </c>
      <c r="I3088" s="64" t="s">
        <v>494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548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446</v>
      </c>
      <c r="C3089" s="64" t="s">
        <v>18</v>
      </c>
      <c r="D3089" s="64" t="s">
        <v>37</v>
      </c>
      <c r="E3089" s="64" t="s">
        <v>2687</v>
      </c>
      <c r="F3089" s="64">
        <v>2</v>
      </c>
      <c r="G3089" s="72">
        <v>159202007</v>
      </c>
      <c r="H3089" s="63" t="s">
        <v>5604</v>
      </c>
      <c r="I3089" s="64" t="s">
        <v>494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548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446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5605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723</v>
      </c>
      <c r="F3091" s="64">
        <v>2</v>
      </c>
      <c r="G3091" s="72">
        <v>130878003</v>
      </c>
      <c r="H3091" s="63" t="s">
        <v>5606</v>
      </c>
      <c r="I3091" s="64" t="s">
        <v>491</v>
      </c>
      <c r="J3091" s="63" t="s">
        <v>5607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1557</v>
      </c>
      <c r="F3092" s="64">
        <v>1</v>
      </c>
      <c r="G3092" s="72">
        <v>130606098</v>
      </c>
      <c r="H3092" s="63" t="s">
        <v>5608</v>
      </c>
      <c r="I3092" s="64" t="s">
        <v>491</v>
      </c>
      <c r="J3092" s="63" t="s">
        <v>5609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5234</v>
      </c>
      <c r="F3093" s="64">
        <v>2</v>
      </c>
      <c r="G3093" s="72">
        <v>130868002</v>
      </c>
      <c r="H3093" s="63" t="s">
        <v>5610</v>
      </c>
      <c r="I3093" s="64" t="s">
        <v>491</v>
      </c>
      <c r="J3093" s="63" t="s">
        <v>5209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1551</v>
      </c>
      <c r="F3094" s="64">
        <v>1</v>
      </c>
      <c r="G3094" s="72">
        <v>130868002</v>
      </c>
      <c r="H3094" s="63" t="s">
        <v>5610</v>
      </c>
      <c r="I3094" s="64" t="s">
        <v>491</v>
      </c>
      <c r="J3094" s="63" t="s">
        <v>5611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613</v>
      </c>
      <c r="F3095" s="64">
        <v>1</v>
      </c>
      <c r="G3095" s="72">
        <v>130597181</v>
      </c>
      <c r="H3095" s="63" t="s">
        <v>5626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customHeight="1" x14ac:dyDescent="0.35">
      <c r="A3096" s="62">
        <v>46182</v>
      </c>
      <c r="B3096" s="63" t="s">
        <v>446</v>
      </c>
      <c r="C3096" s="64" t="s">
        <v>17</v>
      </c>
      <c r="D3096" s="64" t="s">
        <v>37</v>
      </c>
      <c r="E3096" s="64" t="s">
        <v>3051</v>
      </c>
      <c r="F3096" s="64">
        <v>1</v>
      </c>
      <c r="G3096" s="72" t="s">
        <v>3363</v>
      </c>
      <c r="H3096" s="63" t="s">
        <v>5627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446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643</v>
      </c>
      <c r="H3097" s="63" t="s">
        <v>5628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446</v>
      </c>
      <c r="C3098" s="64" t="s">
        <v>17</v>
      </c>
      <c r="D3098" s="64" t="s">
        <v>37</v>
      </c>
      <c r="E3098" s="64" t="s">
        <v>3051</v>
      </c>
      <c r="F3098" s="64">
        <v>2</v>
      </c>
      <c r="G3098" s="72" t="s">
        <v>3560</v>
      </c>
      <c r="H3098" s="63" t="s">
        <v>5507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446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912</v>
      </c>
      <c r="H3099" s="63" t="s">
        <v>5629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446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730</v>
      </c>
      <c r="H3100" s="63" t="s">
        <v>5630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446</v>
      </c>
      <c r="C3101" s="64" t="s">
        <v>18</v>
      </c>
      <c r="D3101" s="64" t="s">
        <v>37</v>
      </c>
      <c r="E3101" s="64" t="s">
        <v>755</v>
      </c>
      <c r="F3101" s="64">
        <v>1</v>
      </c>
      <c r="G3101" s="72" t="s">
        <v>5631</v>
      </c>
      <c r="H3101" s="63" t="s">
        <v>5632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446</v>
      </c>
      <c r="C3102" s="64" t="s">
        <v>18</v>
      </c>
      <c r="D3102" s="64" t="s">
        <v>37</v>
      </c>
      <c r="E3102" s="64" t="s">
        <v>1549</v>
      </c>
      <c r="F3102" s="64">
        <v>1</v>
      </c>
      <c r="G3102" s="72" t="s">
        <v>2699</v>
      </c>
      <c r="H3102" s="63" t="s">
        <v>5633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446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5634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446</v>
      </c>
      <c r="C3104" s="64" t="s">
        <v>18</v>
      </c>
      <c r="D3104" s="64" t="s">
        <v>37</v>
      </c>
      <c r="E3104" s="64" t="s">
        <v>1544</v>
      </c>
      <c r="F3104" s="64">
        <v>1</v>
      </c>
      <c r="G3104" s="72" t="s">
        <v>5635</v>
      </c>
      <c r="H3104" s="63" t="s">
        <v>5636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446</v>
      </c>
      <c r="C3105" s="64" t="s">
        <v>18</v>
      </c>
      <c r="D3105" s="64" t="s">
        <v>37</v>
      </c>
      <c r="E3105" s="64" t="s">
        <v>471</v>
      </c>
      <c r="F3105" s="64">
        <v>1</v>
      </c>
      <c r="G3105" s="72" t="s">
        <v>4764</v>
      </c>
      <c r="H3105" s="63" t="s">
        <v>5199</v>
      </c>
      <c r="I3105" s="64" t="s">
        <v>494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548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446</v>
      </c>
      <c r="C3106" s="64" t="s">
        <v>18</v>
      </c>
      <c r="D3106" s="64" t="s">
        <v>37</v>
      </c>
      <c r="E3106" s="64" t="s">
        <v>2114</v>
      </c>
      <c r="F3106" s="64">
        <v>1</v>
      </c>
      <c r="G3106" s="72" t="s">
        <v>5637</v>
      </c>
      <c r="H3106" s="63" t="s">
        <v>5638</v>
      </c>
      <c r="I3106" s="64" t="s">
        <v>494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548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446</v>
      </c>
      <c r="C3107" s="64" t="s">
        <v>18</v>
      </c>
      <c r="D3107" s="64" t="s">
        <v>37</v>
      </c>
      <c r="E3107" s="64" t="s">
        <v>616</v>
      </c>
      <c r="F3107" s="64">
        <v>1</v>
      </c>
      <c r="G3107" s="72">
        <v>313157004</v>
      </c>
      <c r="H3107" s="63" t="s">
        <v>5639</v>
      </c>
      <c r="I3107" s="64" t="s">
        <v>494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548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446</v>
      </c>
      <c r="C3108" s="64" t="s">
        <v>18</v>
      </c>
      <c r="D3108" s="64" t="s">
        <v>37</v>
      </c>
      <c r="E3108" s="64" t="s">
        <v>640</v>
      </c>
      <c r="F3108" s="64">
        <v>1</v>
      </c>
      <c r="G3108" s="72">
        <v>315630004</v>
      </c>
      <c r="H3108" s="63" t="s">
        <v>5640</v>
      </c>
      <c r="I3108" s="64" t="s">
        <v>494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548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446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5440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2179</v>
      </c>
      <c r="F3110" s="64">
        <v>1</v>
      </c>
      <c r="G3110" s="72" t="s">
        <v>5641</v>
      </c>
      <c r="H3110" s="63" t="s">
        <v>5642</v>
      </c>
      <c r="I3110" s="64" t="s">
        <v>481</v>
      </c>
      <c r="J3110" s="63" t="s">
        <v>5643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5222</v>
      </c>
      <c r="Y3110" s="63"/>
      <c r="Z3110" s="63"/>
      <c r="AA3110" s="63">
        <v>2026060046</v>
      </c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5625</v>
      </c>
      <c r="F3111" s="64">
        <v>2</v>
      </c>
      <c r="G3111" s="72">
        <v>130597380</v>
      </c>
      <c r="H3111" s="63" t="s">
        <v>5644</v>
      </c>
      <c r="I3111" s="64" t="s">
        <v>491</v>
      </c>
      <c r="J3111" s="63" t="s">
        <v>4159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1118</v>
      </c>
      <c r="F3112" s="64">
        <v>2</v>
      </c>
      <c r="G3112" s="72">
        <v>130597401</v>
      </c>
      <c r="H3112" s="63" t="s">
        <v>5645</v>
      </c>
      <c r="I3112" s="64" t="s">
        <v>491</v>
      </c>
      <c r="J3112" s="63" t="s">
        <v>5478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customHeight="1" x14ac:dyDescent="0.35">
      <c r="A3113" s="62">
        <v>46182</v>
      </c>
      <c r="B3113" s="63" t="s">
        <v>446</v>
      </c>
      <c r="C3113" s="64" t="s">
        <v>18</v>
      </c>
      <c r="D3113" s="64" t="s">
        <v>37</v>
      </c>
      <c r="E3113" s="64" t="s">
        <v>1544</v>
      </c>
      <c r="F3113" s="64">
        <v>1</v>
      </c>
      <c r="G3113" s="72" t="s">
        <v>5635</v>
      </c>
      <c r="H3113" s="63" t="s">
        <v>5636</v>
      </c>
      <c r="I3113" s="64" t="s">
        <v>491</v>
      </c>
      <c r="J3113" s="63" t="s">
        <v>5646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customHeight="1" x14ac:dyDescent="0.35">
      <c r="A3114" s="62">
        <v>46182</v>
      </c>
      <c r="B3114" s="63" t="s">
        <v>446</v>
      </c>
      <c r="C3114" s="64" t="s">
        <v>18</v>
      </c>
      <c r="D3114" s="64" t="s">
        <v>37</v>
      </c>
      <c r="E3114" s="64" t="s">
        <v>1211</v>
      </c>
      <c r="F3114" s="64">
        <v>1</v>
      </c>
      <c r="G3114" s="72" t="s">
        <v>1127</v>
      </c>
      <c r="H3114" s="63" t="s">
        <v>5647</v>
      </c>
      <c r="I3114" s="64" t="s">
        <v>481</v>
      </c>
      <c r="J3114" s="63" t="s">
        <v>5648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5649</v>
      </c>
      <c r="Y3114" s="63"/>
      <c r="Z3114" s="63"/>
      <c r="AA3114" s="63">
        <v>2026060050</v>
      </c>
    </row>
    <row r="3115" spans="1:27" s="71" customFormat="1" ht="23.5" customHeight="1" x14ac:dyDescent="0.35">
      <c r="A3115" s="62">
        <v>46183</v>
      </c>
      <c r="B3115" s="63" t="s">
        <v>446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5653</v>
      </c>
      <c r="H3115" s="63" t="s">
        <v>5654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customHeight="1" x14ac:dyDescent="0.35">
      <c r="A3116" s="62">
        <v>46183</v>
      </c>
      <c r="B3116" s="63" t="s">
        <v>446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5655</v>
      </c>
      <c r="H3116" s="63" t="s">
        <v>5656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446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949</v>
      </c>
      <c r="H3117" s="63" t="s">
        <v>5657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4395</v>
      </c>
      <c r="F3118" s="64">
        <v>1</v>
      </c>
      <c r="G3118" s="72" t="s">
        <v>4854</v>
      </c>
      <c r="H3118" s="63" t="s">
        <v>5658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4396</v>
      </c>
      <c r="F3119" s="64">
        <v>2</v>
      </c>
      <c r="G3119" s="72" t="s">
        <v>4432</v>
      </c>
      <c r="H3119" s="63" t="s">
        <v>5659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446</v>
      </c>
      <c r="C3120" s="64" t="s">
        <v>18</v>
      </c>
      <c r="D3120" s="64" t="s">
        <v>37</v>
      </c>
      <c r="E3120" s="64" t="s">
        <v>1309</v>
      </c>
      <c r="F3120" s="64">
        <v>2</v>
      </c>
      <c r="G3120" s="72" t="s">
        <v>5660</v>
      </c>
      <c r="H3120" s="63" t="s">
        <v>5661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446</v>
      </c>
      <c r="C3121" s="64" t="s">
        <v>18</v>
      </c>
      <c r="D3121" s="64" t="s">
        <v>37</v>
      </c>
      <c r="E3121" s="64" t="s">
        <v>1847</v>
      </c>
      <c r="F3121" s="64">
        <v>2</v>
      </c>
      <c r="G3121" s="72" t="s">
        <v>5662</v>
      </c>
      <c r="H3121" s="63" t="s">
        <v>5663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446</v>
      </c>
      <c r="C3122" s="64" t="s">
        <v>18</v>
      </c>
      <c r="D3122" s="64" t="s">
        <v>37</v>
      </c>
      <c r="E3122" s="64" t="s">
        <v>1729</v>
      </c>
      <c r="F3122" s="64">
        <v>2</v>
      </c>
      <c r="G3122" s="72" t="s">
        <v>5664</v>
      </c>
      <c r="H3122" s="63" t="s">
        <v>5665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446</v>
      </c>
      <c r="C3123" s="64" t="s">
        <v>18</v>
      </c>
      <c r="D3123" s="64" t="s">
        <v>37</v>
      </c>
      <c r="E3123" s="64" t="s">
        <v>430</v>
      </c>
      <c r="F3123" s="64">
        <v>2</v>
      </c>
      <c r="G3123" s="72" t="s">
        <v>472</v>
      </c>
      <c r="H3123" s="63" t="s">
        <v>5666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446</v>
      </c>
      <c r="C3124" s="64" t="s">
        <v>18</v>
      </c>
      <c r="D3124" s="64" t="s">
        <v>37</v>
      </c>
      <c r="E3124" s="64" t="s">
        <v>756</v>
      </c>
      <c r="F3124" s="64">
        <v>2</v>
      </c>
      <c r="G3124" s="72">
        <v>230747003</v>
      </c>
      <c r="H3124" s="63" t="s">
        <v>5667</v>
      </c>
      <c r="I3124" s="64" t="s">
        <v>494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548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446</v>
      </c>
      <c r="C3125" s="64" t="s">
        <v>18</v>
      </c>
      <c r="D3125" s="64" t="s">
        <v>37</v>
      </c>
      <c r="E3125" s="64" t="s">
        <v>903</v>
      </c>
      <c r="F3125" s="64">
        <v>1</v>
      </c>
      <c r="G3125" s="72">
        <v>290061081</v>
      </c>
      <c r="H3125" s="63" t="s">
        <v>5668</v>
      </c>
      <c r="I3125" s="64" t="s">
        <v>494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548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446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5669</v>
      </c>
      <c r="I3126" s="64" t="s">
        <v>494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548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446</v>
      </c>
      <c r="C3127" s="64" t="s">
        <v>18</v>
      </c>
      <c r="D3127" s="64" t="s">
        <v>37</v>
      </c>
      <c r="E3127" s="64" t="s">
        <v>1155</v>
      </c>
      <c r="F3127" s="64">
        <v>2</v>
      </c>
      <c r="G3127" s="72">
        <v>319123015</v>
      </c>
      <c r="H3127" s="63" t="s">
        <v>5670</v>
      </c>
      <c r="I3127" s="64" t="s">
        <v>494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548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5671</v>
      </c>
      <c r="I3128" s="64" t="s">
        <v>491</v>
      </c>
      <c r="J3128" s="63" t="s">
        <v>5672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customHeight="1" x14ac:dyDescent="0.35">
      <c r="A3129" s="62">
        <v>46183</v>
      </c>
      <c r="B3129" s="63" t="s">
        <v>446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3291</v>
      </c>
      <c r="H3129" s="63" t="s">
        <v>5673</v>
      </c>
      <c r="I3129" s="64" t="s">
        <v>491</v>
      </c>
      <c r="J3129" s="63" t="s">
        <v>5646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5234</v>
      </c>
      <c r="F3130" s="64">
        <v>2</v>
      </c>
      <c r="G3130" s="72">
        <v>130868002</v>
      </c>
      <c r="H3130" s="63" t="s">
        <v>5610</v>
      </c>
      <c r="I3130" s="64" t="s">
        <v>491</v>
      </c>
      <c r="J3130" s="63" t="s">
        <v>5209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customHeight="1" x14ac:dyDescent="0.35">
      <c r="A3131" s="62">
        <v>46183</v>
      </c>
      <c r="B3131" s="63" t="s">
        <v>446</v>
      </c>
      <c r="C3131" s="64" t="s">
        <v>18</v>
      </c>
      <c r="D3131" s="64" t="s">
        <v>37</v>
      </c>
      <c r="E3131" s="64" t="s">
        <v>2113</v>
      </c>
      <c r="F3131" s="64">
        <v>2</v>
      </c>
      <c r="G3131" s="72" t="s">
        <v>2474</v>
      </c>
      <c r="H3131" s="63" t="s">
        <v>5674</v>
      </c>
      <c r="I3131" s="64" t="s">
        <v>491</v>
      </c>
      <c r="J3131" s="63" t="s">
        <v>5675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customHeight="1" x14ac:dyDescent="0.35">
      <c r="A3132" s="62">
        <v>46184</v>
      </c>
      <c r="B3132" s="63" t="s">
        <v>446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1163</v>
      </c>
      <c r="H3132" s="63" t="s">
        <v>5693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customHeight="1" x14ac:dyDescent="0.35">
      <c r="A3133" s="62">
        <v>46184</v>
      </c>
      <c r="B3133" s="63" t="s">
        <v>446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2203</v>
      </c>
      <c r="H3133" s="63" t="s">
        <v>5694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446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910</v>
      </c>
      <c r="H3134" s="63" t="s">
        <v>5695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446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1452</v>
      </c>
      <c r="H3135" s="63" t="s">
        <v>5696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446</v>
      </c>
      <c r="C3136" s="64" t="s">
        <v>17</v>
      </c>
      <c r="D3136" s="64" t="s">
        <v>37</v>
      </c>
      <c r="E3136" s="64" t="s">
        <v>3051</v>
      </c>
      <c r="F3136" s="64">
        <v>1</v>
      </c>
      <c r="G3136" s="72" t="s">
        <v>3228</v>
      </c>
      <c r="H3136" s="63" t="s">
        <v>5697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446</v>
      </c>
      <c r="C3137" s="64" t="s">
        <v>17</v>
      </c>
      <c r="D3137" s="64" t="s">
        <v>37</v>
      </c>
      <c r="E3137" s="64" t="s">
        <v>3051</v>
      </c>
      <c r="F3137" s="64">
        <v>1</v>
      </c>
      <c r="G3137" s="72" t="s">
        <v>3982</v>
      </c>
      <c r="H3137" s="63" t="s">
        <v>5698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446</v>
      </c>
      <c r="C3138" s="64" t="s">
        <v>17</v>
      </c>
      <c r="D3138" s="64" t="s">
        <v>37</v>
      </c>
      <c r="E3138" s="64" t="s">
        <v>3052</v>
      </c>
      <c r="F3138" s="64">
        <v>2</v>
      </c>
      <c r="G3138" s="72" t="s">
        <v>3627</v>
      </c>
      <c r="H3138" s="63" t="s">
        <v>5699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446</v>
      </c>
      <c r="C3139" s="64" t="s">
        <v>18</v>
      </c>
      <c r="D3139" s="64" t="s">
        <v>37</v>
      </c>
      <c r="E3139" s="64" t="s">
        <v>871</v>
      </c>
      <c r="F3139" s="64">
        <v>1</v>
      </c>
      <c r="G3139" s="72" t="s">
        <v>5688</v>
      </c>
      <c r="H3139" s="63" t="s">
        <v>5700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446</v>
      </c>
      <c r="C3140" s="64" t="s">
        <v>18</v>
      </c>
      <c r="D3140" s="64" t="s">
        <v>37</v>
      </c>
      <c r="E3140" s="64" t="s">
        <v>2687</v>
      </c>
      <c r="F3140" s="64">
        <v>2</v>
      </c>
      <c r="G3140" s="72" t="s">
        <v>5689</v>
      </c>
      <c r="H3140" s="63" t="s">
        <v>5701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446</v>
      </c>
      <c r="C3141" s="64" t="s">
        <v>18</v>
      </c>
      <c r="D3141" s="64" t="s">
        <v>37</v>
      </c>
      <c r="E3141" s="64" t="s">
        <v>1545</v>
      </c>
      <c r="F3141" s="64">
        <v>1</v>
      </c>
      <c r="G3141" s="72" t="s">
        <v>1315</v>
      </c>
      <c r="H3141" s="63" t="s">
        <v>5702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446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3875</v>
      </c>
      <c r="H3142" s="63" t="s">
        <v>5703</v>
      </c>
      <c r="I3142" s="64" t="s">
        <v>494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548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446</v>
      </c>
      <c r="C3143" s="64" t="s">
        <v>18</v>
      </c>
      <c r="D3143" s="64" t="s">
        <v>37</v>
      </c>
      <c r="E3143" s="64" t="s">
        <v>1432</v>
      </c>
      <c r="F3143" s="64">
        <v>2</v>
      </c>
      <c r="G3143" s="72" t="s">
        <v>1036</v>
      </c>
      <c r="H3143" s="63" t="s">
        <v>5704</v>
      </c>
      <c r="I3143" s="64" t="s">
        <v>494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548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446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1469</v>
      </c>
      <c r="H3144" s="63" t="s">
        <v>5705</v>
      </c>
      <c r="I3144" s="64" t="s">
        <v>494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548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446</v>
      </c>
      <c r="C3145" s="64" t="s">
        <v>18</v>
      </c>
      <c r="D3145" s="64" t="s">
        <v>37</v>
      </c>
      <c r="E3145" s="64" t="s">
        <v>820</v>
      </c>
      <c r="F3145" s="64">
        <v>1</v>
      </c>
      <c r="G3145" s="72" t="s">
        <v>2474</v>
      </c>
      <c r="H3145" s="63" t="s">
        <v>5674</v>
      </c>
      <c r="I3145" s="64" t="s">
        <v>494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548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446</v>
      </c>
      <c r="C3146" s="64" t="s">
        <v>18</v>
      </c>
      <c r="D3146" s="64" t="s">
        <v>37</v>
      </c>
      <c r="E3146" s="64" t="s">
        <v>430</v>
      </c>
      <c r="F3146" s="64">
        <v>2</v>
      </c>
      <c r="G3146" s="72" t="s">
        <v>5690</v>
      </c>
      <c r="H3146" s="63" t="s">
        <v>5706</v>
      </c>
      <c r="I3146" s="64" t="s">
        <v>494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548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446</v>
      </c>
      <c r="C3147" s="64" t="s">
        <v>18</v>
      </c>
      <c r="D3147" s="64" t="s">
        <v>37</v>
      </c>
      <c r="E3147" s="64" t="s">
        <v>2236</v>
      </c>
      <c r="F3147" s="64">
        <v>2</v>
      </c>
      <c r="G3147" s="72" t="s">
        <v>5691</v>
      </c>
      <c r="H3147" s="63" t="s">
        <v>5707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446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5708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446</v>
      </c>
      <c r="C3149" s="64" t="s">
        <v>18</v>
      </c>
      <c r="D3149" s="64" t="s">
        <v>37</v>
      </c>
      <c r="E3149" s="64" t="s">
        <v>903</v>
      </c>
      <c r="F3149" s="64">
        <v>1</v>
      </c>
      <c r="G3149" s="72">
        <v>290188004</v>
      </c>
      <c r="H3149" s="63" t="s">
        <v>5709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446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5710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446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3099</v>
      </c>
      <c r="H3151" s="63" t="s">
        <v>5520</v>
      </c>
      <c r="I3151" s="64" t="s">
        <v>481</v>
      </c>
      <c r="J3151" s="63" t="s">
        <v>5711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5523</v>
      </c>
      <c r="Y3151" s="63"/>
      <c r="Z3151" s="63"/>
      <c r="AA3151" s="63">
        <v>2026060058</v>
      </c>
    </row>
    <row r="3152" spans="1:27" s="71" customFormat="1" ht="23.5" customHeight="1" x14ac:dyDescent="0.35">
      <c r="A3152" s="62">
        <v>46184</v>
      </c>
      <c r="B3152" s="63" t="s">
        <v>446</v>
      </c>
      <c r="C3152" s="64" t="s">
        <v>18</v>
      </c>
      <c r="D3152" s="64" t="s">
        <v>37</v>
      </c>
      <c r="E3152" s="64" t="s">
        <v>2687</v>
      </c>
      <c r="F3152" s="64">
        <v>2</v>
      </c>
      <c r="G3152" s="72" t="s">
        <v>5689</v>
      </c>
      <c r="H3152" s="63" t="s">
        <v>5701</v>
      </c>
      <c r="I3152" s="64" t="s">
        <v>491</v>
      </c>
      <c r="J3152" s="63" t="s">
        <v>2151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customHeight="1" x14ac:dyDescent="0.35">
      <c r="A3153" s="62">
        <v>46184</v>
      </c>
      <c r="B3153" s="63" t="s">
        <v>446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3875</v>
      </c>
      <c r="H3153" s="63" t="s">
        <v>5703</v>
      </c>
      <c r="I3153" s="64" t="s">
        <v>491</v>
      </c>
      <c r="J3153" s="63" t="s">
        <v>2151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5234</v>
      </c>
      <c r="F3154" s="64">
        <v>2</v>
      </c>
      <c r="G3154" s="72">
        <v>130868002</v>
      </c>
      <c r="H3154" s="63" t="s">
        <v>5712</v>
      </c>
      <c r="I3154" s="64" t="s">
        <v>491</v>
      </c>
      <c r="J3154" s="63" t="s">
        <v>5713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1551</v>
      </c>
      <c r="F3155" s="64">
        <v>1</v>
      </c>
      <c r="G3155" s="72">
        <v>130868002</v>
      </c>
      <c r="H3155" s="63" t="s">
        <v>5712</v>
      </c>
      <c r="I3155" s="64" t="s">
        <v>491</v>
      </c>
      <c r="J3155" s="63" t="s">
        <v>5714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1469</v>
      </c>
      <c r="H3156" s="63" t="s">
        <v>5705</v>
      </c>
      <c r="I3156" s="64" t="s">
        <v>483</v>
      </c>
      <c r="J3156" s="63" t="s">
        <v>5717</v>
      </c>
      <c r="K3156" s="64" t="s">
        <v>2597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5716</v>
      </c>
      <c r="X3156" s="63" t="s">
        <v>5493</v>
      </c>
      <c r="Y3156" s="63"/>
      <c r="Z3156" s="63"/>
      <c r="AA3156" s="63">
        <v>2026060063</v>
      </c>
    </row>
    <row r="3157" spans="1:27" s="71" customFormat="1" ht="23.5" customHeight="1" x14ac:dyDescent="0.35">
      <c r="A3157" s="62">
        <v>46185</v>
      </c>
      <c r="B3157" s="63" t="s">
        <v>446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4352</v>
      </c>
      <c r="H3157" s="63" t="s">
        <v>5718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customHeight="1" x14ac:dyDescent="0.35">
      <c r="A3158" s="62">
        <v>46185</v>
      </c>
      <c r="B3158" s="63" t="s">
        <v>446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2923</v>
      </c>
      <c r="H3158" s="63" t="s">
        <v>5719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446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2365</v>
      </c>
      <c r="H3159" s="63" t="s">
        <v>5720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446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1833</v>
      </c>
      <c r="H3160" s="63" t="s">
        <v>5721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446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3099</v>
      </c>
      <c r="H3161" s="63" t="s">
        <v>5520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613</v>
      </c>
      <c r="F3162" s="64">
        <v>1</v>
      </c>
      <c r="G3162" s="72">
        <v>130597181</v>
      </c>
      <c r="H3162" s="63" t="s">
        <v>5722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5723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446</v>
      </c>
      <c r="C3164" s="64" t="s">
        <v>17</v>
      </c>
      <c r="D3164" s="64" t="s">
        <v>37</v>
      </c>
      <c r="E3164" s="64" t="s">
        <v>3051</v>
      </c>
      <c r="F3164" s="64">
        <v>1</v>
      </c>
      <c r="G3164" s="72" t="s">
        <v>4406</v>
      </c>
      <c r="H3164" s="63" t="s">
        <v>5724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446</v>
      </c>
      <c r="C3165" s="64" t="s">
        <v>17</v>
      </c>
      <c r="D3165" s="64" t="s">
        <v>37</v>
      </c>
      <c r="E3165" s="64" t="s">
        <v>3051</v>
      </c>
      <c r="F3165" s="64">
        <v>1</v>
      </c>
      <c r="G3165" s="72" t="s">
        <v>5725</v>
      </c>
      <c r="H3165" s="63" t="s">
        <v>5726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446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4481</v>
      </c>
      <c r="H3166" s="63" t="s">
        <v>5727</v>
      </c>
      <c r="I3166" s="64" t="s">
        <v>494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548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446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5311</v>
      </c>
      <c r="H3167" s="63" t="s">
        <v>5728</v>
      </c>
      <c r="I3167" s="64" t="s">
        <v>494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548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446</v>
      </c>
      <c r="C3168" s="64" t="s">
        <v>18</v>
      </c>
      <c r="D3168" s="64" t="s">
        <v>37</v>
      </c>
      <c r="E3168" s="64" t="s">
        <v>1549</v>
      </c>
      <c r="F3168" s="64">
        <v>1</v>
      </c>
      <c r="G3168" s="72" t="s">
        <v>5729</v>
      </c>
      <c r="H3168" s="63" t="s">
        <v>5730</v>
      </c>
      <c r="I3168" s="64" t="s">
        <v>494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548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446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1169</v>
      </c>
      <c r="H3169" s="63" t="s">
        <v>5731</v>
      </c>
      <c r="I3169" s="64" t="s">
        <v>494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548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446</v>
      </c>
      <c r="C3170" s="64" t="s">
        <v>18</v>
      </c>
      <c r="D3170" s="64" t="s">
        <v>37</v>
      </c>
      <c r="E3170" s="64" t="s">
        <v>2074</v>
      </c>
      <c r="F3170" s="64">
        <v>2</v>
      </c>
      <c r="G3170" s="72" t="s">
        <v>2174</v>
      </c>
      <c r="H3170" s="63" t="s">
        <v>5732</v>
      </c>
      <c r="I3170" s="64" t="s">
        <v>494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548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446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5733</v>
      </c>
      <c r="I3171" s="64" t="s">
        <v>494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548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446</v>
      </c>
      <c r="C3172" s="64" t="s">
        <v>18</v>
      </c>
      <c r="D3172" s="64" t="s">
        <v>37</v>
      </c>
      <c r="E3172" s="64" t="s">
        <v>903</v>
      </c>
      <c r="F3172" s="64">
        <v>1</v>
      </c>
      <c r="G3172" s="72">
        <v>290061082</v>
      </c>
      <c r="H3172" s="63" t="s">
        <v>5734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446</v>
      </c>
      <c r="C3173" s="64" t="s">
        <v>18</v>
      </c>
      <c r="D3173" s="64" t="s">
        <v>37</v>
      </c>
      <c r="E3173" s="64" t="s">
        <v>903</v>
      </c>
      <c r="F3173" s="64">
        <v>1</v>
      </c>
      <c r="G3173" s="72">
        <v>292086004</v>
      </c>
      <c r="H3173" s="63" t="s">
        <v>5735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446</v>
      </c>
      <c r="C3174" s="64" t="s">
        <v>18</v>
      </c>
      <c r="D3174" s="64" t="s">
        <v>37</v>
      </c>
      <c r="E3174" s="64" t="s">
        <v>756</v>
      </c>
      <c r="F3174" s="64">
        <v>2</v>
      </c>
      <c r="G3174" s="72">
        <v>312980004</v>
      </c>
      <c r="H3174" s="63" t="s">
        <v>5736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446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5737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446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5738</v>
      </c>
      <c r="H3176" s="63" t="s">
        <v>5739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446</v>
      </c>
      <c r="C3177" s="64" t="s">
        <v>18</v>
      </c>
      <c r="D3177" s="64" t="s">
        <v>37</v>
      </c>
      <c r="E3177" s="64" t="s">
        <v>1542</v>
      </c>
      <c r="F3177" s="64">
        <v>1</v>
      </c>
      <c r="G3177" s="72" t="s">
        <v>5740</v>
      </c>
      <c r="H3177" s="63" t="s">
        <v>5741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1556</v>
      </c>
      <c r="F3178" s="64">
        <v>1</v>
      </c>
      <c r="G3178" s="72">
        <v>130429427</v>
      </c>
      <c r="H3178" s="63" t="s">
        <v>5742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1833</v>
      </c>
      <c r="H3179" s="63" t="s">
        <v>5721</v>
      </c>
      <c r="I3179" s="64" t="s">
        <v>481</v>
      </c>
      <c r="J3179" s="63" t="s">
        <v>5743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5745</v>
      </c>
      <c r="Y3179" s="63"/>
      <c r="Z3179" s="63"/>
      <c r="AA3179" s="63">
        <v>2026060064</v>
      </c>
    </row>
    <row r="3180" spans="1:27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3099</v>
      </c>
      <c r="H3180" s="63" t="s">
        <v>5520</v>
      </c>
      <c r="I3180" s="64" t="s">
        <v>491</v>
      </c>
      <c r="J3180" s="63" t="s">
        <v>5744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customHeight="1" x14ac:dyDescent="0.35">
      <c r="A3181" s="62">
        <v>46185</v>
      </c>
      <c r="B3181" s="63" t="s">
        <v>446</v>
      </c>
      <c r="C3181" s="64" t="s">
        <v>17</v>
      </c>
      <c r="D3181" s="64" t="s">
        <v>37</v>
      </c>
      <c r="E3181" s="64" t="s">
        <v>3051</v>
      </c>
      <c r="F3181" s="64">
        <v>2</v>
      </c>
      <c r="G3181" s="72" t="s">
        <v>5725</v>
      </c>
      <c r="H3181" s="63" t="s">
        <v>5726</v>
      </c>
      <c r="I3181" s="64" t="s">
        <v>491</v>
      </c>
      <c r="J3181" s="63" t="s">
        <v>2769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1556</v>
      </c>
      <c r="F3182" s="64">
        <v>1</v>
      </c>
      <c r="G3182" s="72">
        <v>130429427</v>
      </c>
      <c r="H3182" s="63" t="s">
        <v>5742</v>
      </c>
      <c r="I3182" s="64" t="s">
        <v>491</v>
      </c>
      <c r="J3182" s="63" t="s">
        <v>2151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customHeight="1" x14ac:dyDescent="0.35">
      <c r="A3183" s="62">
        <v>46186</v>
      </c>
      <c r="B3183" s="63" t="s">
        <v>446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785</v>
      </c>
      <c r="H3183" s="63" t="s">
        <v>5758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customHeight="1" x14ac:dyDescent="0.35">
      <c r="A3184" s="62">
        <v>46186</v>
      </c>
      <c r="B3184" s="63" t="s">
        <v>446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1410</v>
      </c>
      <c r="H3184" s="63" t="s">
        <v>5759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615</v>
      </c>
      <c r="F3185" s="64">
        <v>1</v>
      </c>
      <c r="G3185" s="72">
        <v>130597185</v>
      </c>
      <c r="H3185" s="63" t="s">
        <v>5760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5761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5761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4501</v>
      </c>
      <c r="F3188" s="64">
        <v>1</v>
      </c>
      <c r="G3188" s="72" t="s">
        <v>2740</v>
      </c>
      <c r="H3188" s="63" t="s">
        <v>5762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446</v>
      </c>
      <c r="C3189" s="64" t="s">
        <v>17</v>
      </c>
      <c r="D3189" s="64" t="s">
        <v>37</v>
      </c>
      <c r="E3189" s="64" t="s">
        <v>3052</v>
      </c>
      <c r="F3189" s="64">
        <v>2</v>
      </c>
      <c r="G3189" s="72" t="s">
        <v>3667</v>
      </c>
      <c r="H3189" s="63" t="s">
        <v>5763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446</v>
      </c>
      <c r="C3190" s="64" t="s">
        <v>17</v>
      </c>
      <c r="D3190" s="64" t="s">
        <v>37</v>
      </c>
      <c r="E3190" s="64" t="s">
        <v>3052</v>
      </c>
      <c r="F3190" s="64">
        <v>1</v>
      </c>
      <c r="G3190" s="72" t="s">
        <v>5764</v>
      </c>
      <c r="H3190" s="63" t="s">
        <v>5765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446</v>
      </c>
      <c r="C3191" s="64" t="s">
        <v>18</v>
      </c>
      <c r="D3191" s="64" t="s">
        <v>37</v>
      </c>
      <c r="E3191" s="64" t="s">
        <v>555</v>
      </c>
      <c r="F3191" s="64">
        <v>1</v>
      </c>
      <c r="G3191" s="72" t="s">
        <v>1670</v>
      </c>
      <c r="H3191" s="63" t="s">
        <v>5766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446</v>
      </c>
      <c r="C3192" s="64" t="s">
        <v>18</v>
      </c>
      <c r="D3192" s="64" t="s">
        <v>37</v>
      </c>
      <c r="E3192" s="64" t="s">
        <v>2075</v>
      </c>
      <c r="F3192" s="64">
        <v>2</v>
      </c>
      <c r="G3192" s="72" t="s">
        <v>3383</v>
      </c>
      <c r="H3192" s="63" t="s">
        <v>5767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446</v>
      </c>
      <c r="C3193" s="64" t="s">
        <v>18</v>
      </c>
      <c r="D3193" s="64" t="s">
        <v>37</v>
      </c>
      <c r="E3193" s="64" t="s">
        <v>2688</v>
      </c>
      <c r="F3193" s="64">
        <v>1</v>
      </c>
      <c r="G3193" s="72" t="s">
        <v>1013</v>
      </c>
      <c r="H3193" s="63" t="s">
        <v>5768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446</v>
      </c>
      <c r="C3194" s="64" t="s">
        <v>18</v>
      </c>
      <c r="D3194" s="64" t="s">
        <v>37</v>
      </c>
      <c r="E3194" s="64" t="s">
        <v>2688</v>
      </c>
      <c r="F3194" s="64">
        <v>1</v>
      </c>
      <c r="G3194" s="72" t="s">
        <v>1938</v>
      </c>
      <c r="H3194" s="63" t="s">
        <v>5769</v>
      </c>
      <c r="I3194" s="64" t="s">
        <v>494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548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446</v>
      </c>
      <c r="C3195" s="64" t="s">
        <v>18</v>
      </c>
      <c r="D3195" s="64" t="s">
        <v>37</v>
      </c>
      <c r="E3195" s="64" t="s">
        <v>600</v>
      </c>
      <c r="F3195" s="64">
        <v>1</v>
      </c>
      <c r="G3195" s="72" t="s">
        <v>253</v>
      </c>
      <c r="H3195" s="63" t="s">
        <v>5770</v>
      </c>
      <c r="I3195" s="64" t="s">
        <v>494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548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446</v>
      </c>
      <c r="C3196" s="64" t="s">
        <v>18</v>
      </c>
      <c r="D3196" s="64" t="s">
        <v>37</v>
      </c>
      <c r="E3196" s="64" t="s">
        <v>430</v>
      </c>
      <c r="F3196" s="64">
        <v>2</v>
      </c>
      <c r="G3196" s="72" t="s">
        <v>524</v>
      </c>
      <c r="H3196" s="63" t="s">
        <v>5771</v>
      </c>
      <c r="I3196" s="64" t="s">
        <v>494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548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446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1293</v>
      </c>
      <c r="H3197" s="63" t="s">
        <v>5772</v>
      </c>
      <c r="I3197" s="64" t="s">
        <v>494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548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726</v>
      </c>
      <c r="H3198" s="63" t="s">
        <v>5773</v>
      </c>
      <c r="I3198" s="64" t="s">
        <v>491</v>
      </c>
      <c r="J3198" s="63" t="s">
        <v>5774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726</v>
      </c>
      <c r="H3199" s="63" t="s">
        <v>5773</v>
      </c>
      <c r="I3199" s="64" t="s">
        <v>481</v>
      </c>
      <c r="J3199" s="63" t="s">
        <v>5790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5791</v>
      </c>
      <c r="Y3199" s="63"/>
      <c r="Z3199" s="63"/>
      <c r="AA3199" s="63">
        <v>2026060070</v>
      </c>
    </row>
    <row r="3200" spans="1:27" s="71" customFormat="1" ht="23.5" customHeight="1" x14ac:dyDescent="0.35">
      <c r="A3200" s="62">
        <v>46186</v>
      </c>
      <c r="B3200" s="63" t="s">
        <v>446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2923</v>
      </c>
      <c r="H3200" s="63" t="s">
        <v>5719</v>
      </c>
      <c r="I3200" s="64" t="s">
        <v>481</v>
      </c>
      <c r="J3200" s="63" t="s">
        <v>5783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5789</v>
      </c>
      <c r="X3200" s="63" t="s">
        <v>549</v>
      </c>
      <c r="Y3200" s="63"/>
      <c r="Z3200" s="63"/>
      <c r="AA3200" s="63">
        <v>2026060071</v>
      </c>
    </row>
    <row r="3201" spans="1:27" s="71" customFormat="1" ht="23.5" customHeight="1" x14ac:dyDescent="0.35">
      <c r="A3201" s="62">
        <v>46186</v>
      </c>
      <c r="B3201" s="63" t="s">
        <v>446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2365</v>
      </c>
      <c r="H3201" s="63" t="s">
        <v>5720</v>
      </c>
      <c r="I3201" s="64" t="s">
        <v>481</v>
      </c>
      <c r="J3201" s="63" t="s">
        <v>5784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549</v>
      </c>
      <c r="Y3201" s="63"/>
      <c r="Z3201" s="63"/>
      <c r="AA3201" s="63">
        <v>2026060072</v>
      </c>
    </row>
    <row r="3202" spans="1:27" s="71" customFormat="1" ht="23.5" customHeight="1" x14ac:dyDescent="0.35">
      <c r="A3202" s="62">
        <v>46187</v>
      </c>
      <c r="B3202" s="63" t="s">
        <v>446</v>
      </c>
      <c r="C3202" s="64" t="s">
        <v>18</v>
      </c>
      <c r="D3202" s="64" t="s">
        <v>37</v>
      </c>
      <c r="E3202" s="64" t="s">
        <v>5782</v>
      </c>
      <c r="F3202" s="64">
        <v>2</v>
      </c>
      <c r="G3202" s="72" t="s">
        <v>5785</v>
      </c>
      <c r="H3202" s="63" t="s">
        <v>5786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customHeight="1" x14ac:dyDescent="0.35">
      <c r="A3203" s="62">
        <v>46187</v>
      </c>
      <c r="B3203" s="63" t="s">
        <v>446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5787</v>
      </c>
      <c r="H3203" s="63" t="s">
        <v>5788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46188</v>
      </c>
      <c r="B3204" s="63" t="s">
        <v>446</v>
      </c>
      <c r="C3204" s="64" t="s">
        <v>17</v>
      </c>
      <c r="D3204" s="64" t="s">
        <v>37</v>
      </c>
      <c r="E3204" s="64" t="s">
        <v>5793</v>
      </c>
      <c r="F3204" s="64">
        <v>1</v>
      </c>
      <c r="G3204" s="72" t="s">
        <v>2078</v>
      </c>
      <c r="H3204" s="63" t="s">
        <v>5797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1836</v>
      </c>
      <c r="H3205" s="63" t="s">
        <v>5798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754</v>
      </c>
      <c r="F3206" s="64">
        <v>2</v>
      </c>
      <c r="G3206" s="72">
        <v>130597181</v>
      </c>
      <c r="H3206" s="63" t="s">
        <v>5799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754</v>
      </c>
      <c r="F3207" s="64">
        <v>1</v>
      </c>
      <c r="G3207" s="72">
        <v>130597185</v>
      </c>
      <c r="H3207" s="63" t="s">
        <v>5800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754</v>
      </c>
      <c r="F3208" s="64">
        <v>2</v>
      </c>
      <c r="G3208" s="72">
        <v>130597187</v>
      </c>
      <c r="H3208" s="63" t="s">
        <v>5801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446</v>
      </c>
      <c r="C3209" s="64" t="s">
        <v>17</v>
      </c>
      <c r="D3209" s="64" t="s">
        <v>37</v>
      </c>
      <c r="E3209" s="64" t="s">
        <v>5794</v>
      </c>
      <c r="F3209" s="64">
        <v>1</v>
      </c>
      <c r="G3209" s="72" t="s">
        <v>5802</v>
      </c>
      <c r="H3209" s="63" t="s">
        <v>5803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446</v>
      </c>
      <c r="C3210" s="64" t="s">
        <v>17</v>
      </c>
      <c r="D3210" s="64" t="s">
        <v>37</v>
      </c>
      <c r="E3210" s="64" t="s">
        <v>5794</v>
      </c>
      <c r="F3210" s="64">
        <v>1</v>
      </c>
      <c r="G3210" s="72" t="s">
        <v>3176</v>
      </c>
      <c r="H3210" s="63" t="s">
        <v>5804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446</v>
      </c>
      <c r="C3211" s="64" t="s">
        <v>17</v>
      </c>
      <c r="D3211" s="64" t="s">
        <v>37</v>
      </c>
      <c r="E3211" s="64" t="s">
        <v>5795</v>
      </c>
      <c r="F3211" s="64">
        <v>2</v>
      </c>
      <c r="G3211" s="72" t="s">
        <v>5805</v>
      </c>
      <c r="H3211" s="63" t="s">
        <v>5806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446</v>
      </c>
      <c r="C3212" s="64" t="s">
        <v>18</v>
      </c>
      <c r="D3212" s="64" t="s">
        <v>37</v>
      </c>
      <c r="E3212" s="64" t="s">
        <v>2687</v>
      </c>
      <c r="F3212" s="64">
        <v>2</v>
      </c>
      <c r="G3212" s="72" t="s">
        <v>5807</v>
      </c>
      <c r="H3212" s="63" t="s">
        <v>5808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446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2824</v>
      </c>
      <c r="H3213" s="63" t="s">
        <v>5809</v>
      </c>
      <c r="I3213" s="64" t="s">
        <v>494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548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446</v>
      </c>
      <c r="C3214" s="64" t="s">
        <v>18</v>
      </c>
      <c r="D3214" s="64" t="s">
        <v>37</v>
      </c>
      <c r="E3214" s="64" t="s">
        <v>430</v>
      </c>
      <c r="F3214" s="64">
        <v>2</v>
      </c>
      <c r="G3214" s="72" t="s">
        <v>5810</v>
      </c>
      <c r="H3214" s="63" t="s">
        <v>5811</v>
      </c>
      <c r="I3214" s="64" t="s">
        <v>494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548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446</v>
      </c>
      <c r="C3215" s="64" t="s">
        <v>18</v>
      </c>
      <c r="D3215" s="64" t="s">
        <v>37</v>
      </c>
      <c r="E3215" s="64" t="s">
        <v>1698</v>
      </c>
      <c r="F3215" s="64">
        <v>2</v>
      </c>
      <c r="G3215" s="72" t="s">
        <v>1227</v>
      </c>
      <c r="H3215" s="63" t="s">
        <v>5812</v>
      </c>
      <c r="I3215" s="64" t="s">
        <v>494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548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446</v>
      </c>
      <c r="C3216" s="64" t="s">
        <v>18</v>
      </c>
      <c r="D3216" s="64" t="s">
        <v>37</v>
      </c>
      <c r="E3216" s="64" t="s">
        <v>756</v>
      </c>
      <c r="F3216" s="64">
        <v>2</v>
      </c>
      <c r="G3216" s="72">
        <v>319458001</v>
      </c>
      <c r="H3216" s="63" t="s">
        <v>5813</v>
      </c>
      <c r="I3216" s="64" t="s">
        <v>494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548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446</v>
      </c>
      <c r="C3217" s="64" t="s">
        <v>17</v>
      </c>
      <c r="D3217" s="64" t="s">
        <v>37</v>
      </c>
      <c r="E3217" s="64" t="s">
        <v>5795</v>
      </c>
      <c r="F3217" s="64">
        <v>2</v>
      </c>
      <c r="G3217" s="72" t="s">
        <v>5008</v>
      </c>
      <c r="H3217" s="63" t="s">
        <v>5814</v>
      </c>
      <c r="I3217" s="64" t="s">
        <v>481</v>
      </c>
      <c r="J3217" s="63" t="s">
        <v>5815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5836</v>
      </c>
      <c r="X3217" s="63" t="s">
        <v>5840</v>
      </c>
      <c r="Y3217" s="63"/>
      <c r="Z3217" s="63"/>
      <c r="AA3217" s="63">
        <v>2026060073</v>
      </c>
    </row>
    <row r="3218" spans="1:27" s="71" customFormat="1" ht="23.5" customHeight="1" x14ac:dyDescent="0.35">
      <c r="A3218" s="62">
        <v>46188</v>
      </c>
      <c r="B3218" s="63" t="s">
        <v>446</v>
      </c>
      <c r="C3218" s="64" t="s">
        <v>17</v>
      </c>
      <c r="D3218" s="64" t="s">
        <v>37</v>
      </c>
      <c r="E3218" s="64" t="s">
        <v>2580</v>
      </c>
      <c r="F3218" s="64">
        <v>1</v>
      </c>
      <c r="G3218" s="72" t="s">
        <v>2554</v>
      </c>
      <c r="H3218" s="63" t="s">
        <v>5816</v>
      </c>
      <c r="I3218" s="64" t="s">
        <v>481</v>
      </c>
      <c r="J3218" s="63" t="s">
        <v>5817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5837</v>
      </c>
      <c r="X3218" s="63" t="s">
        <v>5872</v>
      </c>
      <c r="Y3218" s="63"/>
      <c r="Z3218" s="63"/>
      <c r="AA3218" s="63">
        <v>2026060074</v>
      </c>
    </row>
    <row r="3219" spans="1:27" s="71" customFormat="1" ht="23.5" customHeight="1" x14ac:dyDescent="0.35">
      <c r="A3219" s="62">
        <v>46188</v>
      </c>
      <c r="B3219" s="63" t="s">
        <v>446</v>
      </c>
      <c r="C3219" s="64" t="s">
        <v>18</v>
      </c>
      <c r="D3219" s="64" t="s">
        <v>37</v>
      </c>
      <c r="E3219" s="64" t="s">
        <v>1847</v>
      </c>
      <c r="F3219" s="64">
        <v>2</v>
      </c>
      <c r="G3219" s="72">
        <v>109945015</v>
      </c>
      <c r="H3219" s="63" t="s">
        <v>5818</v>
      </c>
      <c r="I3219" s="64" t="s">
        <v>481</v>
      </c>
      <c r="J3219" s="63" t="s">
        <v>5819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549</v>
      </c>
      <c r="Y3219" s="63"/>
      <c r="Z3219" s="63"/>
      <c r="AA3219" s="63">
        <v>2026060075</v>
      </c>
    </row>
    <row r="3220" spans="1:27" s="71" customFormat="1" ht="23.5" customHeight="1" x14ac:dyDescent="0.35">
      <c r="A3220" s="62">
        <v>46188</v>
      </c>
      <c r="B3220" s="63" t="s">
        <v>446</v>
      </c>
      <c r="C3220" s="64" t="s">
        <v>17</v>
      </c>
      <c r="D3220" s="64" t="s">
        <v>37</v>
      </c>
      <c r="E3220" s="64" t="s">
        <v>5795</v>
      </c>
      <c r="F3220" s="64">
        <v>2</v>
      </c>
      <c r="G3220" s="72" t="s">
        <v>5805</v>
      </c>
      <c r="H3220" s="63" t="s">
        <v>5806</v>
      </c>
      <c r="I3220" s="64" t="s">
        <v>491</v>
      </c>
      <c r="J3220" s="63" t="s">
        <v>5820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5796</v>
      </c>
      <c r="F3221" s="64">
        <v>1</v>
      </c>
      <c r="G3221" s="72">
        <v>130429425</v>
      </c>
      <c r="H3221" s="63" t="s">
        <v>5821</v>
      </c>
      <c r="I3221" s="64" t="s">
        <v>491</v>
      </c>
      <c r="J3221" s="63" t="s">
        <v>5822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5625</v>
      </c>
      <c r="F3222" s="64">
        <v>2</v>
      </c>
      <c r="G3222" s="72">
        <v>130868014</v>
      </c>
      <c r="H3222" s="63" t="s">
        <v>5823</v>
      </c>
      <c r="I3222" s="64" t="s">
        <v>491</v>
      </c>
      <c r="J3222" s="63" t="s">
        <v>5824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4128</v>
      </c>
      <c r="F3223" s="64">
        <v>1</v>
      </c>
      <c r="G3223" s="72">
        <v>130606093</v>
      </c>
      <c r="H3223" s="63" t="s">
        <v>5825</v>
      </c>
      <c r="I3223" s="64" t="s">
        <v>491</v>
      </c>
      <c r="J3223" s="63" t="s">
        <v>5822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customHeight="1" x14ac:dyDescent="0.35">
      <c r="A3224" s="62">
        <v>46188</v>
      </c>
      <c r="B3224" s="63" t="s">
        <v>446</v>
      </c>
      <c r="C3224" s="64" t="s">
        <v>18</v>
      </c>
      <c r="D3224" s="64" t="s">
        <v>37</v>
      </c>
      <c r="E3224" s="64" t="s">
        <v>2075</v>
      </c>
      <c r="F3224" s="64">
        <v>2</v>
      </c>
      <c r="G3224" s="72" t="s">
        <v>3383</v>
      </c>
      <c r="H3224" s="63" t="s">
        <v>5826</v>
      </c>
      <c r="I3224" s="64" t="s">
        <v>491</v>
      </c>
      <c r="J3224" s="63" t="s">
        <v>3249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446</v>
      </c>
      <c r="C3225" s="64" t="s">
        <v>18</v>
      </c>
      <c r="D3225" s="64" t="s">
        <v>37</v>
      </c>
      <c r="E3225" s="64" t="s">
        <v>1543</v>
      </c>
      <c r="F3225" s="64">
        <v>1</v>
      </c>
      <c r="G3225" s="72" t="s">
        <v>241</v>
      </c>
      <c r="H3225" s="63" t="s">
        <v>5827</v>
      </c>
      <c r="I3225" s="64" t="s">
        <v>483</v>
      </c>
      <c r="J3225" s="63" t="s">
        <v>5828</v>
      </c>
      <c r="K3225" s="64" t="s">
        <v>2597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5493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446</v>
      </c>
      <c r="C3226" s="64" t="s">
        <v>18</v>
      </c>
      <c r="D3226" s="64" t="s">
        <v>37</v>
      </c>
      <c r="E3226" s="64" t="s">
        <v>1782</v>
      </c>
      <c r="F3226" s="64">
        <v>2</v>
      </c>
      <c r="G3226" s="72" t="s">
        <v>241</v>
      </c>
      <c r="H3226" s="63" t="s">
        <v>5827</v>
      </c>
      <c r="I3226" s="64" t="s">
        <v>483</v>
      </c>
      <c r="J3226" s="63" t="s">
        <v>5828</v>
      </c>
      <c r="K3226" s="64" t="s">
        <v>2597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5493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1309</v>
      </c>
      <c r="F3227" s="64">
        <v>2</v>
      </c>
      <c r="G3227" s="72" t="s">
        <v>5785</v>
      </c>
      <c r="H3227" s="63" t="s">
        <v>5829</v>
      </c>
      <c r="I3227" s="64" t="s">
        <v>483</v>
      </c>
      <c r="J3227" s="63" t="s">
        <v>5830</v>
      </c>
      <c r="K3227" s="64" t="s">
        <v>2597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5493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5234</v>
      </c>
      <c r="F3228" s="64">
        <v>2</v>
      </c>
      <c r="G3228" s="72">
        <v>130868002</v>
      </c>
      <c r="H3228" s="63" t="s">
        <v>5831</v>
      </c>
      <c r="I3228" s="64" t="s">
        <v>483</v>
      </c>
      <c r="J3228" s="63" t="s">
        <v>5832</v>
      </c>
      <c r="K3228" s="64" t="s">
        <v>2597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5838</v>
      </c>
      <c r="X3228" s="63" t="s">
        <v>5493</v>
      </c>
      <c r="Y3228" s="63"/>
      <c r="Z3228" s="63"/>
      <c r="AA3228" s="63">
        <v>2026060084</v>
      </c>
    </row>
    <row r="3229" spans="1:27" s="71" customFormat="1" ht="23.5" customHeight="1" x14ac:dyDescent="0.35">
      <c r="A3229" s="62">
        <v>46182</v>
      </c>
      <c r="B3229" s="63" t="s">
        <v>446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4764</v>
      </c>
      <c r="H3229" s="63" t="s">
        <v>5833</v>
      </c>
      <c r="I3229" s="64" t="s">
        <v>702</v>
      </c>
      <c r="J3229" s="63" t="s">
        <v>5834</v>
      </c>
      <c r="K3229" s="64" t="s">
        <v>704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5835</v>
      </c>
      <c r="V3229" s="63"/>
      <c r="W3229" s="63"/>
      <c r="X3229" s="63"/>
      <c r="Y3229" s="63"/>
      <c r="Z3229" s="63"/>
      <c r="AA3229" s="63"/>
    </row>
    <row r="3230" spans="1:27" s="71" customFormat="1" ht="23.5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5849</v>
      </c>
      <c r="F3230" s="64">
        <v>1</v>
      </c>
      <c r="G3230" s="72" t="s">
        <v>4432</v>
      </c>
      <c r="H3230" s="63" t="s">
        <v>5853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446</v>
      </c>
      <c r="C3231" s="64" t="s">
        <v>17</v>
      </c>
      <c r="D3231" s="64" t="s">
        <v>37</v>
      </c>
      <c r="E3231" s="64" t="s">
        <v>715</v>
      </c>
      <c r="F3231" s="64">
        <v>2</v>
      </c>
      <c r="G3231" s="72" t="s">
        <v>363</v>
      </c>
      <c r="H3231" s="63" t="s">
        <v>5854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446</v>
      </c>
      <c r="C3232" s="64" t="s">
        <v>17</v>
      </c>
      <c r="D3232" s="64" t="s">
        <v>37</v>
      </c>
      <c r="E3232" s="64" t="s">
        <v>5850</v>
      </c>
      <c r="F3232" s="64">
        <v>1</v>
      </c>
      <c r="G3232" s="72" t="s">
        <v>1019</v>
      </c>
      <c r="H3232" s="63" t="s">
        <v>5855</v>
      </c>
      <c r="I3232" s="64" t="s">
        <v>494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548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446</v>
      </c>
      <c r="C3233" s="64" t="s">
        <v>17</v>
      </c>
      <c r="D3233" s="64" t="s">
        <v>37</v>
      </c>
      <c r="E3233" s="64" t="s">
        <v>5851</v>
      </c>
      <c r="F3233" s="64">
        <v>2</v>
      </c>
      <c r="G3233" s="72" t="s">
        <v>3213</v>
      </c>
      <c r="H3233" s="63" t="s">
        <v>5856</v>
      </c>
      <c r="I3233" s="64" t="s">
        <v>494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548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446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3181</v>
      </c>
      <c r="H3234" s="63" t="s">
        <v>5857</v>
      </c>
      <c r="I3234" s="64" t="s">
        <v>494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548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446</v>
      </c>
      <c r="C3235" s="64" t="s">
        <v>18</v>
      </c>
      <c r="D3235" s="64" t="s">
        <v>37</v>
      </c>
      <c r="E3235" s="64" t="s">
        <v>1540</v>
      </c>
      <c r="F3235" s="64">
        <v>1</v>
      </c>
      <c r="G3235" s="72" t="s">
        <v>3027</v>
      </c>
      <c r="H3235" s="63" t="s">
        <v>5858</v>
      </c>
      <c r="I3235" s="64" t="s">
        <v>494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548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446</v>
      </c>
      <c r="C3236" s="64" t="s">
        <v>18</v>
      </c>
      <c r="D3236" s="64" t="s">
        <v>37</v>
      </c>
      <c r="E3236" s="64" t="s">
        <v>1546</v>
      </c>
      <c r="F3236" s="64">
        <v>1</v>
      </c>
      <c r="G3236" s="72" t="s">
        <v>3911</v>
      </c>
      <c r="H3236" s="63" t="s">
        <v>5468</v>
      </c>
      <c r="I3236" s="64" t="s">
        <v>494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548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446</v>
      </c>
      <c r="C3237" s="64" t="s">
        <v>18</v>
      </c>
      <c r="D3237" s="64" t="s">
        <v>37</v>
      </c>
      <c r="E3237" s="64" t="s">
        <v>1543</v>
      </c>
      <c r="F3237" s="64">
        <v>1</v>
      </c>
      <c r="G3237" s="72" t="s">
        <v>962</v>
      </c>
      <c r="H3237" s="63" t="s">
        <v>5859</v>
      </c>
      <c r="I3237" s="64" t="s">
        <v>494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548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446</v>
      </c>
      <c r="C3238" s="64" t="s">
        <v>18</v>
      </c>
      <c r="D3238" s="64" t="s">
        <v>37</v>
      </c>
      <c r="E3238" s="64" t="s">
        <v>2580</v>
      </c>
      <c r="F3238" s="64">
        <v>1</v>
      </c>
      <c r="G3238" s="72" t="s">
        <v>4736</v>
      </c>
      <c r="H3238" s="63" t="s">
        <v>5860</v>
      </c>
      <c r="I3238" s="64" t="s">
        <v>494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548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446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2573</v>
      </c>
      <c r="H3239" s="63" t="s">
        <v>5861</v>
      </c>
      <c r="I3239" s="64" t="s">
        <v>494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548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446</v>
      </c>
      <c r="C3240" s="64" t="s">
        <v>18</v>
      </c>
      <c r="D3240" s="64" t="s">
        <v>37</v>
      </c>
      <c r="E3240" s="64" t="s">
        <v>1290</v>
      </c>
      <c r="F3240" s="64">
        <v>1</v>
      </c>
      <c r="G3240" s="72" t="s">
        <v>1572</v>
      </c>
      <c r="H3240" s="63" t="s">
        <v>5862</v>
      </c>
      <c r="I3240" s="64" t="s">
        <v>494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548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446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5863</v>
      </c>
      <c r="I3241" s="64" t="s">
        <v>494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548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446</v>
      </c>
      <c r="C3242" s="64" t="s">
        <v>17</v>
      </c>
      <c r="D3242" s="64" t="s">
        <v>37</v>
      </c>
      <c r="E3242" s="64" t="s">
        <v>2580</v>
      </c>
      <c r="F3242" s="64">
        <v>1</v>
      </c>
      <c r="G3242" s="72" t="s">
        <v>1787</v>
      </c>
      <c r="H3242" s="63" t="s">
        <v>5864</v>
      </c>
      <c r="I3242" s="64" t="s">
        <v>486</v>
      </c>
      <c r="J3242" s="63" t="s">
        <v>5865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5852</v>
      </c>
      <c r="F3243" s="64">
        <v>2</v>
      </c>
      <c r="G3243" s="72">
        <v>130597401</v>
      </c>
      <c r="H3243" s="63" t="s">
        <v>5866</v>
      </c>
      <c r="I3243" s="64" t="s">
        <v>481</v>
      </c>
      <c r="J3243" s="63" t="s">
        <v>5867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446</v>
      </c>
      <c r="C3244" s="64" t="s">
        <v>17</v>
      </c>
      <c r="D3244" s="64" t="s">
        <v>37</v>
      </c>
      <c r="E3244" s="64" t="s">
        <v>2580</v>
      </c>
      <c r="F3244" s="64">
        <v>1</v>
      </c>
      <c r="G3244" s="72" t="s">
        <v>2554</v>
      </c>
      <c r="H3244" s="63" t="s">
        <v>5816</v>
      </c>
      <c r="I3244" s="64" t="s">
        <v>483</v>
      </c>
      <c r="J3244" s="63" t="s">
        <v>5868</v>
      </c>
      <c r="K3244" s="64" t="s">
        <v>2597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5837</v>
      </c>
      <c r="X3244" s="63" t="s">
        <v>5872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446</v>
      </c>
      <c r="C3245" s="64" t="s">
        <v>17</v>
      </c>
      <c r="D3245" s="64" t="s">
        <v>37</v>
      </c>
      <c r="E3245" s="64" t="s">
        <v>2580</v>
      </c>
      <c r="F3245" s="64">
        <v>1</v>
      </c>
      <c r="G3245" s="72" t="s">
        <v>2554</v>
      </c>
      <c r="H3245" s="63" t="s">
        <v>5816</v>
      </c>
      <c r="I3245" s="64" t="s">
        <v>483</v>
      </c>
      <c r="J3245" s="63" t="s">
        <v>5868</v>
      </c>
      <c r="K3245" s="64" t="s">
        <v>2597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5837</v>
      </c>
      <c r="X3245" s="63" t="s">
        <v>5872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446</v>
      </c>
      <c r="C3246" s="64" t="s">
        <v>18</v>
      </c>
      <c r="D3246" s="64" t="s">
        <v>37</v>
      </c>
      <c r="E3246" s="64" t="s">
        <v>545</v>
      </c>
      <c r="F3246" s="64">
        <v>1</v>
      </c>
      <c r="G3246" s="72" t="s">
        <v>5785</v>
      </c>
      <c r="H3246" s="63" t="s">
        <v>5829</v>
      </c>
      <c r="I3246" s="64" t="s">
        <v>483</v>
      </c>
      <c r="J3246" s="63" t="s">
        <v>5830</v>
      </c>
      <c r="K3246" s="64" t="s">
        <v>2597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5493</v>
      </c>
      <c r="Y3246" s="63"/>
      <c r="Z3246" s="63"/>
      <c r="AA3246" s="63">
        <v>2026060089</v>
      </c>
    </row>
    <row r="3247" spans="1:27" s="71" customFormat="1" ht="23.5" customHeight="1" x14ac:dyDescent="0.35">
      <c r="A3247" s="62">
        <v>46189</v>
      </c>
      <c r="B3247" s="63" t="s">
        <v>446</v>
      </c>
      <c r="C3247" s="64" t="s">
        <v>18</v>
      </c>
      <c r="D3247" s="64" t="s">
        <v>37</v>
      </c>
      <c r="E3247" s="64" t="s">
        <v>1544</v>
      </c>
      <c r="F3247" s="64">
        <v>1</v>
      </c>
      <c r="G3247" s="72" t="s">
        <v>5869</v>
      </c>
      <c r="H3247" s="63" t="s">
        <v>5818</v>
      </c>
      <c r="I3247" s="64" t="s">
        <v>481</v>
      </c>
      <c r="J3247" s="63" t="s">
        <v>5819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549</v>
      </c>
      <c r="Y3247" s="63"/>
      <c r="Z3247" s="63"/>
      <c r="AA3247" s="63">
        <v>2026060090</v>
      </c>
    </row>
    <row r="3248" spans="1:27" s="71" customFormat="1" ht="23.5" customHeight="1" x14ac:dyDescent="0.35">
      <c r="A3248" s="62">
        <v>46189</v>
      </c>
      <c r="B3248" s="63" t="s">
        <v>446</v>
      </c>
      <c r="C3248" s="64" t="s">
        <v>18</v>
      </c>
      <c r="D3248" s="64" t="s">
        <v>37</v>
      </c>
      <c r="E3248" s="64" t="s">
        <v>495</v>
      </c>
      <c r="F3248" s="64">
        <v>1</v>
      </c>
      <c r="G3248" s="72" t="s">
        <v>831</v>
      </c>
      <c r="H3248" s="63" t="s">
        <v>5845</v>
      </c>
      <c r="I3248" s="64" t="s">
        <v>481</v>
      </c>
      <c r="J3248" s="63" t="s">
        <v>5819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549</v>
      </c>
      <c r="Y3248" s="63"/>
      <c r="Z3248" s="63"/>
      <c r="AA3248" s="63">
        <v>2026060091</v>
      </c>
    </row>
    <row r="3249" spans="1:27" s="71" customFormat="1" ht="23.5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5738</v>
      </c>
      <c r="H3249" s="63" t="s">
        <v>5870</v>
      </c>
      <c r="I3249" s="64" t="s">
        <v>491</v>
      </c>
      <c r="J3249" s="63" t="s">
        <v>5871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customHeight="1" x14ac:dyDescent="0.35">
      <c r="A3250" s="62">
        <v>46190</v>
      </c>
      <c r="B3250" s="63" t="s">
        <v>446</v>
      </c>
      <c r="C3250" s="64" t="s">
        <v>17</v>
      </c>
      <c r="D3250" s="64" t="s">
        <v>37</v>
      </c>
      <c r="E3250" s="64" t="s">
        <v>715</v>
      </c>
      <c r="F3250" s="64">
        <v>2</v>
      </c>
      <c r="G3250" s="72" t="s">
        <v>2332</v>
      </c>
      <c r="H3250" s="63" t="s">
        <v>5877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customHeight="1" x14ac:dyDescent="0.35">
      <c r="A3251" s="62">
        <v>46190</v>
      </c>
      <c r="B3251" s="63" t="s">
        <v>446</v>
      </c>
      <c r="C3251" s="64" t="s">
        <v>17</v>
      </c>
      <c r="D3251" s="64" t="s">
        <v>37</v>
      </c>
      <c r="E3251" s="64" t="s">
        <v>5873</v>
      </c>
      <c r="F3251" s="64">
        <v>2</v>
      </c>
      <c r="G3251" s="72" t="s">
        <v>3441</v>
      </c>
      <c r="H3251" s="63" t="s">
        <v>5878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446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2017</v>
      </c>
      <c r="H3252" s="63" t="s">
        <v>5879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446</v>
      </c>
      <c r="C3253" s="64" t="s">
        <v>18</v>
      </c>
      <c r="D3253" s="64" t="s">
        <v>37</v>
      </c>
      <c r="E3253" s="64" t="s">
        <v>2688</v>
      </c>
      <c r="F3253" s="64">
        <v>1</v>
      </c>
      <c r="G3253" s="72" t="s">
        <v>1862</v>
      </c>
      <c r="H3253" s="63" t="s">
        <v>5880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446</v>
      </c>
      <c r="C3254" s="64" t="s">
        <v>18</v>
      </c>
      <c r="D3254" s="64" t="s">
        <v>37</v>
      </c>
      <c r="E3254" s="64" t="s">
        <v>2075</v>
      </c>
      <c r="F3254" s="64">
        <v>2</v>
      </c>
      <c r="G3254" s="72" t="s">
        <v>3199</v>
      </c>
      <c r="H3254" s="63" t="s">
        <v>5881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446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5882</v>
      </c>
      <c r="H3255" s="63" t="s">
        <v>5883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446</v>
      </c>
      <c r="C3256" s="64" t="s">
        <v>18</v>
      </c>
      <c r="D3256" s="64" t="s">
        <v>37</v>
      </c>
      <c r="E3256" s="64" t="s">
        <v>554</v>
      </c>
      <c r="F3256" s="64">
        <v>1</v>
      </c>
      <c r="G3256" s="72" t="s">
        <v>4764</v>
      </c>
      <c r="H3256" s="63" t="s">
        <v>5884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446</v>
      </c>
      <c r="C3257" s="64" t="s">
        <v>18</v>
      </c>
      <c r="D3257" s="64" t="s">
        <v>37</v>
      </c>
      <c r="E3257" s="64" t="s">
        <v>2114</v>
      </c>
      <c r="F3257" s="64">
        <v>1</v>
      </c>
      <c r="G3257" s="72" t="s">
        <v>5637</v>
      </c>
      <c r="H3257" s="63" t="s">
        <v>5885</v>
      </c>
      <c r="I3257" s="64" t="s">
        <v>494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548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446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5886</v>
      </c>
      <c r="I3258" s="64" t="s">
        <v>494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548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446</v>
      </c>
      <c r="C3259" s="64" t="s">
        <v>18</v>
      </c>
      <c r="D3259" s="64" t="s">
        <v>37</v>
      </c>
      <c r="E3259" s="64" t="s">
        <v>819</v>
      </c>
      <c r="F3259" s="64">
        <v>1</v>
      </c>
      <c r="G3259" s="72">
        <v>230868002</v>
      </c>
      <c r="H3259" s="63" t="s">
        <v>5887</v>
      </c>
      <c r="I3259" s="64" t="s">
        <v>494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548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446</v>
      </c>
      <c r="C3260" s="64" t="s">
        <v>18</v>
      </c>
      <c r="D3260" s="64" t="s">
        <v>37</v>
      </c>
      <c r="E3260" s="64" t="s">
        <v>616</v>
      </c>
      <c r="F3260" s="64">
        <v>1</v>
      </c>
      <c r="G3260" s="72">
        <v>290061082</v>
      </c>
      <c r="H3260" s="63" t="s">
        <v>5888</v>
      </c>
      <c r="I3260" s="64" t="s">
        <v>494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548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446</v>
      </c>
      <c r="C3261" s="64" t="s">
        <v>18</v>
      </c>
      <c r="D3261" s="64" t="s">
        <v>37</v>
      </c>
      <c r="E3261" s="64" t="s">
        <v>616</v>
      </c>
      <c r="F3261" s="64">
        <v>1</v>
      </c>
      <c r="G3261" s="72">
        <v>300003120</v>
      </c>
      <c r="H3261" s="63" t="s">
        <v>5889</v>
      </c>
      <c r="I3261" s="64" t="s">
        <v>494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548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5874</v>
      </c>
      <c r="F3262" s="64">
        <v>2</v>
      </c>
      <c r="G3262" s="72">
        <v>130597243</v>
      </c>
      <c r="H3262" s="63" t="s">
        <v>5890</v>
      </c>
      <c r="I3262" s="64" t="s">
        <v>483</v>
      </c>
      <c r="J3262" s="63" t="s">
        <v>5891</v>
      </c>
      <c r="K3262" s="64" t="s">
        <v>2597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5901</v>
      </c>
      <c r="X3262" s="63" t="s">
        <v>5493</v>
      </c>
      <c r="Y3262" s="63"/>
      <c r="Z3262" s="63"/>
      <c r="AA3262" s="63">
        <v>2026060093</v>
      </c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5875</v>
      </c>
      <c r="F3263" s="64">
        <v>2</v>
      </c>
      <c r="G3263" s="72">
        <v>130597401</v>
      </c>
      <c r="H3263" s="63" t="s">
        <v>5892</v>
      </c>
      <c r="I3263" s="64" t="s">
        <v>491</v>
      </c>
      <c r="J3263" s="63" t="s">
        <v>4778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customHeight="1" x14ac:dyDescent="0.35">
      <c r="A3264" s="62">
        <v>46190</v>
      </c>
      <c r="B3264" s="63" t="s">
        <v>446</v>
      </c>
      <c r="C3264" s="64" t="s">
        <v>18</v>
      </c>
      <c r="D3264" s="64" t="s">
        <v>37</v>
      </c>
      <c r="E3264" s="64" t="s">
        <v>1544</v>
      </c>
      <c r="F3264" s="64">
        <v>1</v>
      </c>
      <c r="G3264" s="72" t="s">
        <v>5893</v>
      </c>
      <c r="H3264" s="63" t="s">
        <v>5894</v>
      </c>
      <c r="I3264" s="64" t="s">
        <v>491</v>
      </c>
      <c r="J3264" s="63" t="s">
        <v>2151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customHeight="1" x14ac:dyDescent="0.35">
      <c r="A3265" s="62">
        <v>46190</v>
      </c>
      <c r="B3265" s="63" t="s">
        <v>446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1862</v>
      </c>
      <c r="H3265" s="63" t="s">
        <v>5880</v>
      </c>
      <c r="I3265" s="64" t="s">
        <v>486</v>
      </c>
      <c r="J3265" s="63" t="s">
        <v>5895</v>
      </c>
      <c r="K3265" s="64" t="s">
        <v>267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549</v>
      </c>
      <c r="Y3265" s="63"/>
      <c r="Z3265" s="63"/>
      <c r="AA3265" s="63">
        <v>2026060096</v>
      </c>
    </row>
    <row r="3266" spans="1:27" s="71" customFormat="1" ht="23.5" customHeight="1" x14ac:dyDescent="0.35">
      <c r="A3266" s="62">
        <v>46190</v>
      </c>
      <c r="B3266" s="63" t="s">
        <v>446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1862</v>
      </c>
      <c r="H3266" s="63" t="s">
        <v>5880</v>
      </c>
      <c r="I3266" s="64" t="s">
        <v>486</v>
      </c>
      <c r="J3266" s="63" t="s">
        <v>5895</v>
      </c>
      <c r="K3266" s="64" t="s">
        <v>267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6363</v>
      </c>
      <c r="X3266" s="63" t="s">
        <v>6257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446</v>
      </c>
      <c r="C3267" s="64" t="s">
        <v>17</v>
      </c>
      <c r="D3267" s="64" t="s">
        <v>37</v>
      </c>
      <c r="E3267" s="64" t="s">
        <v>5876</v>
      </c>
      <c r="F3267" s="64">
        <v>2</v>
      </c>
      <c r="G3267" s="72">
        <v>108930845</v>
      </c>
      <c r="H3267" s="63" t="s">
        <v>5896</v>
      </c>
      <c r="I3267" s="64" t="s">
        <v>481</v>
      </c>
      <c r="J3267" s="63" t="s">
        <v>5897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549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5882</v>
      </c>
      <c r="H3268" s="63" t="s">
        <v>5883</v>
      </c>
      <c r="I3268" s="64" t="s">
        <v>486</v>
      </c>
      <c r="J3268" s="63" t="s">
        <v>5898</v>
      </c>
      <c r="K3268" s="64" t="s">
        <v>704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2688</v>
      </c>
      <c r="F3269" s="64">
        <v>1</v>
      </c>
      <c r="G3269" s="72" t="s">
        <v>1862</v>
      </c>
      <c r="H3269" s="63" t="s">
        <v>5880</v>
      </c>
      <c r="I3269" s="64" t="s">
        <v>486</v>
      </c>
      <c r="J3269" s="63" t="s">
        <v>5898</v>
      </c>
      <c r="K3269" s="64" t="s">
        <v>704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5909</v>
      </c>
      <c r="F3270" s="64" t="str">
        <f>IF(RIGHT(E3270,1)="D","1","2")</f>
        <v>2</v>
      </c>
      <c r="G3270" s="72" t="s">
        <v>5914</v>
      </c>
      <c r="H3270" s="63" t="s">
        <v>5915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446</v>
      </c>
      <c r="C3271" s="64" t="s">
        <v>17</v>
      </c>
      <c r="D3271" s="64" t="s">
        <v>37</v>
      </c>
      <c r="E3271" s="64" t="s">
        <v>5910</v>
      </c>
      <c r="F3271" s="64" t="str">
        <f t="shared" ref="F3271:F3334" si="124">IF(RIGHT(E3271,1)="D","1","2")</f>
        <v>2</v>
      </c>
      <c r="G3271" s="72" t="s">
        <v>1824</v>
      </c>
      <c r="H3271" s="63" t="s">
        <v>5916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446</v>
      </c>
      <c r="C3272" s="64" t="s">
        <v>17</v>
      </c>
      <c r="D3272" s="64" t="s">
        <v>37</v>
      </c>
      <c r="E3272" s="64" t="s">
        <v>715</v>
      </c>
      <c r="F3272" s="64" t="str">
        <f t="shared" si="124"/>
        <v>2</v>
      </c>
      <c r="G3272" s="72" t="s">
        <v>287</v>
      </c>
      <c r="H3272" s="63" t="s">
        <v>5917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446</v>
      </c>
      <c r="C3273" s="64" t="s">
        <v>17</v>
      </c>
      <c r="D3273" s="64" t="s">
        <v>37</v>
      </c>
      <c r="E3273" s="64" t="s">
        <v>5911</v>
      </c>
      <c r="F3273" s="64" t="str">
        <f t="shared" si="124"/>
        <v>2</v>
      </c>
      <c r="G3273" s="72" t="s">
        <v>3740</v>
      </c>
      <c r="H3273" s="63" t="s">
        <v>5918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446</v>
      </c>
      <c r="C3274" s="64" t="s">
        <v>17</v>
      </c>
      <c r="D3274" s="64" t="s">
        <v>37</v>
      </c>
      <c r="E3274" s="64" t="s">
        <v>5911</v>
      </c>
      <c r="F3274" s="64" t="str">
        <f t="shared" si="124"/>
        <v>2</v>
      </c>
      <c r="G3274" s="72" t="s">
        <v>1809</v>
      </c>
      <c r="H3274" s="63" t="s">
        <v>5919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446</v>
      </c>
      <c r="C3275" s="64" t="s">
        <v>17</v>
      </c>
      <c r="D3275" s="64" t="s">
        <v>37</v>
      </c>
      <c r="E3275" s="64" t="s">
        <v>5912</v>
      </c>
      <c r="F3275" s="64" t="str">
        <f t="shared" si="124"/>
        <v>1</v>
      </c>
      <c r="G3275" s="72" t="s">
        <v>3418</v>
      </c>
      <c r="H3275" s="63" t="s">
        <v>5920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446</v>
      </c>
      <c r="C3276" s="64" t="s">
        <v>17</v>
      </c>
      <c r="D3276" s="64" t="s">
        <v>37</v>
      </c>
      <c r="E3276" s="64" t="s">
        <v>5873</v>
      </c>
      <c r="F3276" s="64" t="str">
        <f t="shared" si="124"/>
        <v>2</v>
      </c>
      <c r="G3276" s="72" t="s">
        <v>4827</v>
      </c>
      <c r="H3276" s="63" t="s">
        <v>5921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446</v>
      </c>
      <c r="C3277" s="64" t="s">
        <v>17</v>
      </c>
      <c r="D3277" s="64" t="s">
        <v>37</v>
      </c>
      <c r="E3277" s="64" t="s">
        <v>5913</v>
      </c>
      <c r="F3277" s="64" t="str">
        <f t="shared" si="124"/>
        <v>2</v>
      </c>
      <c r="G3277" s="72" t="s">
        <v>1029</v>
      </c>
      <c r="H3277" s="63" t="s">
        <v>5922</v>
      </c>
      <c r="I3277" s="64" t="s">
        <v>494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548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446</v>
      </c>
      <c r="C3278" s="64" t="s">
        <v>18</v>
      </c>
      <c r="D3278" s="64" t="s">
        <v>37</v>
      </c>
      <c r="E3278" s="64" t="s">
        <v>1543</v>
      </c>
      <c r="F3278" s="64" t="str">
        <f t="shared" si="124"/>
        <v>1</v>
      </c>
      <c r="G3278" s="72" t="s">
        <v>2415</v>
      </c>
      <c r="H3278" s="63" t="s">
        <v>5923</v>
      </c>
      <c r="I3278" s="64" t="s">
        <v>494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548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446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2265</v>
      </c>
      <c r="H3279" s="63" t="s">
        <v>5924</v>
      </c>
      <c r="I3279" s="64" t="s">
        <v>494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548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446</v>
      </c>
      <c r="C3280" s="64" t="s">
        <v>18</v>
      </c>
      <c r="D3280" s="64" t="s">
        <v>37</v>
      </c>
      <c r="E3280" s="64" t="s">
        <v>819</v>
      </c>
      <c r="F3280" s="64" t="str">
        <f t="shared" si="124"/>
        <v>1</v>
      </c>
      <c r="G3280" s="72">
        <v>230896003</v>
      </c>
      <c r="H3280" s="63" t="s">
        <v>5925</v>
      </c>
      <c r="I3280" s="64" t="s">
        <v>494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548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446</v>
      </c>
      <c r="C3281" s="64" t="s">
        <v>18</v>
      </c>
      <c r="D3281" s="64" t="s">
        <v>37</v>
      </c>
      <c r="E3281" s="64" t="s">
        <v>903</v>
      </c>
      <c r="F3281" s="64" t="str">
        <f t="shared" si="124"/>
        <v>1</v>
      </c>
      <c r="G3281" s="72">
        <v>317336001</v>
      </c>
      <c r="H3281" s="63" t="s">
        <v>5926</v>
      </c>
      <c r="I3281" s="64" t="s">
        <v>494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548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446</v>
      </c>
      <c r="C3282" s="64" t="s">
        <v>18</v>
      </c>
      <c r="D3282" s="64" t="s">
        <v>37</v>
      </c>
      <c r="E3282" s="64" t="s">
        <v>554</v>
      </c>
      <c r="F3282" s="64" t="str">
        <f t="shared" si="124"/>
        <v>1</v>
      </c>
      <c r="G3282" s="72" t="s">
        <v>5927</v>
      </c>
      <c r="H3282" s="63" t="s">
        <v>5928</v>
      </c>
      <c r="I3282" s="64" t="s">
        <v>494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548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446</v>
      </c>
      <c r="C3283" s="64" t="s">
        <v>18</v>
      </c>
      <c r="D3283" s="64" t="s">
        <v>37</v>
      </c>
      <c r="E3283" s="64" t="s">
        <v>554</v>
      </c>
      <c r="F3283" s="64" t="str">
        <f t="shared" si="124"/>
        <v>1</v>
      </c>
      <c r="G3283" s="72" t="s">
        <v>4606</v>
      </c>
      <c r="H3283" s="63" t="s">
        <v>5929</v>
      </c>
      <c r="I3283" s="64" t="s">
        <v>494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548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446</v>
      </c>
      <c r="C3284" s="64" t="s">
        <v>18</v>
      </c>
      <c r="D3284" s="64" t="s">
        <v>37</v>
      </c>
      <c r="E3284" s="64" t="s">
        <v>1540</v>
      </c>
      <c r="F3284" s="64" t="str">
        <f t="shared" si="124"/>
        <v>1</v>
      </c>
      <c r="G3284" s="72" t="s">
        <v>5930</v>
      </c>
      <c r="H3284" s="63" t="s">
        <v>5931</v>
      </c>
      <c r="I3284" s="64" t="s">
        <v>494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548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446</v>
      </c>
      <c r="C3285" s="64" t="s">
        <v>18</v>
      </c>
      <c r="D3285" s="64" t="s">
        <v>37</v>
      </c>
      <c r="E3285" s="64" t="s">
        <v>1309</v>
      </c>
      <c r="F3285" s="64" t="str">
        <f t="shared" si="124"/>
        <v>2</v>
      </c>
      <c r="G3285" s="72" t="s">
        <v>5932</v>
      </c>
      <c r="H3285" s="63" t="s">
        <v>5933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2580</v>
      </c>
      <c r="F3286" s="64" t="str">
        <f t="shared" si="124"/>
        <v>1</v>
      </c>
      <c r="G3286" s="72" t="s">
        <v>2332</v>
      </c>
      <c r="H3286" s="63" t="s">
        <v>5877</v>
      </c>
      <c r="I3286" s="64" t="s">
        <v>481</v>
      </c>
      <c r="J3286" s="63" t="s">
        <v>5934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5523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446</v>
      </c>
      <c r="C3287" s="64" t="s">
        <v>18</v>
      </c>
      <c r="D3287" s="64" t="s">
        <v>37</v>
      </c>
      <c r="E3287" s="64" t="s">
        <v>1002</v>
      </c>
      <c r="F3287" s="64" t="str">
        <f t="shared" si="124"/>
        <v>2</v>
      </c>
      <c r="G3287" s="72" t="s">
        <v>5938</v>
      </c>
      <c r="H3287" s="63" t="s">
        <v>5937</v>
      </c>
      <c r="I3287" s="64" t="s">
        <v>483</v>
      </c>
      <c r="J3287" s="63" t="s">
        <v>5939</v>
      </c>
      <c r="K3287" s="64" t="s">
        <v>2597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5493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446</v>
      </c>
      <c r="C3288" s="64" t="s">
        <v>18</v>
      </c>
      <c r="D3288" s="64" t="s">
        <v>37</v>
      </c>
      <c r="E3288" s="64" t="s">
        <v>1002</v>
      </c>
      <c r="F3288" s="64" t="str">
        <f t="shared" si="124"/>
        <v>2</v>
      </c>
      <c r="G3288" s="72" t="s">
        <v>5938</v>
      </c>
      <c r="H3288" s="63" t="s">
        <v>5937</v>
      </c>
      <c r="I3288" s="64" t="s">
        <v>483</v>
      </c>
      <c r="J3288" s="63" t="s">
        <v>5939</v>
      </c>
      <c r="K3288" s="64" t="s">
        <v>2597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5493</v>
      </c>
      <c r="Y3288" s="63"/>
      <c r="Z3288" s="63"/>
      <c r="AA3288" s="63">
        <v>2026060100</v>
      </c>
    </row>
    <row r="3289" spans="1:27" s="71" customFormat="1" ht="23.5" customHeight="1" x14ac:dyDescent="0.35">
      <c r="A3289" s="62">
        <v>46192</v>
      </c>
      <c r="B3289" s="63" t="s">
        <v>446</v>
      </c>
      <c r="C3289" s="64" t="s">
        <v>17</v>
      </c>
      <c r="D3289" s="64" t="s">
        <v>37</v>
      </c>
      <c r="E3289" s="64" t="s">
        <v>5850</v>
      </c>
      <c r="F3289" s="64" t="str">
        <f t="shared" si="124"/>
        <v>1</v>
      </c>
      <c r="G3289" s="72" t="s">
        <v>2819</v>
      </c>
      <c r="H3289" s="63" t="s">
        <v>5969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customHeight="1" x14ac:dyDescent="0.35">
      <c r="A3290" s="62">
        <v>46192</v>
      </c>
      <c r="B3290" s="63" t="s">
        <v>446</v>
      </c>
      <c r="C3290" s="64" t="s">
        <v>17</v>
      </c>
      <c r="D3290" s="64" t="s">
        <v>37</v>
      </c>
      <c r="E3290" s="64" t="s">
        <v>5945</v>
      </c>
      <c r="F3290" s="64" t="str">
        <f t="shared" si="124"/>
        <v>2</v>
      </c>
      <c r="G3290" s="72" t="s">
        <v>2061</v>
      </c>
      <c r="H3290" s="63" t="s">
        <v>5970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446</v>
      </c>
      <c r="C3291" s="64" t="s">
        <v>17</v>
      </c>
      <c r="D3291" s="64" t="s">
        <v>37</v>
      </c>
      <c r="E3291" s="64" t="s">
        <v>5911</v>
      </c>
      <c r="F3291" s="64" t="str">
        <f t="shared" si="124"/>
        <v>2</v>
      </c>
      <c r="G3291" s="72" t="s">
        <v>1218</v>
      </c>
      <c r="H3291" s="63" t="s">
        <v>5971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446</v>
      </c>
      <c r="C3292" s="64" t="s">
        <v>17</v>
      </c>
      <c r="D3292" s="64" t="s">
        <v>37</v>
      </c>
      <c r="E3292" s="64" t="s">
        <v>5946</v>
      </c>
      <c r="F3292" s="64" t="str">
        <f t="shared" si="124"/>
        <v>1</v>
      </c>
      <c r="G3292" s="72" t="s">
        <v>5972</v>
      </c>
      <c r="H3292" s="63" t="s">
        <v>5973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446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2159</v>
      </c>
      <c r="H3293" s="63" t="s">
        <v>5974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446</v>
      </c>
      <c r="C3294" s="64" t="s">
        <v>18</v>
      </c>
      <c r="D3294" s="64" t="s">
        <v>37</v>
      </c>
      <c r="E3294" s="64" t="s">
        <v>871</v>
      </c>
      <c r="F3294" s="64" t="str">
        <f t="shared" si="124"/>
        <v>1</v>
      </c>
      <c r="G3294" s="72" t="s">
        <v>2091</v>
      </c>
      <c r="H3294" s="63" t="s">
        <v>5975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446</v>
      </c>
      <c r="C3295" s="64" t="s">
        <v>18</v>
      </c>
      <c r="D3295" s="64" t="s">
        <v>37</v>
      </c>
      <c r="E3295" s="64" t="s">
        <v>545</v>
      </c>
      <c r="F3295" s="64" t="str">
        <f t="shared" si="124"/>
        <v>1</v>
      </c>
      <c r="G3295" s="72" t="s">
        <v>2298</v>
      </c>
      <c r="H3295" s="63" t="s">
        <v>5976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446</v>
      </c>
      <c r="C3296" s="64" t="s">
        <v>18</v>
      </c>
      <c r="D3296" s="64" t="s">
        <v>37</v>
      </c>
      <c r="E3296" s="64" t="s">
        <v>1309</v>
      </c>
      <c r="F3296" s="64" t="str">
        <f t="shared" si="124"/>
        <v>2</v>
      </c>
      <c r="G3296" s="72" t="s">
        <v>1463</v>
      </c>
      <c r="H3296" s="63" t="s">
        <v>5977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446</v>
      </c>
      <c r="C3297" s="64" t="s">
        <v>18</v>
      </c>
      <c r="D3297" s="64" t="s">
        <v>37</v>
      </c>
      <c r="E3297" s="64" t="s">
        <v>1699</v>
      </c>
      <c r="F3297" s="64" t="str">
        <f t="shared" si="124"/>
        <v>2</v>
      </c>
      <c r="G3297" s="72" t="s">
        <v>4447</v>
      </c>
      <c r="H3297" s="63" t="s">
        <v>5978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446</v>
      </c>
      <c r="C3298" s="64" t="s">
        <v>18</v>
      </c>
      <c r="D3298" s="64" t="s">
        <v>37</v>
      </c>
      <c r="E3298" s="64" t="s">
        <v>1117</v>
      </c>
      <c r="F3298" s="64" t="str">
        <f t="shared" si="124"/>
        <v>1</v>
      </c>
      <c r="G3298" s="72">
        <v>315636001</v>
      </c>
      <c r="H3298" s="63" t="s">
        <v>5979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446</v>
      </c>
      <c r="C3299" s="64" t="s">
        <v>18</v>
      </c>
      <c r="D3299" s="64" t="s">
        <v>37</v>
      </c>
      <c r="E3299" s="64" t="s">
        <v>608</v>
      </c>
      <c r="F3299" s="64" t="str">
        <f t="shared" si="124"/>
        <v>1</v>
      </c>
      <c r="G3299" s="72">
        <v>206157008</v>
      </c>
      <c r="H3299" s="63" t="s">
        <v>5980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446</v>
      </c>
      <c r="C3300" s="64" t="s">
        <v>18</v>
      </c>
      <c r="D3300" s="64" t="s">
        <v>37</v>
      </c>
      <c r="E3300" s="64" t="s">
        <v>608</v>
      </c>
      <c r="F3300" s="64" t="str">
        <f t="shared" si="124"/>
        <v>1</v>
      </c>
      <c r="G3300" s="72">
        <v>206264007</v>
      </c>
      <c r="H3300" s="63" t="s">
        <v>5981</v>
      </c>
      <c r="I3300" s="64" t="s">
        <v>494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548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446</v>
      </c>
      <c r="C3301" s="64" t="s">
        <v>17</v>
      </c>
      <c r="D3301" s="64" t="s">
        <v>37</v>
      </c>
      <c r="E3301" s="64" t="s">
        <v>5850</v>
      </c>
      <c r="F3301" s="64" t="str">
        <f t="shared" si="124"/>
        <v>1</v>
      </c>
      <c r="G3301" s="72" t="s">
        <v>2205</v>
      </c>
      <c r="H3301" s="63" t="s">
        <v>5982</v>
      </c>
      <c r="I3301" s="64" t="s">
        <v>486</v>
      </c>
      <c r="J3301" s="63" t="s">
        <v>5983</v>
      </c>
      <c r="K3301" s="64" t="s">
        <v>704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6134</v>
      </c>
      <c r="V3301" s="63"/>
      <c r="W3301" s="63">
        <v>541715001</v>
      </c>
      <c r="X3301" s="63" t="s">
        <v>4711</v>
      </c>
      <c r="Y3301" s="63"/>
      <c r="Z3301" s="63"/>
      <c r="AA3301" s="63">
        <v>2026060101</v>
      </c>
    </row>
    <row r="3302" spans="1:27" s="71" customFormat="1" ht="23.5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1556</v>
      </c>
      <c r="F3302" s="64" t="str">
        <f t="shared" si="124"/>
        <v>1</v>
      </c>
      <c r="G3302" s="72">
        <v>130429425</v>
      </c>
      <c r="H3302" s="63" t="s">
        <v>5984</v>
      </c>
      <c r="I3302" s="64" t="s">
        <v>491</v>
      </c>
      <c r="J3302" s="63" t="s">
        <v>5985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1558</v>
      </c>
      <c r="F3303" s="64" t="str">
        <f t="shared" si="124"/>
        <v>1</v>
      </c>
      <c r="G3303" s="72">
        <v>130597245</v>
      </c>
      <c r="H3303" s="63" t="s">
        <v>5986</v>
      </c>
      <c r="I3303" s="64" t="s">
        <v>491</v>
      </c>
      <c r="J3303" s="63" t="s">
        <v>5987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5852</v>
      </c>
      <c r="F3304" s="64" t="str">
        <f t="shared" si="124"/>
        <v>2</v>
      </c>
      <c r="G3304" s="72">
        <v>130597200</v>
      </c>
      <c r="H3304" s="63" t="s">
        <v>5988</v>
      </c>
      <c r="I3304" s="64" t="s">
        <v>491</v>
      </c>
      <c r="J3304" s="63" t="s">
        <v>5326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446</v>
      </c>
      <c r="C3305" s="64" t="s">
        <v>18</v>
      </c>
      <c r="D3305" s="64" t="s">
        <v>37</v>
      </c>
      <c r="E3305" s="64" t="s">
        <v>545</v>
      </c>
      <c r="F3305" s="64" t="str">
        <f t="shared" si="124"/>
        <v>1</v>
      </c>
      <c r="G3305" s="72" t="s">
        <v>2298</v>
      </c>
      <c r="H3305" s="63" t="s">
        <v>5976</v>
      </c>
      <c r="I3305" s="64" t="s">
        <v>491</v>
      </c>
      <c r="J3305" s="63" t="s">
        <v>5989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446</v>
      </c>
      <c r="C3306" s="64" t="s">
        <v>18</v>
      </c>
      <c r="D3306" s="64" t="s">
        <v>37</v>
      </c>
      <c r="E3306" s="64" t="s">
        <v>545</v>
      </c>
      <c r="F3306" s="64" t="str">
        <f t="shared" si="124"/>
        <v>1</v>
      </c>
      <c r="G3306" s="72" t="s">
        <v>2298</v>
      </c>
      <c r="H3306" s="63" t="s">
        <v>5976</v>
      </c>
      <c r="I3306" s="64" t="s">
        <v>491</v>
      </c>
      <c r="J3306" s="63" t="s">
        <v>3249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5947</v>
      </c>
      <c r="F3307" s="64" t="str">
        <f t="shared" si="124"/>
        <v>2</v>
      </c>
      <c r="G3307" s="72">
        <v>130597296</v>
      </c>
      <c r="H3307" s="63" t="s">
        <v>5990</v>
      </c>
      <c r="I3307" s="64" t="s">
        <v>488</v>
      </c>
      <c r="J3307" s="63" t="s">
        <v>5991</v>
      </c>
      <c r="K3307" s="64" t="s">
        <v>704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489</v>
      </c>
      <c r="U3307" s="63" t="s">
        <v>489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5948</v>
      </c>
      <c r="F3308" s="64" t="str">
        <f t="shared" si="124"/>
        <v>2</v>
      </c>
      <c r="G3308" s="72">
        <v>130606093</v>
      </c>
      <c r="H3308" s="63" t="s">
        <v>5992</v>
      </c>
      <c r="I3308" s="64" t="s">
        <v>488</v>
      </c>
      <c r="J3308" s="63" t="s">
        <v>5991</v>
      </c>
      <c r="K3308" s="64" t="s">
        <v>704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489</v>
      </c>
      <c r="U3308" s="63" t="s">
        <v>489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558</v>
      </c>
      <c r="F3309" s="64" t="str">
        <f t="shared" si="124"/>
        <v>2</v>
      </c>
      <c r="G3309" s="72">
        <v>130606093</v>
      </c>
      <c r="H3309" s="63" t="s">
        <v>5993</v>
      </c>
      <c r="I3309" s="64" t="s">
        <v>488</v>
      </c>
      <c r="J3309" s="63" t="s">
        <v>5991</v>
      </c>
      <c r="K3309" s="64" t="s">
        <v>704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489</v>
      </c>
      <c r="U3309" s="63" t="s">
        <v>489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5949</v>
      </c>
      <c r="F3310" s="64" t="str">
        <f t="shared" si="124"/>
        <v>2</v>
      </c>
      <c r="G3310" s="72">
        <v>130597182</v>
      </c>
      <c r="H3310" s="63" t="s">
        <v>5994</v>
      </c>
      <c r="I3310" s="64" t="s">
        <v>488</v>
      </c>
      <c r="J3310" s="63" t="s">
        <v>5991</v>
      </c>
      <c r="K3310" s="64" t="s">
        <v>704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489</v>
      </c>
      <c r="U3310" s="63" t="s">
        <v>489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5950</v>
      </c>
      <c r="F3311" s="64" t="str">
        <f t="shared" si="124"/>
        <v>2</v>
      </c>
      <c r="G3311" s="72">
        <v>130597185</v>
      </c>
      <c r="H3311" s="63" t="s">
        <v>5995</v>
      </c>
      <c r="I3311" s="64" t="s">
        <v>488</v>
      </c>
      <c r="J3311" s="63" t="s">
        <v>5991</v>
      </c>
      <c r="K3311" s="64" t="s">
        <v>704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489</v>
      </c>
      <c r="U3311" s="63" t="s">
        <v>489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5875</v>
      </c>
      <c r="F3312" s="64" t="str">
        <f t="shared" si="124"/>
        <v>2</v>
      </c>
      <c r="G3312" s="72">
        <v>130597401</v>
      </c>
      <c r="H3312" s="63" t="s">
        <v>5996</v>
      </c>
      <c r="I3312" s="64" t="s">
        <v>488</v>
      </c>
      <c r="J3312" s="63" t="s">
        <v>5991</v>
      </c>
      <c r="K3312" s="64" t="s">
        <v>704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489</v>
      </c>
      <c r="U3312" s="63" t="s">
        <v>489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5951</v>
      </c>
      <c r="F3313" s="64" t="str">
        <f t="shared" si="124"/>
        <v>2</v>
      </c>
      <c r="G3313" s="72" t="s">
        <v>401</v>
      </c>
      <c r="H3313" s="63" t="s">
        <v>5997</v>
      </c>
      <c r="I3313" s="64" t="s">
        <v>488</v>
      </c>
      <c r="J3313" s="63" t="s">
        <v>5991</v>
      </c>
      <c r="K3313" s="64" t="s">
        <v>704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489</v>
      </c>
      <c r="U3313" s="63" t="s">
        <v>489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5952</v>
      </c>
      <c r="F3314" s="64" t="str">
        <f t="shared" si="124"/>
        <v>2</v>
      </c>
      <c r="G3314" s="72" t="s">
        <v>301</v>
      </c>
      <c r="H3314" s="63" t="s">
        <v>5998</v>
      </c>
      <c r="I3314" s="64" t="s">
        <v>488</v>
      </c>
      <c r="J3314" s="63" t="s">
        <v>5991</v>
      </c>
      <c r="K3314" s="64" t="s">
        <v>704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489</v>
      </c>
      <c r="U3314" s="63" t="s">
        <v>489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5953</v>
      </c>
      <c r="F3315" s="64" t="str">
        <f t="shared" si="124"/>
        <v>2</v>
      </c>
      <c r="G3315" s="72">
        <v>130649001</v>
      </c>
      <c r="H3315" s="63" t="s">
        <v>5999</v>
      </c>
      <c r="I3315" s="64" t="s">
        <v>488</v>
      </c>
      <c r="J3315" s="63" t="s">
        <v>5991</v>
      </c>
      <c r="K3315" s="64" t="s">
        <v>704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489</v>
      </c>
      <c r="U3315" s="63" t="s">
        <v>489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4501</v>
      </c>
      <c r="F3316" s="64" t="str">
        <f t="shared" si="124"/>
        <v>2</v>
      </c>
      <c r="G3316" s="72">
        <v>95632304</v>
      </c>
      <c r="H3316" s="63" t="s">
        <v>6000</v>
      </c>
      <c r="I3316" s="64" t="s">
        <v>488</v>
      </c>
      <c r="J3316" s="63" t="s">
        <v>5991</v>
      </c>
      <c r="K3316" s="64" t="s">
        <v>704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489</v>
      </c>
      <c r="U3316" s="63" t="s">
        <v>489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5954</v>
      </c>
      <c r="F3317" s="64" t="str">
        <f t="shared" si="124"/>
        <v>2</v>
      </c>
      <c r="G3317" s="72">
        <v>108930845</v>
      </c>
      <c r="H3317" s="63" t="s">
        <v>5896</v>
      </c>
      <c r="I3317" s="64" t="s">
        <v>488</v>
      </c>
      <c r="J3317" s="63" t="s">
        <v>5991</v>
      </c>
      <c r="K3317" s="64" t="s">
        <v>704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489</v>
      </c>
      <c r="U3317" s="63" t="s">
        <v>489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5955</v>
      </c>
      <c r="F3318" s="64" t="str">
        <f t="shared" si="124"/>
        <v>2</v>
      </c>
      <c r="G3318" s="72">
        <v>130429425</v>
      </c>
      <c r="H3318" s="63" t="s">
        <v>5984</v>
      </c>
      <c r="I3318" s="64" t="s">
        <v>488</v>
      </c>
      <c r="J3318" s="63" t="s">
        <v>5991</v>
      </c>
      <c r="K3318" s="64" t="s">
        <v>704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489</v>
      </c>
      <c r="U3318" s="63" t="s">
        <v>489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3481</v>
      </c>
      <c r="F3319" s="64" t="str">
        <f t="shared" si="124"/>
        <v>2</v>
      </c>
      <c r="G3319" s="72">
        <v>130597247</v>
      </c>
      <c r="H3319" s="63" t="s">
        <v>6001</v>
      </c>
      <c r="I3319" s="64" t="s">
        <v>488</v>
      </c>
      <c r="J3319" s="63" t="s">
        <v>5991</v>
      </c>
      <c r="K3319" s="64" t="s">
        <v>704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489</v>
      </c>
      <c r="U3319" s="63" t="s">
        <v>489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6002</v>
      </c>
      <c r="I3320" s="64" t="s">
        <v>488</v>
      </c>
      <c r="J3320" s="63" t="s">
        <v>5991</v>
      </c>
      <c r="K3320" s="64" t="s">
        <v>704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489</v>
      </c>
      <c r="U3320" s="63" t="s">
        <v>489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5956</v>
      </c>
      <c r="F3321" s="64" t="str">
        <f t="shared" si="124"/>
        <v>2</v>
      </c>
      <c r="G3321" s="72">
        <v>130597283</v>
      </c>
      <c r="H3321" s="63" t="s">
        <v>6003</v>
      </c>
      <c r="I3321" s="64" t="s">
        <v>488</v>
      </c>
      <c r="J3321" s="63" t="s">
        <v>5991</v>
      </c>
      <c r="K3321" s="64" t="s">
        <v>704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489</v>
      </c>
      <c r="U3321" s="63" t="s">
        <v>489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5957</v>
      </c>
      <c r="F3322" s="64" t="str">
        <f t="shared" si="124"/>
        <v>2</v>
      </c>
      <c r="G3322" s="72">
        <v>130597387</v>
      </c>
      <c r="H3322" s="63" t="s">
        <v>6004</v>
      </c>
      <c r="I3322" s="64" t="s">
        <v>488</v>
      </c>
      <c r="J3322" s="63" t="s">
        <v>5991</v>
      </c>
      <c r="K3322" s="64" t="s">
        <v>704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5958</v>
      </c>
      <c r="F3323" s="64" t="str">
        <f t="shared" si="124"/>
        <v>2</v>
      </c>
      <c r="G3323" s="72">
        <v>130597406</v>
      </c>
      <c r="H3323" s="63" t="s">
        <v>6005</v>
      </c>
      <c r="I3323" s="64" t="s">
        <v>488</v>
      </c>
      <c r="J3323" s="63" t="s">
        <v>5991</v>
      </c>
      <c r="K3323" s="64" t="s">
        <v>704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5959</v>
      </c>
      <c r="F3324" s="64" t="str">
        <f t="shared" si="124"/>
        <v>2</v>
      </c>
      <c r="G3324" s="72">
        <v>130690056</v>
      </c>
      <c r="H3324" s="63" t="s">
        <v>6006</v>
      </c>
      <c r="I3324" s="64" t="s">
        <v>488</v>
      </c>
      <c r="J3324" s="63" t="s">
        <v>5991</v>
      </c>
      <c r="K3324" s="64" t="s">
        <v>704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5852</v>
      </c>
      <c r="F3325" s="64" t="str">
        <f t="shared" si="124"/>
        <v>2</v>
      </c>
      <c r="G3325" s="72">
        <v>130597200</v>
      </c>
      <c r="H3325" s="63" t="s">
        <v>5988</v>
      </c>
      <c r="I3325" s="64" t="s">
        <v>488</v>
      </c>
      <c r="J3325" s="63" t="s">
        <v>5991</v>
      </c>
      <c r="K3325" s="64" t="s">
        <v>704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5960</v>
      </c>
      <c r="F3326" s="64" t="str">
        <f t="shared" si="124"/>
        <v>2</v>
      </c>
      <c r="G3326" s="72">
        <v>130597245</v>
      </c>
      <c r="H3326" s="63" t="s">
        <v>6007</v>
      </c>
      <c r="I3326" s="64" t="s">
        <v>488</v>
      </c>
      <c r="J3326" s="63" t="s">
        <v>5991</v>
      </c>
      <c r="K3326" s="64" t="s">
        <v>704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5961</v>
      </c>
      <c r="F3327" s="64" t="str">
        <f t="shared" si="124"/>
        <v>2</v>
      </c>
      <c r="G3327" s="72">
        <v>130868014</v>
      </c>
      <c r="H3327" s="63" t="s">
        <v>6008</v>
      </c>
      <c r="I3327" s="64" t="s">
        <v>488</v>
      </c>
      <c r="J3327" s="63" t="s">
        <v>5991</v>
      </c>
      <c r="K3327" s="64" t="s">
        <v>704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5962</v>
      </c>
      <c r="F3328" s="64" t="str">
        <f t="shared" si="124"/>
        <v>2</v>
      </c>
      <c r="G3328" s="72">
        <v>130597197</v>
      </c>
      <c r="H3328" s="63" t="s">
        <v>6009</v>
      </c>
      <c r="I3328" s="64" t="s">
        <v>488</v>
      </c>
      <c r="J3328" s="63" t="s">
        <v>5991</v>
      </c>
      <c r="K3328" s="64" t="s">
        <v>704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5963</v>
      </c>
      <c r="F3329" s="64" t="str">
        <f t="shared" si="124"/>
        <v>2</v>
      </c>
      <c r="G3329" s="72">
        <v>130597245</v>
      </c>
      <c r="H3329" s="63" t="s">
        <v>6010</v>
      </c>
      <c r="I3329" s="64" t="s">
        <v>488</v>
      </c>
      <c r="J3329" s="63" t="s">
        <v>5991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5874</v>
      </c>
      <c r="F3330" s="64" t="str">
        <f t="shared" si="124"/>
        <v>2</v>
      </c>
      <c r="G3330" s="72">
        <v>130597250</v>
      </c>
      <c r="H3330" s="63" t="s">
        <v>6011</v>
      </c>
      <c r="I3330" s="64" t="s">
        <v>488</v>
      </c>
      <c r="J3330" s="63" t="s">
        <v>5991</v>
      </c>
      <c r="K3330" s="64" t="s">
        <v>704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5964</v>
      </c>
      <c r="F3331" s="64" t="str">
        <f t="shared" si="124"/>
        <v>2</v>
      </c>
      <c r="G3331" s="72">
        <v>130597401</v>
      </c>
      <c r="H3331" s="63" t="s">
        <v>6012</v>
      </c>
      <c r="I3331" s="64" t="s">
        <v>488</v>
      </c>
      <c r="J3331" s="63" t="s">
        <v>5991</v>
      </c>
      <c r="K3331" s="64" t="s">
        <v>704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5965</v>
      </c>
      <c r="F3332" s="64" t="str">
        <f t="shared" si="124"/>
        <v>2</v>
      </c>
      <c r="G3332" s="72">
        <v>130597401</v>
      </c>
      <c r="H3332" s="63" t="s">
        <v>6012</v>
      </c>
      <c r="I3332" s="64" t="s">
        <v>488</v>
      </c>
      <c r="J3332" s="63" t="s">
        <v>5991</v>
      </c>
      <c r="K3332" s="64" t="s">
        <v>704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5966</v>
      </c>
      <c r="F3333" s="64" t="str">
        <f t="shared" si="124"/>
        <v>2</v>
      </c>
      <c r="G3333" s="72">
        <v>130868002</v>
      </c>
      <c r="H3333" s="63" t="s">
        <v>6013</v>
      </c>
      <c r="I3333" s="64" t="s">
        <v>488</v>
      </c>
      <c r="J3333" s="63" t="s">
        <v>5991</v>
      </c>
      <c r="K3333" s="64" t="s">
        <v>704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5967</v>
      </c>
      <c r="F3334" s="64" t="str">
        <f t="shared" si="124"/>
        <v>2</v>
      </c>
      <c r="G3334" s="72">
        <v>130868014</v>
      </c>
      <c r="H3334" s="63" t="s">
        <v>6014</v>
      </c>
      <c r="I3334" s="64" t="s">
        <v>488</v>
      </c>
      <c r="J3334" s="63" t="s">
        <v>5991</v>
      </c>
      <c r="K3334" s="64" t="s">
        <v>704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2116</v>
      </c>
      <c r="F3335" s="64" t="str">
        <f t="shared" ref="F3335:F3440" si="127">IF(RIGHT(E3335,1)="D","1","2")</f>
        <v>2</v>
      </c>
      <c r="G3335" s="72">
        <v>130540052</v>
      </c>
      <c r="H3335" s="63" t="s">
        <v>6015</v>
      </c>
      <c r="I3335" s="64" t="s">
        <v>488</v>
      </c>
      <c r="J3335" s="63" t="s">
        <v>5991</v>
      </c>
      <c r="K3335" s="64" t="s">
        <v>704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1075</v>
      </c>
      <c r="F3336" s="64" t="str">
        <f t="shared" si="127"/>
        <v>1</v>
      </c>
      <c r="G3336" s="72">
        <v>130597197</v>
      </c>
      <c r="H3336" s="63" t="s">
        <v>6016</v>
      </c>
      <c r="I3336" s="64" t="s">
        <v>488</v>
      </c>
      <c r="J3336" s="63" t="s">
        <v>5991</v>
      </c>
      <c r="K3336" s="64" t="s">
        <v>704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5955</v>
      </c>
      <c r="F3337" s="64" t="str">
        <f t="shared" si="127"/>
        <v>2</v>
      </c>
      <c r="G3337" s="72">
        <v>130597371</v>
      </c>
      <c r="H3337" s="63" t="s">
        <v>6017</v>
      </c>
      <c r="I3337" s="64" t="s">
        <v>488</v>
      </c>
      <c r="J3337" s="63" t="s">
        <v>5991</v>
      </c>
      <c r="K3337" s="64" t="s">
        <v>704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5968</v>
      </c>
      <c r="F3338" s="64" t="str">
        <f t="shared" si="127"/>
        <v>2</v>
      </c>
      <c r="G3338" s="72">
        <v>130597371</v>
      </c>
      <c r="H3338" s="63" t="s">
        <v>6018</v>
      </c>
      <c r="I3338" s="64" t="s">
        <v>488</v>
      </c>
      <c r="J3338" s="63" t="s">
        <v>5991</v>
      </c>
      <c r="K3338" s="64" t="s">
        <v>704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446</v>
      </c>
      <c r="C3339" s="64" t="s">
        <v>18</v>
      </c>
      <c r="D3339" s="64" t="s">
        <v>37</v>
      </c>
      <c r="E3339" s="64" t="s">
        <v>1847</v>
      </c>
      <c r="F3339" s="64" t="str">
        <f t="shared" si="127"/>
        <v>2</v>
      </c>
      <c r="G3339" s="72" t="s">
        <v>1293</v>
      </c>
      <c r="H3339" s="63" t="s">
        <v>6019</v>
      </c>
      <c r="I3339" s="64" t="s">
        <v>488</v>
      </c>
      <c r="J3339" s="63" t="s">
        <v>5991</v>
      </c>
      <c r="K3339" s="64" t="s">
        <v>704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446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5979</v>
      </c>
      <c r="I3340" s="64" t="s">
        <v>488</v>
      </c>
      <c r="J3340" s="63" t="s">
        <v>5991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46183</v>
      </c>
      <c r="B3341" s="63" t="s">
        <v>446</v>
      </c>
      <c r="C3341" s="64" t="s">
        <v>18</v>
      </c>
      <c r="D3341" s="64" t="s">
        <v>37</v>
      </c>
      <c r="E3341" s="64" t="s">
        <v>555</v>
      </c>
      <c r="F3341" s="64">
        <v>1</v>
      </c>
      <c r="G3341" s="72" t="s">
        <v>6061</v>
      </c>
      <c r="H3341" s="63" t="s">
        <v>6062</v>
      </c>
      <c r="I3341" s="64" t="s">
        <v>702</v>
      </c>
      <c r="J3341" s="63" t="s">
        <v>6063</v>
      </c>
      <c r="K3341" s="64" t="s">
        <v>704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446</v>
      </c>
      <c r="C3342" s="64" t="s">
        <v>18</v>
      </c>
      <c r="D3342" s="64" t="s">
        <v>37</v>
      </c>
      <c r="E3342" s="64" t="s">
        <v>1348</v>
      </c>
      <c r="F3342" s="64">
        <v>1</v>
      </c>
      <c r="G3342" s="72" t="s">
        <v>6064</v>
      </c>
      <c r="H3342" s="63" t="s">
        <v>6065</v>
      </c>
      <c r="I3342" s="64" t="s">
        <v>702</v>
      </c>
      <c r="J3342" s="63" t="s">
        <v>6063</v>
      </c>
      <c r="K3342" s="64" t="s">
        <v>704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446</v>
      </c>
      <c r="C3343" s="64" t="s">
        <v>18</v>
      </c>
      <c r="D3343" s="64" t="s">
        <v>37</v>
      </c>
      <c r="E3343" s="64" t="s">
        <v>1540</v>
      </c>
      <c r="F3343" s="64">
        <v>1</v>
      </c>
      <c r="G3343" s="72" t="s">
        <v>6066</v>
      </c>
      <c r="H3343" s="63" t="s">
        <v>6067</v>
      </c>
      <c r="I3343" s="64" t="s">
        <v>702</v>
      </c>
      <c r="J3343" s="63" t="s">
        <v>6063</v>
      </c>
      <c r="K3343" s="64" t="s">
        <v>704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446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3872</v>
      </c>
      <c r="H3344" s="63" t="s">
        <v>6068</v>
      </c>
      <c r="I3344" s="64" t="s">
        <v>702</v>
      </c>
      <c r="J3344" s="63" t="s">
        <v>6063</v>
      </c>
      <c r="K3344" s="64" t="s">
        <v>704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446</v>
      </c>
      <c r="C3345" s="64" t="s">
        <v>18</v>
      </c>
      <c r="D3345" s="64" t="s">
        <v>37</v>
      </c>
      <c r="E3345" s="64" t="s">
        <v>755</v>
      </c>
      <c r="F3345" s="64">
        <v>1</v>
      </c>
      <c r="G3345" s="72" t="s">
        <v>5631</v>
      </c>
      <c r="H3345" s="63" t="s">
        <v>5632</v>
      </c>
      <c r="I3345" s="64" t="s">
        <v>702</v>
      </c>
      <c r="J3345" s="63" t="s">
        <v>6063</v>
      </c>
      <c r="K3345" s="64" t="s">
        <v>704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446</v>
      </c>
      <c r="C3346" s="64" t="s">
        <v>18</v>
      </c>
      <c r="D3346" s="64" t="s">
        <v>37</v>
      </c>
      <c r="E3346" s="64" t="s">
        <v>1544</v>
      </c>
      <c r="F3346" s="64">
        <v>1</v>
      </c>
      <c r="G3346" s="72" t="s">
        <v>5662</v>
      </c>
      <c r="H3346" s="63" t="s">
        <v>5663</v>
      </c>
      <c r="I3346" s="64" t="s">
        <v>702</v>
      </c>
      <c r="J3346" s="63" t="s">
        <v>6063</v>
      </c>
      <c r="K3346" s="64" t="s">
        <v>704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446</v>
      </c>
      <c r="C3347" s="64" t="s">
        <v>18</v>
      </c>
      <c r="D3347" s="64" t="s">
        <v>37</v>
      </c>
      <c r="E3347" s="64" t="s">
        <v>1549</v>
      </c>
      <c r="F3347" s="64">
        <v>1</v>
      </c>
      <c r="G3347" s="72" t="s">
        <v>2699</v>
      </c>
      <c r="H3347" s="63" t="s">
        <v>5633</v>
      </c>
      <c r="I3347" s="64" t="s">
        <v>702</v>
      </c>
      <c r="J3347" s="63" t="s">
        <v>6063</v>
      </c>
      <c r="K3347" s="64" t="s">
        <v>704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446</v>
      </c>
      <c r="C3348" s="64" t="s">
        <v>18</v>
      </c>
      <c r="D3348" s="64" t="s">
        <v>37</v>
      </c>
      <c r="E3348" s="64" t="s">
        <v>6059</v>
      </c>
      <c r="F3348" s="64">
        <v>1</v>
      </c>
      <c r="G3348" s="72" t="s">
        <v>241</v>
      </c>
      <c r="H3348" s="63" t="s">
        <v>6069</v>
      </c>
      <c r="I3348" s="64" t="s">
        <v>702</v>
      </c>
      <c r="J3348" s="63" t="s">
        <v>6063</v>
      </c>
      <c r="K3348" s="64" t="s">
        <v>704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446</v>
      </c>
      <c r="C3349" s="64" t="s">
        <v>18</v>
      </c>
      <c r="D3349" s="64" t="s">
        <v>37</v>
      </c>
      <c r="E3349" s="64" t="s">
        <v>2688</v>
      </c>
      <c r="F3349" s="64">
        <v>1</v>
      </c>
      <c r="G3349" s="72" t="s">
        <v>4616</v>
      </c>
      <c r="H3349" s="63" t="s">
        <v>6070</v>
      </c>
      <c r="I3349" s="64" t="s">
        <v>702</v>
      </c>
      <c r="J3349" s="63" t="s">
        <v>6063</v>
      </c>
      <c r="K3349" s="64" t="s">
        <v>704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446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5687</v>
      </c>
      <c r="H3350" s="63" t="s">
        <v>5692</v>
      </c>
      <c r="I3350" s="64" t="s">
        <v>702</v>
      </c>
      <c r="J3350" s="63" t="s">
        <v>6063</v>
      </c>
      <c r="K3350" s="64" t="s">
        <v>704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446</v>
      </c>
      <c r="C3351" s="64" t="s">
        <v>18</v>
      </c>
      <c r="D3351" s="64" t="s">
        <v>37</v>
      </c>
      <c r="E3351" s="64" t="s">
        <v>3808</v>
      </c>
      <c r="F3351" s="64">
        <v>1</v>
      </c>
      <c r="G3351" s="72" t="s">
        <v>3989</v>
      </c>
      <c r="H3351" s="63" t="s">
        <v>6071</v>
      </c>
      <c r="I3351" s="64" t="s">
        <v>702</v>
      </c>
      <c r="J3351" s="63" t="s">
        <v>6063</v>
      </c>
      <c r="K3351" s="64" t="s">
        <v>704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446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2214</v>
      </c>
      <c r="H3352" s="63" t="s">
        <v>5577</v>
      </c>
      <c r="I3352" s="64" t="s">
        <v>702</v>
      </c>
      <c r="J3352" s="63" t="s">
        <v>6063</v>
      </c>
      <c r="K3352" s="64" t="s">
        <v>704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446</v>
      </c>
      <c r="C3353" s="64" t="s">
        <v>18</v>
      </c>
      <c r="D3353" s="64" t="s">
        <v>37</v>
      </c>
      <c r="E3353" s="64" t="s">
        <v>871</v>
      </c>
      <c r="F3353" s="64">
        <v>1</v>
      </c>
      <c r="G3353" s="72" t="s">
        <v>1317</v>
      </c>
      <c r="H3353" s="63" t="s">
        <v>6072</v>
      </c>
      <c r="I3353" s="64" t="s">
        <v>702</v>
      </c>
      <c r="J3353" s="63" t="s">
        <v>6063</v>
      </c>
      <c r="K3353" s="64" t="s">
        <v>704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446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6073</v>
      </c>
      <c r="H3354" s="63" t="s">
        <v>6074</v>
      </c>
      <c r="I3354" s="64" t="s">
        <v>702</v>
      </c>
      <c r="J3354" s="63" t="s">
        <v>6063</v>
      </c>
      <c r="K3354" s="64" t="s">
        <v>704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446</v>
      </c>
      <c r="C3355" s="64" t="s">
        <v>18</v>
      </c>
      <c r="D3355" s="64" t="s">
        <v>37</v>
      </c>
      <c r="E3355" s="64" t="s">
        <v>844</v>
      </c>
      <c r="F3355" s="64">
        <v>1</v>
      </c>
      <c r="G3355" s="72" t="s">
        <v>5022</v>
      </c>
      <c r="H3355" s="63" t="s">
        <v>6075</v>
      </c>
      <c r="I3355" s="64" t="s">
        <v>702</v>
      </c>
      <c r="J3355" s="63" t="s">
        <v>6063</v>
      </c>
      <c r="K3355" s="64" t="s">
        <v>704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600</v>
      </c>
      <c r="F3356" s="64">
        <v>1</v>
      </c>
      <c r="G3356" s="72" t="s">
        <v>741</v>
      </c>
      <c r="H3356" s="63" t="s">
        <v>6076</v>
      </c>
      <c r="I3356" s="64" t="s">
        <v>702</v>
      </c>
      <c r="J3356" s="63" t="s">
        <v>6063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472</v>
      </c>
      <c r="H3357" s="63" t="s">
        <v>5666</v>
      </c>
      <c r="I3357" s="64" t="s">
        <v>702</v>
      </c>
      <c r="J3357" s="63" t="s">
        <v>6063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2580</v>
      </c>
      <c r="F3358" s="64">
        <v>1</v>
      </c>
      <c r="G3358" s="72" t="s">
        <v>1473</v>
      </c>
      <c r="H3358" s="63" t="s">
        <v>6077</v>
      </c>
      <c r="I3358" s="64" t="s">
        <v>702</v>
      </c>
      <c r="J3358" s="63" t="s">
        <v>6063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2114</v>
      </c>
      <c r="F3359" s="64">
        <v>1</v>
      </c>
      <c r="G3359" s="72" t="s">
        <v>5637</v>
      </c>
      <c r="H3359" s="63" t="s">
        <v>5638</v>
      </c>
      <c r="I3359" s="64" t="s">
        <v>702</v>
      </c>
      <c r="J3359" s="63" t="s">
        <v>6063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1542</v>
      </c>
      <c r="F3360" s="64">
        <v>1</v>
      </c>
      <c r="G3360" s="72" t="s">
        <v>6078</v>
      </c>
      <c r="H3360" s="63" t="s">
        <v>6079</v>
      </c>
      <c r="I3360" s="64" t="s">
        <v>702</v>
      </c>
      <c r="J3360" s="63" t="s">
        <v>6063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5946</v>
      </c>
      <c r="F3361" s="64">
        <v>1</v>
      </c>
      <c r="G3361" s="72">
        <v>159356005</v>
      </c>
      <c r="H3361" s="63" t="s">
        <v>6080</v>
      </c>
      <c r="I3361" s="64" t="s">
        <v>702</v>
      </c>
      <c r="J3361" s="63" t="s">
        <v>6063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1290</v>
      </c>
      <c r="F3362" s="64">
        <v>1</v>
      </c>
      <c r="G3362" s="72">
        <v>161032004</v>
      </c>
      <c r="H3362" s="63" t="s">
        <v>6081</v>
      </c>
      <c r="I3362" s="64" t="s">
        <v>702</v>
      </c>
      <c r="J3362" s="63" t="s">
        <v>6063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903</v>
      </c>
      <c r="F3363" s="64">
        <v>1</v>
      </c>
      <c r="G3363" s="72">
        <v>290102013</v>
      </c>
      <c r="H3363" s="63" t="s">
        <v>6082</v>
      </c>
      <c r="I3363" s="64" t="s">
        <v>702</v>
      </c>
      <c r="J3363" s="63" t="s">
        <v>6063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1117</v>
      </c>
      <c r="F3364" s="64">
        <v>1</v>
      </c>
      <c r="G3364" s="72">
        <v>313113022</v>
      </c>
      <c r="H3364" s="63" t="s">
        <v>6083</v>
      </c>
      <c r="I3364" s="64" t="s">
        <v>702</v>
      </c>
      <c r="J3364" s="63" t="s">
        <v>6063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616</v>
      </c>
      <c r="F3365" s="64">
        <v>1</v>
      </c>
      <c r="G3365" s="72">
        <v>313157004</v>
      </c>
      <c r="H3365" s="63" t="s">
        <v>5639</v>
      </c>
      <c r="I3365" s="64" t="s">
        <v>702</v>
      </c>
      <c r="J3365" s="63" t="s">
        <v>6063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640</v>
      </c>
      <c r="F3366" s="64">
        <v>1</v>
      </c>
      <c r="G3366" s="72">
        <v>315630004</v>
      </c>
      <c r="H3366" s="63" t="s">
        <v>6084</v>
      </c>
      <c r="I3366" s="64" t="s">
        <v>702</v>
      </c>
      <c r="J3366" s="63" t="s">
        <v>6063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6085</v>
      </c>
      <c r="I3367" s="64" t="s">
        <v>702</v>
      </c>
      <c r="J3367" s="63" t="s">
        <v>6063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5584</v>
      </c>
      <c r="I3368" s="64" t="s">
        <v>702</v>
      </c>
      <c r="J3368" s="63" t="s">
        <v>6063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819</v>
      </c>
      <c r="F3369" s="64">
        <v>1</v>
      </c>
      <c r="G3369" s="72">
        <v>319123015</v>
      </c>
      <c r="H3369" s="63" t="s">
        <v>5670</v>
      </c>
      <c r="I3369" s="64" t="s">
        <v>702</v>
      </c>
      <c r="J3369" s="63" t="s">
        <v>6063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6086</v>
      </c>
      <c r="H3370" s="63" t="s">
        <v>6087</v>
      </c>
      <c r="I3370" s="64" t="s">
        <v>702</v>
      </c>
      <c r="J3370" s="63" t="s">
        <v>6063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546</v>
      </c>
      <c r="F3371" s="64">
        <v>1</v>
      </c>
      <c r="G3371" s="72" t="s">
        <v>6088</v>
      </c>
      <c r="H3371" s="63" t="s">
        <v>6089</v>
      </c>
      <c r="I3371" s="64" t="s">
        <v>702</v>
      </c>
      <c r="J3371" s="63" t="s">
        <v>6063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495</v>
      </c>
      <c r="F3372" s="64">
        <v>1</v>
      </c>
      <c r="G3372" s="72" t="s">
        <v>2174</v>
      </c>
      <c r="H3372" s="63" t="s">
        <v>5620</v>
      </c>
      <c r="I3372" s="64" t="s">
        <v>702</v>
      </c>
      <c r="J3372" s="63" t="s">
        <v>6063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1059</v>
      </c>
      <c r="F3373" s="64">
        <v>1</v>
      </c>
      <c r="G3373" s="72">
        <v>106369005</v>
      </c>
      <c r="H3373" s="63" t="s">
        <v>6090</v>
      </c>
      <c r="I3373" s="64" t="s">
        <v>702</v>
      </c>
      <c r="J3373" s="63" t="s">
        <v>6063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1310</v>
      </c>
      <c r="F3374" s="64">
        <v>1</v>
      </c>
      <c r="G3374" s="72">
        <v>130540070</v>
      </c>
      <c r="H3374" s="63" t="s">
        <v>6091</v>
      </c>
      <c r="I3374" s="64" t="s">
        <v>702</v>
      </c>
      <c r="J3374" s="63" t="s">
        <v>6063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1311</v>
      </c>
      <c r="F3375" s="64">
        <v>1</v>
      </c>
      <c r="G3375" s="72">
        <v>130540070</v>
      </c>
      <c r="H3375" s="63" t="s">
        <v>6092</v>
      </c>
      <c r="I3375" s="64" t="s">
        <v>702</v>
      </c>
      <c r="J3375" s="63" t="s">
        <v>6063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793</v>
      </c>
      <c r="F3376" s="64">
        <v>1</v>
      </c>
      <c r="G3376" s="72">
        <v>130597197</v>
      </c>
      <c r="H3376" s="63" t="s">
        <v>6093</v>
      </c>
      <c r="I3376" s="64" t="s">
        <v>702</v>
      </c>
      <c r="J3376" s="63" t="s">
        <v>6063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1074</v>
      </c>
      <c r="F3377" s="64">
        <v>1</v>
      </c>
      <c r="G3377" s="72">
        <v>130597283</v>
      </c>
      <c r="H3377" s="63" t="s">
        <v>6094</v>
      </c>
      <c r="I3377" s="64" t="s">
        <v>702</v>
      </c>
      <c r="J3377" s="63" t="s">
        <v>6063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845</v>
      </c>
      <c r="F3378" s="64">
        <v>1</v>
      </c>
      <c r="G3378" s="72">
        <v>130597368</v>
      </c>
      <c r="H3378" s="63" t="s">
        <v>6095</v>
      </c>
      <c r="I3378" s="64" t="s">
        <v>702</v>
      </c>
      <c r="J3378" s="63" t="s">
        <v>6063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6096</v>
      </c>
      <c r="I3379" s="64" t="s">
        <v>702</v>
      </c>
      <c r="J3379" s="63" t="s">
        <v>6063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437</v>
      </c>
      <c r="F3380" s="64">
        <v>1</v>
      </c>
      <c r="G3380" s="72">
        <v>130597380</v>
      </c>
      <c r="H3380" s="63" t="s">
        <v>6097</v>
      </c>
      <c r="I3380" s="64" t="s">
        <v>702</v>
      </c>
      <c r="J3380" s="63" t="s">
        <v>6063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1555</v>
      </c>
      <c r="F3381" s="64">
        <v>1</v>
      </c>
      <c r="G3381" s="72">
        <v>130597390</v>
      </c>
      <c r="H3381" s="63" t="s">
        <v>6098</v>
      </c>
      <c r="I3381" s="64" t="s">
        <v>702</v>
      </c>
      <c r="J3381" s="63" t="s">
        <v>6063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1548</v>
      </c>
      <c r="F3382" s="64">
        <v>1</v>
      </c>
      <c r="G3382" s="72" t="s">
        <v>6099</v>
      </c>
      <c r="H3382" s="63" t="s">
        <v>6100</v>
      </c>
      <c r="I3382" s="64" t="s">
        <v>702</v>
      </c>
      <c r="J3382" s="63" t="s">
        <v>6063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679</v>
      </c>
      <c r="F3383" s="64">
        <v>1</v>
      </c>
      <c r="G3383" s="72">
        <v>130690055</v>
      </c>
      <c r="H3383" s="63" t="s">
        <v>6101</v>
      </c>
      <c r="I3383" s="64" t="s">
        <v>702</v>
      </c>
      <c r="J3383" s="63" t="s">
        <v>6063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1552</v>
      </c>
      <c r="F3384" s="64">
        <v>1</v>
      </c>
      <c r="G3384" s="72">
        <v>130690056</v>
      </c>
      <c r="H3384" s="63" t="s">
        <v>6102</v>
      </c>
      <c r="I3384" s="64" t="s">
        <v>702</v>
      </c>
      <c r="J3384" s="63" t="s">
        <v>6063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6103</v>
      </c>
      <c r="I3385" s="64" t="s">
        <v>702</v>
      </c>
      <c r="J3385" s="63" t="s">
        <v>6063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1550</v>
      </c>
      <c r="F3386" s="64">
        <v>1</v>
      </c>
      <c r="G3386" s="72">
        <v>130597401</v>
      </c>
      <c r="H3386" s="63" t="s">
        <v>6104</v>
      </c>
      <c r="I3386" s="64" t="s">
        <v>702</v>
      </c>
      <c r="J3386" s="63" t="s">
        <v>6063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6105</v>
      </c>
      <c r="I3387" s="64" t="s">
        <v>702</v>
      </c>
      <c r="J3387" s="63" t="s">
        <v>6063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3318</v>
      </c>
      <c r="F3388" s="64">
        <v>1</v>
      </c>
      <c r="G3388" s="72">
        <v>240260003</v>
      </c>
      <c r="H3388" s="63" t="s">
        <v>6106</v>
      </c>
      <c r="I3388" s="64" t="s">
        <v>702</v>
      </c>
      <c r="J3388" s="63" t="s">
        <v>6063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1547</v>
      </c>
      <c r="F3389" s="64">
        <v>1</v>
      </c>
      <c r="G3389" s="72">
        <v>130597197</v>
      </c>
      <c r="H3389" s="63" t="s">
        <v>6107</v>
      </c>
      <c r="I3389" s="64" t="s">
        <v>702</v>
      </c>
      <c r="J3389" s="63" t="s">
        <v>6063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4397</v>
      </c>
      <c r="F3390" s="64">
        <v>1</v>
      </c>
      <c r="G3390" s="72">
        <v>130597245</v>
      </c>
      <c r="H3390" s="63" t="s">
        <v>6108</v>
      </c>
      <c r="I3390" s="64" t="s">
        <v>702</v>
      </c>
      <c r="J3390" s="63" t="s">
        <v>6063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1554</v>
      </c>
      <c r="F3391" s="64">
        <v>1</v>
      </c>
      <c r="G3391" s="72">
        <v>130597245</v>
      </c>
      <c r="H3391" s="63" t="s">
        <v>6109</v>
      </c>
      <c r="I3391" s="64" t="s">
        <v>702</v>
      </c>
      <c r="J3391" s="63" t="s">
        <v>6063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1075</v>
      </c>
      <c r="F3392" s="64">
        <v>1</v>
      </c>
      <c r="G3392" s="72">
        <v>130597368</v>
      </c>
      <c r="H3392" s="63" t="s">
        <v>6110</v>
      </c>
      <c r="I3392" s="64" t="s">
        <v>702</v>
      </c>
      <c r="J3392" s="63" t="s">
        <v>6063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5796</v>
      </c>
      <c r="F3393" s="64">
        <v>1</v>
      </c>
      <c r="G3393" s="72">
        <v>130597380</v>
      </c>
      <c r="H3393" s="63" t="s">
        <v>5644</v>
      </c>
      <c r="I3393" s="64" t="s">
        <v>702</v>
      </c>
      <c r="J3393" s="63" t="s">
        <v>6063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4398</v>
      </c>
      <c r="F3394" s="64">
        <v>1</v>
      </c>
      <c r="G3394" s="72">
        <v>130597401</v>
      </c>
      <c r="H3394" s="63" t="s">
        <v>5645</v>
      </c>
      <c r="I3394" s="64" t="s">
        <v>702</v>
      </c>
      <c r="J3394" s="63" t="s">
        <v>6063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838</v>
      </c>
      <c r="F3395" s="64">
        <v>1</v>
      </c>
      <c r="G3395" s="72">
        <v>130597417</v>
      </c>
      <c r="H3395" s="63" t="s">
        <v>6111</v>
      </c>
      <c r="I3395" s="64" t="s">
        <v>702</v>
      </c>
      <c r="J3395" s="63" t="s">
        <v>6063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1557</v>
      </c>
      <c r="F3396" s="64">
        <v>1</v>
      </c>
      <c r="G3396" s="72">
        <v>130606098</v>
      </c>
      <c r="H3396" s="63" t="s">
        <v>6112</v>
      </c>
      <c r="I3396" s="64" t="s">
        <v>702</v>
      </c>
      <c r="J3396" s="63" t="s">
        <v>6063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1558</v>
      </c>
      <c r="F3397" s="64">
        <v>1</v>
      </c>
      <c r="G3397" s="72">
        <v>130597380</v>
      </c>
      <c r="H3397" s="63" t="s">
        <v>6113</v>
      </c>
      <c r="I3397" s="64" t="s">
        <v>702</v>
      </c>
      <c r="J3397" s="63" t="s">
        <v>6063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1553</v>
      </c>
      <c r="F3398" s="64">
        <v>1</v>
      </c>
      <c r="G3398" s="72">
        <v>130597380</v>
      </c>
      <c r="H3398" s="63" t="s">
        <v>6114</v>
      </c>
      <c r="I3398" s="64" t="s">
        <v>702</v>
      </c>
      <c r="J3398" s="63" t="s">
        <v>6063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1551</v>
      </c>
      <c r="F3399" s="64">
        <v>1</v>
      </c>
      <c r="G3399" s="72">
        <v>130868002</v>
      </c>
      <c r="H3399" s="63" t="s">
        <v>5610</v>
      </c>
      <c r="I3399" s="64" t="s">
        <v>702</v>
      </c>
      <c r="J3399" s="63" t="s">
        <v>6063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446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5653</v>
      </c>
      <c r="H3400" s="63" t="s">
        <v>5654</v>
      </c>
      <c r="I3400" s="64" t="s">
        <v>702</v>
      </c>
      <c r="J3400" s="63" t="s">
        <v>6063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446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6115</v>
      </c>
      <c r="H3401" s="63" t="s">
        <v>6116</v>
      </c>
      <c r="I3401" s="64" t="s">
        <v>702</v>
      </c>
      <c r="J3401" s="63" t="s">
        <v>6063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446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949</v>
      </c>
      <c r="H3402" s="63" t="s">
        <v>5657</v>
      </c>
      <c r="I3402" s="64" t="s">
        <v>702</v>
      </c>
      <c r="J3402" s="63" t="s">
        <v>6063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446</v>
      </c>
      <c r="C3403" s="64" t="s">
        <v>17</v>
      </c>
      <c r="D3403" s="64" t="s">
        <v>37</v>
      </c>
      <c r="E3403" s="64" t="s">
        <v>902</v>
      </c>
      <c r="F3403" s="64">
        <v>1</v>
      </c>
      <c r="G3403" s="72" t="s">
        <v>888</v>
      </c>
      <c r="H3403" s="63" t="s">
        <v>5593</v>
      </c>
      <c r="I3403" s="64" t="s">
        <v>702</v>
      </c>
      <c r="J3403" s="63" t="s">
        <v>6063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446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6117</v>
      </c>
      <c r="H3404" s="63" t="s">
        <v>6118</v>
      </c>
      <c r="I3404" s="64" t="s">
        <v>702</v>
      </c>
      <c r="J3404" s="63" t="s">
        <v>6063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446</v>
      </c>
      <c r="C3405" s="64" t="s">
        <v>17</v>
      </c>
      <c r="D3405" s="64" t="s">
        <v>37</v>
      </c>
      <c r="E3405" s="64" t="s">
        <v>3051</v>
      </c>
      <c r="F3405" s="64">
        <v>1</v>
      </c>
      <c r="G3405" s="72" t="s">
        <v>4594</v>
      </c>
      <c r="H3405" s="63" t="s">
        <v>6119</v>
      </c>
      <c r="I3405" s="64" t="s">
        <v>702</v>
      </c>
      <c r="J3405" s="63" t="s">
        <v>6063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446</v>
      </c>
      <c r="C3406" s="64" t="s">
        <v>17</v>
      </c>
      <c r="D3406" s="64" t="s">
        <v>37</v>
      </c>
      <c r="E3406" s="64" t="s">
        <v>3052</v>
      </c>
      <c r="F3406" s="64">
        <v>1</v>
      </c>
      <c r="G3406" s="72" t="s">
        <v>3779</v>
      </c>
      <c r="H3406" s="63" t="s">
        <v>6120</v>
      </c>
      <c r="I3406" s="64" t="s">
        <v>702</v>
      </c>
      <c r="J3406" s="63" t="s">
        <v>6063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613</v>
      </c>
      <c r="F3407" s="64">
        <v>1</v>
      </c>
      <c r="G3407" s="72">
        <v>130597181</v>
      </c>
      <c r="H3407" s="63" t="s">
        <v>5626</v>
      </c>
      <c r="I3407" s="64" t="s">
        <v>702</v>
      </c>
      <c r="J3407" s="63" t="s">
        <v>6063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998</v>
      </c>
      <c r="F3408" s="64">
        <v>1</v>
      </c>
      <c r="G3408" s="72" t="s">
        <v>401</v>
      </c>
      <c r="H3408" s="63" t="s">
        <v>6121</v>
      </c>
      <c r="I3408" s="64" t="s">
        <v>702</v>
      </c>
      <c r="J3408" s="63" t="s">
        <v>6063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4349</v>
      </c>
      <c r="H3409" s="63" t="s">
        <v>6122</v>
      </c>
      <c r="I3409" s="64" t="s">
        <v>702</v>
      </c>
      <c r="J3409" s="63" t="s">
        <v>6063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6123</v>
      </c>
      <c r="I3410" s="64" t="s">
        <v>702</v>
      </c>
      <c r="J3410" s="63" t="s">
        <v>6063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999</v>
      </c>
      <c r="F3411" s="64">
        <v>1</v>
      </c>
      <c r="G3411" s="72" t="s">
        <v>301</v>
      </c>
      <c r="H3411" s="63" t="s">
        <v>6123</v>
      </c>
      <c r="I3411" s="64" t="s">
        <v>702</v>
      </c>
      <c r="J3411" s="63" t="s">
        <v>6063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1072</v>
      </c>
      <c r="F3412" s="64">
        <v>1</v>
      </c>
      <c r="G3412" s="72" t="s">
        <v>301</v>
      </c>
      <c r="H3412" s="63" t="s">
        <v>5532</v>
      </c>
      <c r="I3412" s="64" t="s">
        <v>702</v>
      </c>
      <c r="J3412" s="63" t="s">
        <v>6063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5671</v>
      </c>
      <c r="I3413" s="64" t="s">
        <v>702</v>
      </c>
      <c r="J3413" s="63" t="s">
        <v>6063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754</v>
      </c>
      <c r="F3414" s="64">
        <v>1</v>
      </c>
      <c r="G3414" s="72">
        <v>130597184</v>
      </c>
      <c r="H3414" s="63" t="s">
        <v>6124</v>
      </c>
      <c r="I3414" s="64" t="s">
        <v>702</v>
      </c>
      <c r="J3414" s="63" t="s">
        <v>6063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4395</v>
      </c>
      <c r="F3415" s="64">
        <v>1</v>
      </c>
      <c r="G3415" s="72">
        <v>108930826</v>
      </c>
      <c r="H3415" s="63" t="s">
        <v>6125</v>
      </c>
      <c r="I3415" s="64" t="s">
        <v>702</v>
      </c>
      <c r="J3415" s="63" t="s">
        <v>6063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4396</v>
      </c>
      <c r="F3416" s="64">
        <v>1</v>
      </c>
      <c r="G3416" s="72" t="s">
        <v>4432</v>
      </c>
      <c r="H3416" s="63" t="s">
        <v>5659</v>
      </c>
      <c r="I3416" s="64" t="s">
        <v>702</v>
      </c>
      <c r="J3416" s="63" t="s">
        <v>6063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4501</v>
      </c>
      <c r="F3417" s="64">
        <v>1</v>
      </c>
      <c r="G3417" s="72">
        <v>108930808</v>
      </c>
      <c r="H3417" s="63" t="s">
        <v>6126</v>
      </c>
      <c r="I3417" s="64" t="s">
        <v>702</v>
      </c>
      <c r="J3417" s="63" t="s">
        <v>6063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4997</v>
      </c>
      <c r="F3418" s="64">
        <v>1</v>
      </c>
      <c r="G3418" s="72" t="s">
        <v>1856</v>
      </c>
      <c r="H3418" s="63" t="s">
        <v>6127</v>
      </c>
      <c r="I3418" s="64" t="s">
        <v>702</v>
      </c>
      <c r="J3418" s="63" t="s">
        <v>6063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6060</v>
      </c>
      <c r="F3419" s="64">
        <v>1</v>
      </c>
      <c r="G3419" s="72" t="s">
        <v>4148</v>
      </c>
      <c r="H3419" s="63" t="s">
        <v>6128</v>
      </c>
      <c r="I3419" s="64" t="s">
        <v>702</v>
      </c>
      <c r="J3419" s="63" t="s">
        <v>6063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46193</v>
      </c>
      <c r="B3420" s="63" t="s">
        <v>446</v>
      </c>
      <c r="C3420" s="64" t="s">
        <v>17</v>
      </c>
      <c r="D3420" s="64" t="s">
        <v>37</v>
      </c>
      <c r="E3420" s="64" t="s">
        <v>5911</v>
      </c>
      <c r="F3420" s="64" t="str">
        <f t="shared" si="127"/>
        <v>2</v>
      </c>
      <c r="G3420" s="72" t="s">
        <v>463</v>
      </c>
      <c r="H3420" s="63" t="s">
        <v>6027</v>
      </c>
      <c r="I3420" s="64" t="s">
        <v>494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548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446</v>
      </c>
      <c r="C3421" s="64" t="s">
        <v>17</v>
      </c>
      <c r="D3421" s="64" t="s">
        <v>37</v>
      </c>
      <c r="E3421" s="64" t="s">
        <v>6024</v>
      </c>
      <c r="F3421" s="64" t="str">
        <f t="shared" si="127"/>
        <v>1</v>
      </c>
      <c r="G3421" s="72" t="s">
        <v>2399</v>
      </c>
      <c r="H3421" s="63" t="s">
        <v>6028</v>
      </c>
      <c r="I3421" s="64" t="s">
        <v>494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548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446</v>
      </c>
      <c r="C3422" s="64" t="s">
        <v>17</v>
      </c>
      <c r="D3422" s="64" t="s">
        <v>37</v>
      </c>
      <c r="E3422" s="64" t="s">
        <v>5945</v>
      </c>
      <c r="F3422" s="64" t="str">
        <f t="shared" si="127"/>
        <v>2</v>
      </c>
      <c r="G3422" s="72" t="s">
        <v>759</v>
      </c>
      <c r="H3422" s="63" t="s">
        <v>6029</v>
      </c>
      <c r="I3422" s="64" t="s">
        <v>494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548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446</v>
      </c>
      <c r="C3423" s="64" t="s">
        <v>17</v>
      </c>
      <c r="D3423" s="64" t="s">
        <v>37</v>
      </c>
      <c r="E3423" s="64" t="s">
        <v>5946</v>
      </c>
      <c r="F3423" s="64" t="str">
        <f t="shared" si="127"/>
        <v>1</v>
      </c>
      <c r="G3423" s="72" t="s">
        <v>643</v>
      </c>
      <c r="H3423" s="63" t="s">
        <v>6030</v>
      </c>
      <c r="I3423" s="64" t="s">
        <v>494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548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446</v>
      </c>
      <c r="C3424" s="64" t="s">
        <v>17</v>
      </c>
      <c r="D3424" s="64" t="s">
        <v>37</v>
      </c>
      <c r="E3424" s="64" t="s">
        <v>5910</v>
      </c>
      <c r="F3424" s="64" t="str">
        <f t="shared" si="127"/>
        <v>2</v>
      </c>
      <c r="G3424" s="72" t="s">
        <v>888</v>
      </c>
      <c r="H3424" s="63" t="s">
        <v>6031</v>
      </c>
      <c r="I3424" s="64" t="s">
        <v>494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548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5950</v>
      </c>
      <c r="F3425" s="64" t="str">
        <f t="shared" si="127"/>
        <v>2</v>
      </c>
      <c r="G3425" s="72">
        <v>130597184</v>
      </c>
      <c r="H3425" s="63" t="s">
        <v>6032</v>
      </c>
      <c r="I3425" s="64" t="s">
        <v>494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548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446</v>
      </c>
      <c r="C3426" s="64" t="s">
        <v>17</v>
      </c>
      <c r="D3426" s="64" t="s">
        <v>37</v>
      </c>
      <c r="E3426" s="64" t="s">
        <v>5794</v>
      </c>
      <c r="F3426" s="64" t="str">
        <f t="shared" si="127"/>
        <v>1</v>
      </c>
      <c r="G3426" s="72" t="s">
        <v>3228</v>
      </c>
      <c r="H3426" s="63" t="s">
        <v>6033</v>
      </c>
      <c r="I3426" s="64" t="s">
        <v>494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548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446</v>
      </c>
      <c r="C3427" s="64" t="s">
        <v>17</v>
      </c>
      <c r="D3427" s="64" t="s">
        <v>37</v>
      </c>
      <c r="E3427" s="64" t="s">
        <v>5794</v>
      </c>
      <c r="F3427" s="64" t="str">
        <f t="shared" si="127"/>
        <v>1</v>
      </c>
      <c r="G3427" s="72" t="s">
        <v>6034</v>
      </c>
      <c r="H3427" s="63" t="s">
        <v>6035</v>
      </c>
      <c r="I3427" s="64" t="s">
        <v>494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548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446</v>
      </c>
      <c r="C3428" s="64" t="s">
        <v>18</v>
      </c>
      <c r="D3428" s="64" t="s">
        <v>37</v>
      </c>
      <c r="E3428" s="64" t="s">
        <v>2074</v>
      </c>
      <c r="F3428" s="64" t="str">
        <f t="shared" si="127"/>
        <v>2</v>
      </c>
      <c r="G3428" s="72" t="s">
        <v>318</v>
      </c>
      <c r="H3428" s="63" t="s">
        <v>6036</v>
      </c>
      <c r="I3428" s="64" t="s">
        <v>494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548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446</v>
      </c>
      <c r="C3429" s="64" t="s">
        <v>18</v>
      </c>
      <c r="D3429" s="64" t="s">
        <v>37</v>
      </c>
      <c r="E3429" s="64" t="s">
        <v>872</v>
      </c>
      <c r="F3429" s="64" t="str">
        <f t="shared" si="127"/>
        <v>1</v>
      </c>
      <c r="G3429" s="72" t="s">
        <v>6037</v>
      </c>
      <c r="H3429" s="63" t="s">
        <v>6038</v>
      </c>
      <c r="I3429" s="64" t="s">
        <v>494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548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446</v>
      </c>
      <c r="C3430" s="64" t="s">
        <v>18</v>
      </c>
      <c r="D3430" s="64" t="s">
        <v>37</v>
      </c>
      <c r="E3430" s="64" t="s">
        <v>871</v>
      </c>
      <c r="F3430" s="64" t="str">
        <f t="shared" si="127"/>
        <v>1</v>
      </c>
      <c r="G3430" s="72" t="s">
        <v>2091</v>
      </c>
      <c r="H3430" s="63" t="s">
        <v>5975</v>
      </c>
      <c r="I3430" s="64" t="s">
        <v>494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548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446</v>
      </c>
      <c r="C3431" s="64" t="s">
        <v>18</v>
      </c>
      <c r="D3431" s="64" t="s">
        <v>37</v>
      </c>
      <c r="E3431" s="64" t="s">
        <v>819</v>
      </c>
      <c r="F3431" s="64" t="str">
        <f t="shared" si="127"/>
        <v>1</v>
      </c>
      <c r="G3431" s="72">
        <v>230868002</v>
      </c>
      <c r="H3431" s="63" t="s">
        <v>6039</v>
      </c>
      <c r="I3431" s="64" t="s">
        <v>494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548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446</v>
      </c>
      <c r="C3432" s="64" t="s">
        <v>18</v>
      </c>
      <c r="D3432" s="64" t="s">
        <v>37</v>
      </c>
      <c r="E3432" s="64" t="s">
        <v>430</v>
      </c>
      <c r="F3432" s="64" t="str">
        <f t="shared" si="127"/>
        <v>2</v>
      </c>
      <c r="G3432" s="72" t="s">
        <v>5690</v>
      </c>
      <c r="H3432" s="63" t="s">
        <v>6040</v>
      </c>
      <c r="I3432" s="64" t="s">
        <v>494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548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446</v>
      </c>
      <c r="C3433" s="64" t="s">
        <v>18</v>
      </c>
      <c r="D3433" s="64" t="s">
        <v>37</v>
      </c>
      <c r="E3433" s="64" t="s">
        <v>1698</v>
      </c>
      <c r="F3433" s="64" t="str">
        <f t="shared" si="127"/>
        <v>2</v>
      </c>
      <c r="G3433" s="72" t="s">
        <v>6041</v>
      </c>
      <c r="H3433" s="63" t="s">
        <v>6042</v>
      </c>
      <c r="I3433" s="64" t="s">
        <v>494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548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446</v>
      </c>
      <c r="C3434" s="64" t="s">
        <v>18</v>
      </c>
      <c r="D3434" s="64" t="s">
        <v>37</v>
      </c>
      <c r="E3434" s="64" t="s">
        <v>1782</v>
      </c>
      <c r="F3434" s="64" t="str">
        <f t="shared" si="127"/>
        <v>2</v>
      </c>
      <c r="G3434" s="72" t="s">
        <v>6043</v>
      </c>
      <c r="H3434" s="63" t="s">
        <v>6044</v>
      </c>
      <c r="I3434" s="64" t="s">
        <v>494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548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446</v>
      </c>
      <c r="C3435" s="64" t="s">
        <v>18</v>
      </c>
      <c r="D3435" s="64" t="s">
        <v>37</v>
      </c>
      <c r="E3435" s="64" t="s">
        <v>1308</v>
      </c>
      <c r="F3435" s="64" t="str">
        <f t="shared" si="127"/>
        <v>2</v>
      </c>
      <c r="G3435" s="72" t="s">
        <v>5810</v>
      </c>
      <c r="H3435" s="63" t="s">
        <v>6045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446</v>
      </c>
      <c r="C3436" s="64" t="s">
        <v>18</v>
      </c>
      <c r="D3436" s="64" t="s">
        <v>37</v>
      </c>
      <c r="E3436" s="64" t="s">
        <v>2074</v>
      </c>
      <c r="F3436" s="64" t="str">
        <f t="shared" si="127"/>
        <v>2</v>
      </c>
      <c r="G3436" s="72" t="s">
        <v>318</v>
      </c>
      <c r="H3436" s="63" t="s">
        <v>6036</v>
      </c>
      <c r="I3436" s="64" t="s">
        <v>491</v>
      </c>
      <c r="J3436" s="63" t="s">
        <v>4079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5946</v>
      </c>
      <c r="F3437" s="64" t="str">
        <f t="shared" si="127"/>
        <v>1</v>
      </c>
      <c r="G3437" s="72" t="s">
        <v>643</v>
      </c>
      <c r="H3437" s="63" t="s">
        <v>6030</v>
      </c>
      <c r="I3437" s="64" t="s">
        <v>481</v>
      </c>
      <c r="J3437" s="63" t="s">
        <v>2426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1071</v>
      </c>
      <c r="Y3437" s="63"/>
      <c r="Z3437" s="63"/>
      <c r="AA3437" s="63">
        <v>2026060103</v>
      </c>
    </row>
    <row r="3438" spans="1:27" s="71" customFormat="1" ht="23.5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6025</v>
      </c>
      <c r="F3438" s="64" t="str">
        <f t="shared" si="127"/>
        <v>2</v>
      </c>
      <c r="G3438" s="72">
        <v>108826932</v>
      </c>
      <c r="H3438" s="63" t="s">
        <v>6046</v>
      </c>
      <c r="I3438" s="64" t="s">
        <v>481</v>
      </c>
      <c r="J3438" s="63" t="s">
        <v>6047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549</v>
      </c>
      <c r="Y3438" s="63"/>
      <c r="Z3438" s="63"/>
      <c r="AA3438" s="63">
        <v>2026060104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6026</v>
      </c>
      <c r="F3439" s="64" t="str">
        <f t="shared" si="127"/>
        <v>2</v>
      </c>
      <c r="G3439" s="72" t="s">
        <v>6048</v>
      </c>
      <c r="H3439" s="63" t="s">
        <v>6049</v>
      </c>
      <c r="I3439" s="64" t="s">
        <v>481</v>
      </c>
      <c r="J3439" s="63" t="s">
        <v>6047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549</v>
      </c>
      <c r="Y3439" s="63"/>
      <c r="Z3439" s="63"/>
      <c r="AA3439" s="63">
        <v>2026060105</v>
      </c>
    </row>
    <row r="3440" spans="1:27" s="71" customFormat="1" ht="23.5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5613</v>
      </c>
      <c r="F3440" s="64" t="str">
        <f t="shared" si="127"/>
        <v>1</v>
      </c>
      <c r="G3440" s="85">
        <v>130878003</v>
      </c>
      <c r="H3440" s="63" t="s">
        <v>6136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customHeight="1" x14ac:dyDescent="0.35">
      <c r="A3441" s="62">
        <v>46195</v>
      </c>
      <c r="B3441" s="63" t="s">
        <v>446</v>
      </c>
      <c r="C3441" s="64" t="s">
        <v>17</v>
      </c>
      <c r="D3441" s="64" t="s">
        <v>37</v>
      </c>
      <c r="E3441" s="64" t="s">
        <v>5913</v>
      </c>
      <c r="F3441" s="64" t="str">
        <f t="shared" ref="F3441:F3504" si="134">IF(RIGHT(E3441,1)="D","1","2")</f>
        <v>2</v>
      </c>
      <c r="G3441" s="72" t="s">
        <v>646</v>
      </c>
      <c r="H3441" s="63" t="s">
        <v>6137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446</v>
      </c>
      <c r="C3442" s="64" t="s">
        <v>17</v>
      </c>
      <c r="D3442" s="64" t="s">
        <v>37</v>
      </c>
      <c r="E3442" s="64" t="s">
        <v>6135</v>
      </c>
      <c r="F3442" s="64" t="str">
        <f t="shared" si="134"/>
        <v>1</v>
      </c>
      <c r="G3442" s="72" t="s">
        <v>3073</v>
      </c>
      <c r="H3442" s="63" t="s">
        <v>6138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446</v>
      </c>
      <c r="C3443" s="64" t="s">
        <v>17</v>
      </c>
      <c r="D3443" s="64" t="s">
        <v>37</v>
      </c>
      <c r="E3443" s="64" t="s">
        <v>5794</v>
      </c>
      <c r="F3443" s="64" t="str">
        <f t="shared" si="134"/>
        <v>1</v>
      </c>
      <c r="G3443" s="72" t="s">
        <v>3451</v>
      </c>
      <c r="H3443" s="63" t="s">
        <v>6139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5613</v>
      </c>
      <c r="F3444" s="64" t="str">
        <f t="shared" si="134"/>
        <v>1</v>
      </c>
      <c r="G3444" s="72">
        <v>130878004</v>
      </c>
      <c r="H3444" s="63" t="s">
        <v>6140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446</v>
      </c>
      <c r="C3445" s="64" t="s">
        <v>17</v>
      </c>
      <c r="D3445" s="64" t="s">
        <v>37</v>
      </c>
      <c r="E3445" s="64" t="s">
        <v>6135</v>
      </c>
      <c r="F3445" s="64" t="str">
        <f t="shared" si="134"/>
        <v>1</v>
      </c>
      <c r="G3445" s="72" t="s">
        <v>3441</v>
      </c>
      <c r="H3445" s="63" t="s">
        <v>6141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446</v>
      </c>
      <c r="C3446" s="64" t="s">
        <v>17</v>
      </c>
      <c r="D3446" s="64" t="s">
        <v>37</v>
      </c>
      <c r="E3446" s="64" t="s">
        <v>715</v>
      </c>
      <c r="F3446" s="64" t="str">
        <f t="shared" si="134"/>
        <v>2</v>
      </c>
      <c r="G3446" s="72" t="s">
        <v>5157</v>
      </c>
      <c r="H3446" s="63" t="s">
        <v>6142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446</v>
      </c>
      <c r="C3447" s="64" t="s">
        <v>17</v>
      </c>
      <c r="D3447" s="64" t="s">
        <v>37</v>
      </c>
      <c r="E3447" s="64" t="s">
        <v>715</v>
      </c>
      <c r="F3447" s="64" t="str">
        <f t="shared" si="134"/>
        <v>2</v>
      </c>
      <c r="G3447" s="72" t="s">
        <v>5242</v>
      </c>
      <c r="H3447" s="63" t="s">
        <v>6143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446</v>
      </c>
      <c r="C3448" s="64" t="s">
        <v>17</v>
      </c>
      <c r="D3448" s="64" t="s">
        <v>37</v>
      </c>
      <c r="E3448" s="64" t="s">
        <v>1308</v>
      </c>
      <c r="F3448" s="64" t="str">
        <f t="shared" si="134"/>
        <v>2</v>
      </c>
      <c r="G3448" s="72" t="s">
        <v>2653</v>
      </c>
      <c r="H3448" s="63" t="s">
        <v>6144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446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6145</v>
      </c>
      <c r="H3449" s="63" t="s">
        <v>6146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446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6147</v>
      </c>
      <c r="H3450" s="63" t="s">
        <v>6148</v>
      </c>
      <c r="I3450" s="64" t="s">
        <v>494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548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446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6149</v>
      </c>
      <c r="H3451" s="63" t="s">
        <v>6150</v>
      </c>
      <c r="I3451" s="64" t="s">
        <v>494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548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446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2411</v>
      </c>
      <c r="H3452" s="63" t="s">
        <v>6151</v>
      </c>
      <c r="I3452" s="64" t="s">
        <v>494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548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446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6152</v>
      </c>
      <c r="H3453" s="63" t="s">
        <v>6153</v>
      </c>
      <c r="I3453" s="64" t="s">
        <v>494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548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446</v>
      </c>
      <c r="C3454" s="64" t="s">
        <v>18</v>
      </c>
      <c r="D3454" s="64" t="s">
        <v>37</v>
      </c>
      <c r="E3454" s="64" t="s">
        <v>2580</v>
      </c>
      <c r="F3454" s="64" t="str">
        <f t="shared" si="134"/>
        <v>1</v>
      </c>
      <c r="G3454" s="72" t="s">
        <v>253</v>
      </c>
      <c r="H3454" s="63" t="s">
        <v>6154</v>
      </c>
      <c r="I3454" s="64" t="s">
        <v>494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548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446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6155</v>
      </c>
      <c r="H3455" s="63" t="s">
        <v>6156</v>
      </c>
      <c r="I3455" s="64" t="s">
        <v>494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548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446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4484</v>
      </c>
      <c r="H3456" s="63" t="s">
        <v>6157</v>
      </c>
      <c r="I3456" s="64" t="s">
        <v>481</v>
      </c>
      <c r="J3456" s="63" t="s">
        <v>6158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6408</v>
      </c>
      <c r="X3456" s="63" t="s">
        <v>5493</v>
      </c>
      <c r="Y3456" s="63"/>
      <c r="Z3456" s="63"/>
      <c r="AA3456" s="63">
        <v>2026060107</v>
      </c>
    </row>
    <row r="3457" spans="1:27" s="71" customFormat="1" ht="23.5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5955</v>
      </c>
      <c r="F3457" s="64" t="str">
        <f t="shared" si="134"/>
        <v>2</v>
      </c>
      <c r="G3457" s="72">
        <v>130429427</v>
      </c>
      <c r="H3457" s="63" t="s">
        <v>6159</v>
      </c>
      <c r="I3457" s="64" t="s">
        <v>491</v>
      </c>
      <c r="J3457" s="63" t="s">
        <v>6160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customHeight="1" x14ac:dyDescent="0.35">
      <c r="A3458" s="62">
        <v>46195</v>
      </c>
      <c r="B3458" s="63" t="s">
        <v>446</v>
      </c>
      <c r="C3458" s="64" t="s">
        <v>17</v>
      </c>
      <c r="D3458" s="64" t="s">
        <v>37</v>
      </c>
      <c r="E3458" s="64" t="s">
        <v>6024</v>
      </c>
      <c r="F3458" s="64" t="str">
        <f t="shared" si="134"/>
        <v>1</v>
      </c>
      <c r="G3458" s="72" t="s">
        <v>646</v>
      </c>
      <c r="H3458" s="63" t="s">
        <v>6137</v>
      </c>
      <c r="I3458" s="64" t="s">
        <v>491</v>
      </c>
      <c r="J3458" s="63" t="s">
        <v>6161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446</v>
      </c>
      <c r="C3459" s="64" t="s">
        <v>17</v>
      </c>
      <c r="D3459" s="64" t="s">
        <v>37</v>
      </c>
      <c r="E3459" s="64" t="s">
        <v>6024</v>
      </c>
      <c r="F3459" s="64" t="str">
        <f t="shared" si="134"/>
        <v>1</v>
      </c>
      <c r="G3459" s="72" t="s">
        <v>646</v>
      </c>
      <c r="H3459" s="63" t="s">
        <v>6137</v>
      </c>
      <c r="I3459" s="64" t="s">
        <v>491</v>
      </c>
      <c r="J3459" s="63" t="s">
        <v>6162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446</v>
      </c>
      <c r="C3460" s="64" t="s">
        <v>17</v>
      </c>
      <c r="D3460" s="64" t="s">
        <v>37</v>
      </c>
      <c r="E3460" s="64" t="s">
        <v>715</v>
      </c>
      <c r="F3460" s="64" t="str">
        <f t="shared" si="134"/>
        <v>2</v>
      </c>
      <c r="G3460" s="72" t="s">
        <v>2205</v>
      </c>
      <c r="H3460" s="63" t="s">
        <v>5982</v>
      </c>
      <c r="I3460" s="64" t="s">
        <v>702</v>
      </c>
      <c r="J3460" s="63" t="s">
        <v>5983</v>
      </c>
      <c r="K3460" s="64" t="s">
        <v>704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6134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6171</v>
      </c>
      <c r="F3461" s="64" t="str">
        <f t="shared" si="134"/>
        <v>1</v>
      </c>
      <c r="G3461" s="72" t="s">
        <v>301</v>
      </c>
      <c r="H3461" s="63" t="s">
        <v>6174</v>
      </c>
      <c r="I3461" s="64" t="s">
        <v>494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548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6172</v>
      </c>
      <c r="F3462" s="64" t="str">
        <f t="shared" si="134"/>
        <v>1</v>
      </c>
      <c r="G3462" s="72" t="s">
        <v>301</v>
      </c>
      <c r="H3462" s="63" t="s">
        <v>6175</v>
      </c>
      <c r="I3462" s="64" t="s">
        <v>494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548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5613</v>
      </c>
      <c r="F3463" s="64" t="str">
        <f t="shared" si="134"/>
        <v>1</v>
      </c>
      <c r="G3463" s="72">
        <v>130879003</v>
      </c>
      <c r="H3463" s="63" t="s">
        <v>6176</v>
      </c>
      <c r="I3463" s="64" t="s">
        <v>494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548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446</v>
      </c>
      <c r="C3464" s="64" t="s">
        <v>17</v>
      </c>
      <c r="D3464" s="64" t="s">
        <v>37</v>
      </c>
      <c r="E3464" s="64" t="s">
        <v>6024</v>
      </c>
      <c r="F3464" s="64" t="str">
        <f t="shared" si="134"/>
        <v>1</v>
      </c>
      <c r="G3464" s="72" t="s">
        <v>507</v>
      </c>
      <c r="H3464" s="63" t="s">
        <v>6177</v>
      </c>
      <c r="I3464" s="64" t="s">
        <v>494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548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446</v>
      </c>
      <c r="C3465" s="64" t="s">
        <v>17</v>
      </c>
      <c r="D3465" s="64" t="s">
        <v>37</v>
      </c>
      <c r="E3465" s="64" t="s">
        <v>5794</v>
      </c>
      <c r="F3465" s="64" t="str">
        <f t="shared" si="134"/>
        <v>1</v>
      </c>
      <c r="G3465" s="72" t="s">
        <v>4114</v>
      </c>
      <c r="H3465" s="63" t="s">
        <v>6178</v>
      </c>
      <c r="I3465" s="64" t="s">
        <v>494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548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446</v>
      </c>
      <c r="C3466" s="64" t="s">
        <v>17</v>
      </c>
      <c r="D3466" s="64" t="s">
        <v>37</v>
      </c>
      <c r="E3466" s="64" t="s">
        <v>5794</v>
      </c>
      <c r="F3466" s="64" t="str">
        <f t="shared" si="134"/>
        <v>1</v>
      </c>
      <c r="G3466" s="72" t="s">
        <v>6179</v>
      </c>
      <c r="H3466" s="63" t="s">
        <v>6180</v>
      </c>
      <c r="I3466" s="64" t="s">
        <v>494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548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446</v>
      </c>
      <c r="C3467" s="64" t="s">
        <v>17</v>
      </c>
      <c r="D3467" s="64" t="s">
        <v>37</v>
      </c>
      <c r="E3467" s="64" t="s">
        <v>6135</v>
      </c>
      <c r="F3467" s="64" t="str">
        <f t="shared" si="134"/>
        <v>1</v>
      </c>
      <c r="G3467" s="72" t="s">
        <v>5189</v>
      </c>
      <c r="H3467" s="63" t="s">
        <v>6181</v>
      </c>
      <c r="I3467" s="64" t="s">
        <v>494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548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446</v>
      </c>
      <c r="C3468" s="64" t="s">
        <v>17</v>
      </c>
      <c r="D3468" s="64" t="s">
        <v>37</v>
      </c>
      <c r="E3468" s="64" t="s">
        <v>5794</v>
      </c>
      <c r="F3468" s="64" t="str">
        <f t="shared" si="134"/>
        <v>1</v>
      </c>
      <c r="G3468" s="72" t="s">
        <v>3982</v>
      </c>
      <c r="H3468" s="63" t="s">
        <v>6182</v>
      </c>
      <c r="I3468" s="64" t="s">
        <v>494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548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446</v>
      </c>
      <c r="C3469" s="64" t="s">
        <v>17</v>
      </c>
      <c r="D3469" s="64" t="s">
        <v>37</v>
      </c>
      <c r="E3469" s="64" t="s">
        <v>715</v>
      </c>
      <c r="F3469" s="64" t="str">
        <f t="shared" si="134"/>
        <v>2</v>
      </c>
      <c r="G3469" s="72" t="s">
        <v>2291</v>
      </c>
      <c r="H3469" s="63" t="s">
        <v>6183</v>
      </c>
      <c r="I3469" s="64" t="s">
        <v>494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548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446</v>
      </c>
      <c r="C3470" s="64" t="s">
        <v>17</v>
      </c>
      <c r="D3470" s="64" t="s">
        <v>37</v>
      </c>
      <c r="E3470" s="64" t="s">
        <v>5850</v>
      </c>
      <c r="F3470" s="64" t="str">
        <f t="shared" si="134"/>
        <v>1</v>
      </c>
      <c r="G3470" s="72" t="s">
        <v>4352</v>
      </c>
      <c r="H3470" s="63" t="s">
        <v>6184</v>
      </c>
      <c r="I3470" s="64" t="s">
        <v>494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548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446</v>
      </c>
      <c r="C3471" s="64" t="s">
        <v>17</v>
      </c>
      <c r="D3471" s="64" t="s">
        <v>37</v>
      </c>
      <c r="E3471" s="64" t="s">
        <v>1308</v>
      </c>
      <c r="F3471" s="64" t="str">
        <f t="shared" si="134"/>
        <v>2</v>
      </c>
      <c r="G3471" s="72" t="s">
        <v>4352</v>
      </c>
      <c r="H3471" s="63" t="s">
        <v>6184</v>
      </c>
      <c r="I3471" s="64" t="s">
        <v>494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548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446</v>
      </c>
      <c r="C3472" s="64" t="s">
        <v>17</v>
      </c>
      <c r="D3472" s="64" t="s">
        <v>37</v>
      </c>
      <c r="E3472" s="64" t="s">
        <v>5913</v>
      </c>
      <c r="F3472" s="64" t="str">
        <f t="shared" si="134"/>
        <v>2</v>
      </c>
      <c r="G3472" s="72" t="s">
        <v>1119</v>
      </c>
      <c r="H3472" s="63" t="s">
        <v>6185</v>
      </c>
      <c r="I3472" s="64" t="s">
        <v>494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548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446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5058</v>
      </c>
      <c r="H3473" s="63" t="s">
        <v>5090</v>
      </c>
      <c r="I3473" s="64" t="s">
        <v>494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548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446</v>
      </c>
      <c r="C3474" s="64" t="s">
        <v>18</v>
      </c>
      <c r="D3474" s="64" t="s">
        <v>37</v>
      </c>
      <c r="E3474" s="64" t="s">
        <v>872</v>
      </c>
      <c r="F3474" s="64" t="str">
        <f t="shared" si="134"/>
        <v>1</v>
      </c>
      <c r="G3474" s="72" t="s">
        <v>6186</v>
      </c>
      <c r="H3474" s="63" t="s">
        <v>6187</v>
      </c>
      <c r="I3474" s="64" t="s">
        <v>494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548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446</v>
      </c>
      <c r="C3475" s="64" t="s">
        <v>18</v>
      </c>
      <c r="D3475" s="64" t="s">
        <v>37</v>
      </c>
      <c r="E3475" s="64" t="s">
        <v>639</v>
      </c>
      <c r="F3475" s="64" t="str">
        <f t="shared" si="134"/>
        <v>2</v>
      </c>
      <c r="G3475" s="72" t="s">
        <v>4915</v>
      </c>
      <c r="H3475" s="63" t="s">
        <v>6188</v>
      </c>
      <c r="I3475" s="64" t="s">
        <v>494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548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446</v>
      </c>
      <c r="C3476" s="64" t="s">
        <v>18</v>
      </c>
      <c r="D3476" s="64" t="s">
        <v>37</v>
      </c>
      <c r="E3476" s="64" t="s">
        <v>1432</v>
      </c>
      <c r="F3476" s="64" t="str">
        <f t="shared" si="134"/>
        <v>2</v>
      </c>
      <c r="G3476" s="72" t="s">
        <v>3545</v>
      </c>
      <c r="H3476" s="63" t="s">
        <v>6189</v>
      </c>
      <c r="I3476" s="64" t="s">
        <v>494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548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446</v>
      </c>
      <c r="C3477" s="64" t="s">
        <v>18</v>
      </c>
      <c r="D3477" s="64" t="s">
        <v>37</v>
      </c>
      <c r="E3477" s="64" t="s">
        <v>416</v>
      </c>
      <c r="F3477" s="64" t="str">
        <f t="shared" si="134"/>
        <v>2</v>
      </c>
      <c r="G3477" s="72" t="s">
        <v>6190</v>
      </c>
      <c r="H3477" s="63" t="s">
        <v>6191</v>
      </c>
      <c r="I3477" s="64" t="s">
        <v>494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548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446</v>
      </c>
      <c r="C3478" s="64" t="s">
        <v>17</v>
      </c>
      <c r="D3478" s="64" t="s">
        <v>37</v>
      </c>
      <c r="E3478" s="64" t="s">
        <v>5795</v>
      </c>
      <c r="F3478" s="64" t="str">
        <f t="shared" si="134"/>
        <v>2</v>
      </c>
      <c r="G3478" s="72" t="s">
        <v>3228</v>
      </c>
      <c r="H3478" s="63" t="s">
        <v>6192</v>
      </c>
      <c r="I3478" s="64" t="s">
        <v>481</v>
      </c>
      <c r="J3478" s="63" t="s">
        <v>6193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1957</v>
      </c>
      <c r="Y3478" s="63"/>
      <c r="Z3478" s="63"/>
      <c r="AA3478" s="63">
        <v>2026060108</v>
      </c>
    </row>
    <row r="3479" spans="1:27" s="71" customFormat="1" ht="23.5" customHeight="1" x14ac:dyDescent="0.35">
      <c r="A3479" s="62">
        <v>46196</v>
      </c>
      <c r="B3479" s="63" t="s">
        <v>446</v>
      </c>
      <c r="C3479" s="64" t="s">
        <v>18</v>
      </c>
      <c r="D3479" s="64" t="s">
        <v>37</v>
      </c>
      <c r="E3479" s="64" t="s">
        <v>2114</v>
      </c>
      <c r="F3479" s="64" t="str">
        <f t="shared" si="134"/>
        <v>1</v>
      </c>
      <c r="G3479" s="72" t="s">
        <v>392</v>
      </c>
      <c r="H3479" s="63" t="s">
        <v>6194</v>
      </c>
      <c r="I3479" s="64" t="s">
        <v>481</v>
      </c>
      <c r="J3479" s="63" t="s">
        <v>6195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5493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1559</v>
      </c>
      <c r="F3480" s="64" t="str">
        <f t="shared" si="134"/>
        <v>1</v>
      </c>
      <c r="G3480" s="72" t="s">
        <v>6196</v>
      </c>
      <c r="H3480" s="63" t="s">
        <v>6197</v>
      </c>
      <c r="I3480" s="64" t="s">
        <v>483</v>
      </c>
      <c r="J3480" s="63" t="s">
        <v>6198</v>
      </c>
      <c r="K3480" s="64" t="s">
        <v>2597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6205</v>
      </c>
      <c r="X3480" s="63" t="s">
        <v>5493</v>
      </c>
      <c r="Y3480" s="63"/>
      <c r="Z3480" s="63"/>
      <c r="AA3480" s="63"/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6173</v>
      </c>
      <c r="F3481" s="64" t="str">
        <f t="shared" si="134"/>
        <v>2</v>
      </c>
      <c r="G3481" s="72">
        <v>130879003</v>
      </c>
      <c r="H3481" s="63" t="s">
        <v>6176</v>
      </c>
      <c r="I3481" s="64" t="s">
        <v>491</v>
      </c>
      <c r="J3481" s="63" t="s">
        <v>6199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1553</v>
      </c>
      <c r="F3482" s="64" t="str">
        <f t="shared" si="134"/>
        <v>1</v>
      </c>
      <c r="G3482" s="72">
        <v>130597371</v>
      </c>
      <c r="H3482" s="63" t="s">
        <v>6200</v>
      </c>
      <c r="I3482" s="64" t="s">
        <v>491</v>
      </c>
      <c r="J3482" s="63" t="s">
        <v>4159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1559</v>
      </c>
      <c r="F3483" s="64" t="str">
        <f t="shared" si="134"/>
        <v>1</v>
      </c>
      <c r="G3483" s="72" t="s">
        <v>6196</v>
      </c>
      <c r="H3483" s="63" t="s">
        <v>6197</v>
      </c>
      <c r="I3483" s="64" t="s">
        <v>491</v>
      </c>
      <c r="J3483" s="63" t="s">
        <v>2151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1556</v>
      </c>
      <c r="F3484" s="64" t="str">
        <f t="shared" si="134"/>
        <v>1</v>
      </c>
      <c r="G3484" s="72">
        <v>130429427</v>
      </c>
      <c r="H3484" s="63" t="s">
        <v>6159</v>
      </c>
      <c r="I3484" s="64" t="s">
        <v>491</v>
      </c>
      <c r="J3484" s="63" t="s">
        <v>6201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6202</v>
      </c>
      <c r="I3485" s="64" t="s">
        <v>491</v>
      </c>
      <c r="J3485" s="63" t="s">
        <v>6203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793</v>
      </c>
      <c r="F3486" s="64" t="str">
        <f t="shared" si="134"/>
        <v>1</v>
      </c>
      <c r="G3486" s="72">
        <v>130597283</v>
      </c>
      <c r="H3486" s="63" t="s">
        <v>6204</v>
      </c>
      <c r="I3486" s="64" t="s">
        <v>491</v>
      </c>
      <c r="J3486" s="63" t="s">
        <v>1719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46197</v>
      </c>
      <c r="B3487" s="63" t="s">
        <v>446</v>
      </c>
      <c r="C3487" s="64" t="s">
        <v>17</v>
      </c>
      <c r="D3487" s="64" t="s">
        <v>37</v>
      </c>
      <c r="E3487" s="64" t="s">
        <v>6024</v>
      </c>
      <c r="F3487" s="64" t="str">
        <f t="shared" si="134"/>
        <v>1</v>
      </c>
      <c r="G3487" s="72" t="s">
        <v>646</v>
      </c>
      <c r="H3487" s="63" t="s">
        <v>6137</v>
      </c>
      <c r="I3487" s="64" t="s">
        <v>494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548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446</v>
      </c>
      <c r="C3488" s="64" t="s">
        <v>17</v>
      </c>
      <c r="D3488" s="64" t="s">
        <v>37</v>
      </c>
      <c r="E3488" s="64" t="s">
        <v>5945</v>
      </c>
      <c r="F3488" s="64" t="str">
        <f t="shared" si="134"/>
        <v>2</v>
      </c>
      <c r="G3488" s="72" t="s">
        <v>6117</v>
      </c>
      <c r="H3488" s="63" t="s">
        <v>6229</v>
      </c>
      <c r="I3488" s="64" t="s">
        <v>494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548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446</v>
      </c>
      <c r="C3489" s="64" t="s">
        <v>17</v>
      </c>
      <c r="D3489" s="64" t="s">
        <v>37</v>
      </c>
      <c r="E3489" s="64" t="s">
        <v>5913</v>
      </c>
      <c r="F3489" s="64" t="str">
        <f t="shared" si="134"/>
        <v>2</v>
      </c>
      <c r="G3489" s="72" t="s">
        <v>3358</v>
      </c>
      <c r="H3489" s="63" t="s">
        <v>6230</v>
      </c>
      <c r="I3489" s="64" t="s">
        <v>494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548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5613</v>
      </c>
      <c r="F3490" s="64" t="str">
        <f t="shared" si="134"/>
        <v>1</v>
      </c>
      <c r="G3490" s="72">
        <v>130879001</v>
      </c>
      <c r="H3490" s="63" t="s">
        <v>6231</v>
      </c>
      <c r="I3490" s="64" t="s">
        <v>494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548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446</v>
      </c>
      <c r="C3491" s="64" t="s">
        <v>17</v>
      </c>
      <c r="D3491" s="64" t="s">
        <v>37</v>
      </c>
      <c r="E3491" s="64" t="s">
        <v>5794</v>
      </c>
      <c r="F3491" s="64" t="str">
        <f t="shared" si="134"/>
        <v>1</v>
      </c>
      <c r="G3491" s="72" t="s">
        <v>3331</v>
      </c>
      <c r="H3491" s="63" t="s">
        <v>6232</v>
      </c>
      <c r="I3491" s="64" t="s">
        <v>494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548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446</v>
      </c>
      <c r="C3492" s="64" t="s">
        <v>18</v>
      </c>
      <c r="D3492" s="64" t="s">
        <v>37</v>
      </c>
      <c r="E3492" s="64" t="s">
        <v>639</v>
      </c>
      <c r="F3492" s="64" t="str">
        <f t="shared" si="134"/>
        <v>2</v>
      </c>
      <c r="G3492" s="72">
        <v>159114017</v>
      </c>
      <c r="H3492" s="63" t="s">
        <v>6233</v>
      </c>
      <c r="I3492" s="64" t="s">
        <v>494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548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446</v>
      </c>
      <c r="C3493" s="64" t="s">
        <v>18</v>
      </c>
      <c r="D3493" s="64" t="s">
        <v>37</v>
      </c>
      <c r="E3493" s="64" t="s">
        <v>640</v>
      </c>
      <c r="F3493" s="64" t="str">
        <f t="shared" si="134"/>
        <v>1</v>
      </c>
      <c r="G3493" s="72">
        <v>316038014</v>
      </c>
      <c r="H3493" s="63" t="s">
        <v>6234</v>
      </c>
      <c r="I3493" s="64" t="s">
        <v>494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548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446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6235</v>
      </c>
      <c r="I3494" s="64" t="s">
        <v>494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548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446</v>
      </c>
      <c r="C3495" s="64" t="s">
        <v>18</v>
      </c>
      <c r="D3495" s="64" t="s">
        <v>37</v>
      </c>
      <c r="E3495" s="64" t="s">
        <v>1058</v>
      </c>
      <c r="F3495" s="64" t="str">
        <f t="shared" si="134"/>
        <v>2</v>
      </c>
      <c r="G3495" s="72" t="s">
        <v>2827</v>
      </c>
      <c r="H3495" s="63" t="s">
        <v>6236</v>
      </c>
      <c r="I3495" s="64" t="s">
        <v>494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548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446</v>
      </c>
      <c r="C3496" s="64" t="s">
        <v>18</v>
      </c>
      <c r="D3496" s="64" t="s">
        <v>37</v>
      </c>
      <c r="E3496" s="64" t="s">
        <v>2580</v>
      </c>
      <c r="F3496" s="64" t="str">
        <f t="shared" si="134"/>
        <v>1</v>
      </c>
      <c r="G3496" s="72" t="s">
        <v>6237</v>
      </c>
      <c r="H3496" s="63" t="s">
        <v>6238</v>
      </c>
      <c r="I3496" s="64" t="s">
        <v>494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548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446</v>
      </c>
      <c r="C3497" s="64" t="s">
        <v>18</v>
      </c>
      <c r="D3497" s="64" t="s">
        <v>37</v>
      </c>
      <c r="E3497" s="64" t="s">
        <v>3808</v>
      </c>
      <c r="F3497" s="64" t="str">
        <f t="shared" si="134"/>
        <v>1</v>
      </c>
      <c r="G3497" s="72" t="s">
        <v>6239</v>
      </c>
      <c r="H3497" s="63" t="s">
        <v>6240</v>
      </c>
      <c r="I3497" s="64" t="s">
        <v>494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548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446</v>
      </c>
      <c r="C3498" s="64" t="s">
        <v>18</v>
      </c>
      <c r="D3498" s="64" t="s">
        <v>37</v>
      </c>
      <c r="E3498" s="64" t="s">
        <v>2114</v>
      </c>
      <c r="F3498" s="64" t="str">
        <f t="shared" si="134"/>
        <v>1</v>
      </c>
      <c r="G3498" s="72">
        <v>106384009</v>
      </c>
      <c r="H3498" s="63" t="s">
        <v>6241</v>
      </c>
      <c r="I3498" s="64" t="s">
        <v>494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548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446</v>
      </c>
      <c r="C3499" s="64" t="s">
        <v>18</v>
      </c>
      <c r="D3499" s="64" t="s">
        <v>37</v>
      </c>
      <c r="E3499" s="64" t="s">
        <v>1000</v>
      </c>
      <c r="F3499" s="64" t="str">
        <f t="shared" si="134"/>
        <v>2</v>
      </c>
      <c r="G3499" s="72">
        <v>106425002</v>
      </c>
      <c r="H3499" s="63" t="s">
        <v>6242</v>
      </c>
      <c r="I3499" s="64" t="s">
        <v>494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548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446</v>
      </c>
      <c r="C3500" s="64" t="s">
        <v>18</v>
      </c>
      <c r="D3500" s="64" t="s">
        <v>37</v>
      </c>
      <c r="E3500" s="64" t="s">
        <v>844</v>
      </c>
      <c r="F3500" s="64" t="str">
        <f t="shared" si="134"/>
        <v>1</v>
      </c>
      <c r="G3500" s="72">
        <v>11509001</v>
      </c>
      <c r="H3500" s="63" t="s">
        <v>6243</v>
      </c>
      <c r="I3500" s="64" t="s">
        <v>494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548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446</v>
      </c>
      <c r="C3501" s="64" t="s">
        <v>18</v>
      </c>
      <c r="D3501" s="64" t="s">
        <v>37</v>
      </c>
      <c r="E3501" s="64" t="s">
        <v>6227</v>
      </c>
      <c r="F3501" s="64" t="str">
        <f t="shared" si="134"/>
        <v>2</v>
      </c>
      <c r="G3501" s="72">
        <v>313113021</v>
      </c>
      <c r="H3501" s="63" t="s">
        <v>6244</v>
      </c>
      <c r="I3501" s="64" t="s">
        <v>494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548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446</v>
      </c>
      <c r="C3502" s="64" t="s">
        <v>18</v>
      </c>
      <c r="D3502" s="64" t="s">
        <v>37</v>
      </c>
      <c r="E3502" s="64" t="s">
        <v>6227</v>
      </c>
      <c r="F3502" s="64" t="str">
        <f t="shared" si="134"/>
        <v>2</v>
      </c>
      <c r="G3502" s="72">
        <v>313113021</v>
      </c>
      <c r="H3502" s="63" t="s">
        <v>6244</v>
      </c>
      <c r="I3502" s="64" t="s">
        <v>494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548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446</v>
      </c>
      <c r="C3503" s="64" t="s">
        <v>18</v>
      </c>
      <c r="D3503" s="64" t="s">
        <v>37</v>
      </c>
      <c r="E3503" s="64" t="s">
        <v>1539</v>
      </c>
      <c r="F3503" s="64" t="str">
        <f t="shared" si="134"/>
        <v>2</v>
      </c>
      <c r="G3503" s="72">
        <v>62113022</v>
      </c>
      <c r="H3503" s="63" t="s">
        <v>6245</v>
      </c>
      <c r="I3503" s="64" t="s">
        <v>494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548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446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6246</v>
      </c>
      <c r="I3504" s="64" t="s">
        <v>494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548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446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6247</v>
      </c>
      <c r="I3505" s="64" t="s">
        <v>494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548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1551</v>
      </c>
      <c r="F3506" s="64" t="str">
        <f t="shared" si="137"/>
        <v>1</v>
      </c>
      <c r="G3506" s="72">
        <v>130868013</v>
      </c>
      <c r="H3506" s="63" t="s">
        <v>6248</v>
      </c>
      <c r="I3506" s="64" t="s">
        <v>481</v>
      </c>
      <c r="J3506" s="63" t="s">
        <v>6249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6256</v>
      </c>
      <c r="X3506" s="63" t="s">
        <v>6257</v>
      </c>
      <c r="Y3506" s="63"/>
      <c r="Z3506" s="63"/>
      <c r="AA3506" s="63">
        <v>2026060110</v>
      </c>
    </row>
    <row r="3507" spans="1:27" s="71" customFormat="1" ht="23.5" customHeight="1" x14ac:dyDescent="0.35">
      <c r="A3507" s="62">
        <v>46197</v>
      </c>
      <c r="B3507" s="63" t="s">
        <v>446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5058</v>
      </c>
      <c r="H3507" s="63" t="s">
        <v>5090</v>
      </c>
      <c r="I3507" s="64" t="s">
        <v>491</v>
      </c>
      <c r="J3507" s="63" t="s">
        <v>6250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2030</v>
      </c>
      <c r="F3508" s="64" t="str">
        <f t="shared" si="137"/>
        <v>2</v>
      </c>
      <c r="G3508" s="72">
        <v>130606134</v>
      </c>
      <c r="H3508" s="63" t="s">
        <v>6251</v>
      </c>
      <c r="I3508" s="64" t="s">
        <v>491</v>
      </c>
      <c r="J3508" s="63" t="s">
        <v>3611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6228</v>
      </c>
      <c r="F3509" s="64" t="str">
        <f t="shared" si="137"/>
        <v>2</v>
      </c>
      <c r="G3509" s="72" t="s">
        <v>6196</v>
      </c>
      <c r="H3509" s="63" t="s">
        <v>6197</v>
      </c>
      <c r="I3509" s="64" t="s">
        <v>491</v>
      </c>
      <c r="J3509" s="63" t="s">
        <v>6252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1556</v>
      </c>
      <c r="F3510" s="64" t="str">
        <f t="shared" si="137"/>
        <v>1</v>
      </c>
      <c r="G3510" s="72">
        <v>130429427</v>
      </c>
      <c r="H3510" s="63" t="s">
        <v>6159</v>
      </c>
      <c r="I3510" s="64" t="s">
        <v>491</v>
      </c>
      <c r="J3510" s="63" t="s">
        <v>6253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5955</v>
      </c>
      <c r="F3511" s="64" t="str">
        <f t="shared" si="137"/>
        <v>2</v>
      </c>
      <c r="G3511" s="72">
        <v>130429427</v>
      </c>
      <c r="H3511" s="63" t="s">
        <v>6254</v>
      </c>
      <c r="I3511" s="64" t="s">
        <v>491</v>
      </c>
      <c r="J3511" s="63" t="s">
        <v>6255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46198</v>
      </c>
      <c r="B3512" s="63" t="s">
        <v>446</v>
      </c>
      <c r="C3512" s="64" t="s">
        <v>17</v>
      </c>
      <c r="D3512" s="64" t="s">
        <v>37</v>
      </c>
      <c r="E3512" s="64" t="s">
        <v>715</v>
      </c>
      <c r="F3512" s="64" t="str">
        <f t="shared" si="137"/>
        <v>2</v>
      </c>
      <c r="G3512" s="72" t="s">
        <v>4718</v>
      </c>
      <c r="H3512" s="63" t="s">
        <v>6270</v>
      </c>
      <c r="I3512" s="64" t="s">
        <v>494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548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446</v>
      </c>
      <c r="C3513" s="64" t="s">
        <v>17</v>
      </c>
      <c r="D3513" s="64" t="s">
        <v>37</v>
      </c>
      <c r="E3513" s="64" t="s">
        <v>6024</v>
      </c>
      <c r="F3513" s="64" t="str">
        <f t="shared" si="137"/>
        <v>1</v>
      </c>
      <c r="G3513" s="72" t="s">
        <v>369</v>
      </c>
      <c r="H3513" s="63" t="s">
        <v>6271</v>
      </c>
      <c r="I3513" s="64" t="s">
        <v>494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548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446</v>
      </c>
      <c r="C3514" s="64" t="s">
        <v>17</v>
      </c>
      <c r="D3514" s="64" t="s">
        <v>37</v>
      </c>
      <c r="E3514" s="64" t="s">
        <v>5945</v>
      </c>
      <c r="F3514" s="64" t="str">
        <f t="shared" si="137"/>
        <v>2</v>
      </c>
      <c r="G3514" s="72" t="s">
        <v>1888</v>
      </c>
      <c r="H3514" s="63" t="s">
        <v>6272</v>
      </c>
      <c r="I3514" s="64" t="s">
        <v>494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548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446</v>
      </c>
      <c r="C3515" s="64" t="s">
        <v>17</v>
      </c>
      <c r="D3515" s="64" t="s">
        <v>37</v>
      </c>
      <c r="E3515" s="64" t="s">
        <v>5794</v>
      </c>
      <c r="F3515" s="64" t="str">
        <f t="shared" si="137"/>
        <v>1</v>
      </c>
      <c r="G3515" s="72" t="s">
        <v>4824</v>
      </c>
      <c r="H3515" s="63" t="s">
        <v>6273</v>
      </c>
      <c r="I3515" s="64" t="s">
        <v>494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548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446</v>
      </c>
      <c r="C3516" s="64" t="s">
        <v>17</v>
      </c>
      <c r="D3516" s="64" t="s">
        <v>37</v>
      </c>
      <c r="E3516" s="64" t="s">
        <v>5873</v>
      </c>
      <c r="F3516" s="64" t="str">
        <f t="shared" si="137"/>
        <v>2</v>
      </c>
      <c r="G3516" s="72" t="s">
        <v>6274</v>
      </c>
      <c r="H3516" s="63" t="s">
        <v>6275</v>
      </c>
      <c r="I3516" s="64" t="s">
        <v>494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548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446</v>
      </c>
      <c r="C3517" s="64" t="s">
        <v>18</v>
      </c>
      <c r="D3517" s="64" t="s">
        <v>37</v>
      </c>
      <c r="E3517" s="64" t="s">
        <v>1500</v>
      </c>
      <c r="F3517" s="64" t="str">
        <f t="shared" si="137"/>
        <v>1</v>
      </c>
      <c r="G3517" s="72" t="s">
        <v>6276</v>
      </c>
      <c r="H3517" s="63" t="s">
        <v>6277</v>
      </c>
      <c r="I3517" s="64" t="s">
        <v>494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548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446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6278</v>
      </c>
      <c r="H3518" s="63" t="s">
        <v>6279</v>
      </c>
      <c r="I3518" s="64" t="s">
        <v>494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548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446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6280</v>
      </c>
      <c r="H3519" s="63" t="s">
        <v>6281</v>
      </c>
      <c r="I3519" s="64" t="s">
        <v>494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548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446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6282</v>
      </c>
      <c r="I3520" s="64" t="s">
        <v>494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548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446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6283</v>
      </c>
      <c r="I3521" s="64" t="s">
        <v>494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548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446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6284</v>
      </c>
      <c r="I3522" s="64" t="s">
        <v>494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548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446</v>
      </c>
      <c r="C3523" s="64" t="s">
        <v>17</v>
      </c>
      <c r="D3523" s="64" t="s">
        <v>37</v>
      </c>
      <c r="E3523" s="64" t="s">
        <v>6059</v>
      </c>
      <c r="F3523" s="64" t="str">
        <f t="shared" si="137"/>
        <v>1</v>
      </c>
      <c r="G3523" s="72" t="s">
        <v>4718</v>
      </c>
      <c r="H3523" s="63" t="s">
        <v>6270</v>
      </c>
      <c r="I3523" s="64" t="s">
        <v>491</v>
      </c>
      <c r="J3523" s="63" t="s">
        <v>6285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1556</v>
      </c>
      <c r="F3524" s="64" t="str">
        <f t="shared" si="137"/>
        <v>1</v>
      </c>
      <c r="G3524" s="72">
        <v>130429427</v>
      </c>
      <c r="H3524" s="63" t="s">
        <v>6254</v>
      </c>
      <c r="I3524" s="64" t="s">
        <v>491</v>
      </c>
      <c r="J3524" s="63" t="s">
        <v>6286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1553</v>
      </c>
      <c r="F3525" s="64" t="str">
        <f t="shared" si="137"/>
        <v>1</v>
      </c>
      <c r="G3525" s="72">
        <v>130597291</v>
      </c>
      <c r="H3525" s="63" t="s">
        <v>6287</v>
      </c>
      <c r="I3525" s="64" t="s">
        <v>481</v>
      </c>
      <c r="J3525" s="63" t="s">
        <v>1489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1496</v>
      </c>
      <c r="Y3525" s="63"/>
      <c r="Z3525" s="63"/>
      <c r="AA3525" s="63">
        <v>2026060111</v>
      </c>
    </row>
    <row r="3526" spans="1:27" s="71" customFormat="1" ht="23.5" customHeight="1" x14ac:dyDescent="0.35">
      <c r="A3526" s="62">
        <v>46198</v>
      </c>
      <c r="B3526" s="63" t="s">
        <v>446</v>
      </c>
      <c r="C3526" s="64" t="s">
        <v>17</v>
      </c>
      <c r="D3526" s="64" t="s">
        <v>37</v>
      </c>
      <c r="E3526" s="64" t="s">
        <v>547</v>
      </c>
      <c r="F3526" s="64" t="str">
        <f t="shared" si="137"/>
        <v>1</v>
      </c>
      <c r="G3526" s="72" t="s">
        <v>6288</v>
      </c>
      <c r="H3526" s="63" t="s">
        <v>6289</v>
      </c>
      <c r="I3526" s="64" t="s">
        <v>481</v>
      </c>
      <c r="J3526" s="63" t="s">
        <v>6290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1071</v>
      </c>
      <c r="Y3526" s="63"/>
      <c r="Z3526" s="63"/>
      <c r="AA3526" s="63">
        <v>2026060112</v>
      </c>
    </row>
    <row r="3527" spans="1:27" s="71" customFormat="1" ht="23.5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6268</v>
      </c>
      <c r="F3527" s="64" t="str">
        <f t="shared" si="137"/>
        <v>1</v>
      </c>
      <c r="G3527" s="72" t="s">
        <v>401</v>
      </c>
      <c r="H3527" s="63" t="s">
        <v>6291</v>
      </c>
      <c r="I3527" s="64" t="s">
        <v>481</v>
      </c>
      <c r="J3527" s="63" t="s">
        <v>6292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6303</v>
      </c>
      <c r="Y3527" s="63"/>
      <c r="Z3527" s="63"/>
      <c r="AA3527" s="63">
        <v>2026060113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6269</v>
      </c>
      <c r="F3528" s="64" t="str">
        <f t="shared" si="137"/>
        <v>1</v>
      </c>
      <c r="G3528" s="72" t="s">
        <v>4148</v>
      </c>
      <c r="H3528" s="63" t="s">
        <v>6293</v>
      </c>
      <c r="I3528" s="64" t="s">
        <v>481</v>
      </c>
      <c r="J3528" s="63" t="s">
        <v>6294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6304</v>
      </c>
      <c r="X3528" s="63" t="s">
        <v>549</v>
      </c>
      <c r="Y3528" s="63"/>
      <c r="Z3528" s="63"/>
      <c r="AA3528" s="63">
        <v>2026060114</v>
      </c>
    </row>
    <row r="3529" spans="1:27" s="71" customFormat="1" ht="23.5" customHeight="1" x14ac:dyDescent="0.35">
      <c r="A3529" s="62">
        <v>46198</v>
      </c>
      <c r="B3529" s="63" t="s">
        <v>446</v>
      </c>
      <c r="C3529" s="64" t="s">
        <v>18</v>
      </c>
      <c r="D3529" s="64" t="s">
        <v>37</v>
      </c>
      <c r="E3529" s="64" t="s">
        <v>1073</v>
      </c>
      <c r="F3529" s="64" t="str">
        <f t="shared" si="137"/>
        <v>1</v>
      </c>
      <c r="G3529" s="72" t="s">
        <v>6295</v>
      </c>
      <c r="H3529" s="63" t="s">
        <v>6296</v>
      </c>
      <c r="I3529" s="64" t="s">
        <v>702</v>
      </c>
      <c r="J3529" s="63" t="s">
        <v>6297</v>
      </c>
      <c r="K3529" s="64" t="s">
        <v>704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/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customHeight="1" x14ac:dyDescent="0.35">
      <c r="A3530" s="62">
        <v>46198</v>
      </c>
      <c r="B3530" s="63" t="s">
        <v>446</v>
      </c>
      <c r="C3530" s="64" t="s">
        <v>18</v>
      </c>
      <c r="D3530" s="64" t="s">
        <v>37</v>
      </c>
      <c r="E3530" s="64" t="s">
        <v>871</v>
      </c>
      <c r="F3530" s="64" t="str">
        <f t="shared" si="137"/>
        <v>1</v>
      </c>
      <c r="G3530" s="72" t="s">
        <v>6298</v>
      </c>
      <c r="H3530" s="63" t="s">
        <v>6299</v>
      </c>
      <c r="I3530" s="64" t="s">
        <v>481</v>
      </c>
      <c r="J3530" s="63" t="s">
        <v>6302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6305</v>
      </c>
      <c r="Y3530" s="63"/>
      <c r="Z3530" s="63"/>
      <c r="AA3530" s="63">
        <v>2026060116</v>
      </c>
    </row>
    <row r="3531" spans="1:27" s="71" customFormat="1" ht="23.5" customHeight="1" x14ac:dyDescent="0.35">
      <c r="A3531" s="62">
        <v>46199</v>
      </c>
      <c r="B3531" s="63" t="s">
        <v>446</v>
      </c>
      <c r="C3531" s="64" t="s">
        <v>17</v>
      </c>
      <c r="D3531" s="64" t="s">
        <v>37</v>
      </c>
      <c r="E3531" s="64" t="s">
        <v>5850</v>
      </c>
      <c r="F3531" s="64" t="str">
        <f t="shared" si="137"/>
        <v>1</v>
      </c>
      <c r="G3531" s="72" t="s">
        <v>4507</v>
      </c>
      <c r="H3531" s="63" t="s">
        <v>6316</v>
      </c>
      <c r="I3531" s="64" t="s">
        <v>494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548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customHeight="1" x14ac:dyDescent="0.35">
      <c r="A3532" s="62">
        <v>46199</v>
      </c>
      <c r="B3532" s="63" t="s">
        <v>446</v>
      </c>
      <c r="C3532" s="64" t="s">
        <v>17</v>
      </c>
      <c r="D3532" s="64" t="s">
        <v>37</v>
      </c>
      <c r="E3532" s="64" t="s">
        <v>1308</v>
      </c>
      <c r="F3532" s="64" t="str">
        <f t="shared" si="137"/>
        <v>2</v>
      </c>
      <c r="G3532" s="72" t="s">
        <v>686</v>
      </c>
      <c r="H3532" s="63" t="s">
        <v>6317</v>
      </c>
      <c r="I3532" s="64" t="s">
        <v>494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548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446</v>
      </c>
      <c r="C3533" s="64" t="s">
        <v>17</v>
      </c>
      <c r="D3533" s="64" t="s">
        <v>37</v>
      </c>
      <c r="E3533" s="64" t="s">
        <v>5794</v>
      </c>
      <c r="F3533" s="64" t="str">
        <f t="shared" si="137"/>
        <v>1</v>
      </c>
      <c r="G3533" s="72" t="s">
        <v>3363</v>
      </c>
      <c r="H3533" s="63" t="s">
        <v>6318</v>
      </c>
      <c r="I3533" s="64" t="s">
        <v>494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548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446</v>
      </c>
      <c r="C3534" s="64" t="s">
        <v>18</v>
      </c>
      <c r="D3534" s="64" t="s">
        <v>37</v>
      </c>
      <c r="E3534" s="64" t="s">
        <v>600</v>
      </c>
      <c r="F3534" s="64" t="str">
        <f t="shared" si="137"/>
        <v>1</v>
      </c>
      <c r="G3534" s="72" t="s">
        <v>524</v>
      </c>
      <c r="H3534" s="63" t="s">
        <v>6319</v>
      </c>
      <c r="I3534" s="64" t="s">
        <v>494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548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446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6320</v>
      </c>
      <c r="I3535" s="64" t="s">
        <v>494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548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446</v>
      </c>
      <c r="C3536" s="64" t="s">
        <v>18</v>
      </c>
      <c r="D3536" s="64" t="s">
        <v>37</v>
      </c>
      <c r="E3536" s="64" t="s">
        <v>3480</v>
      </c>
      <c r="F3536" s="64" t="str">
        <f t="shared" si="137"/>
        <v>2</v>
      </c>
      <c r="G3536" s="72" t="s">
        <v>3705</v>
      </c>
      <c r="H3536" s="63" t="s">
        <v>6321</v>
      </c>
      <c r="I3536" s="64" t="s">
        <v>494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548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446</v>
      </c>
      <c r="C3537" s="64" t="s">
        <v>18</v>
      </c>
      <c r="D3537" s="64" t="s">
        <v>37</v>
      </c>
      <c r="E3537" s="64" t="s">
        <v>1543</v>
      </c>
      <c r="F3537" s="64" t="str">
        <f t="shared" si="137"/>
        <v>1</v>
      </c>
      <c r="G3537" s="72" t="s">
        <v>6278</v>
      </c>
      <c r="H3537" s="63" t="s">
        <v>6279</v>
      </c>
      <c r="I3537" s="64" t="s">
        <v>494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548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446</v>
      </c>
      <c r="C3538" s="64" t="s">
        <v>18</v>
      </c>
      <c r="D3538" s="64" t="s">
        <v>37</v>
      </c>
      <c r="E3538" s="64" t="s">
        <v>545</v>
      </c>
      <c r="F3538" s="64" t="str">
        <f t="shared" si="137"/>
        <v>1</v>
      </c>
      <c r="G3538" s="72" t="s">
        <v>5442</v>
      </c>
      <c r="H3538" s="63" t="s">
        <v>6322</v>
      </c>
      <c r="I3538" s="64" t="s">
        <v>494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548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446</v>
      </c>
      <c r="C3539" s="64" t="s">
        <v>18</v>
      </c>
      <c r="D3539" s="64" t="s">
        <v>37</v>
      </c>
      <c r="E3539" s="64" t="s">
        <v>1058</v>
      </c>
      <c r="F3539" s="64" t="str">
        <f t="shared" si="137"/>
        <v>2</v>
      </c>
      <c r="G3539" s="72" t="s">
        <v>6323</v>
      </c>
      <c r="H3539" s="63" t="s">
        <v>6324</v>
      </c>
      <c r="I3539" s="64" t="s">
        <v>494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548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446</v>
      </c>
      <c r="C3540" s="64" t="s">
        <v>18</v>
      </c>
      <c r="D3540" s="64" t="s">
        <v>37</v>
      </c>
      <c r="E3540" s="64" t="s">
        <v>844</v>
      </c>
      <c r="F3540" s="64" t="str">
        <f t="shared" si="137"/>
        <v>1</v>
      </c>
      <c r="G3540" s="72" t="s">
        <v>6325</v>
      </c>
      <c r="H3540" s="63" t="s">
        <v>6326</v>
      </c>
      <c r="I3540" s="64" t="s">
        <v>494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548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446</v>
      </c>
      <c r="C3541" s="64" t="s">
        <v>18</v>
      </c>
      <c r="D3541" s="64" t="s">
        <v>37</v>
      </c>
      <c r="E3541" s="64" t="s">
        <v>2075</v>
      </c>
      <c r="F3541" s="64" t="str">
        <f t="shared" si="137"/>
        <v>2</v>
      </c>
      <c r="G3541" s="72">
        <v>109476012</v>
      </c>
      <c r="H3541" s="63" t="s">
        <v>6327</v>
      </c>
      <c r="I3541" s="64" t="s">
        <v>494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548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446</v>
      </c>
      <c r="C3542" s="64" t="s">
        <v>18</v>
      </c>
      <c r="D3542" s="64" t="s">
        <v>37</v>
      </c>
      <c r="E3542" s="64" t="s">
        <v>1002</v>
      </c>
      <c r="F3542" s="64" t="str">
        <f t="shared" si="137"/>
        <v>2</v>
      </c>
      <c r="G3542" s="72">
        <v>230868002</v>
      </c>
      <c r="H3542" s="63" t="s">
        <v>6328</v>
      </c>
      <c r="I3542" s="64" t="s">
        <v>494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548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446</v>
      </c>
      <c r="C3543" s="64" t="s">
        <v>18</v>
      </c>
      <c r="D3543" s="64" t="s">
        <v>37</v>
      </c>
      <c r="E3543" s="64" t="s">
        <v>616</v>
      </c>
      <c r="F3543" s="64" t="str">
        <f t="shared" si="137"/>
        <v>1</v>
      </c>
      <c r="G3543" s="72">
        <v>319736002</v>
      </c>
      <c r="H3543" s="63" t="s">
        <v>6329</v>
      </c>
      <c r="I3543" s="64" t="s">
        <v>494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548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1556</v>
      </c>
      <c r="F3544" s="64" t="str">
        <f t="shared" si="137"/>
        <v>1</v>
      </c>
      <c r="G3544" s="72">
        <v>130429427</v>
      </c>
      <c r="H3544" s="63" t="s">
        <v>6254</v>
      </c>
      <c r="I3544" s="64" t="s">
        <v>491</v>
      </c>
      <c r="J3544" s="63" t="s">
        <v>6330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/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1551</v>
      </c>
      <c r="F3545" s="64" t="str">
        <f t="shared" si="137"/>
        <v>1</v>
      </c>
      <c r="G3545" s="72">
        <v>130868002</v>
      </c>
      <c r="H3545" s="63" t="s">
        <v>6331</v>
      </c>
      <c r="I3545" s="64" t="s">
        <v>491</v>
      </c>
      <c r="J3545" s="63" t="s">
        <v>6332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/>
    </row>
    <row r="3546" spans="1:27" s="71" customFormat="1" ht="23.5" customHeight="1" x14ac:dyDescent="0.35">
      <c r="A3546" s="62">
        <v>46200</v>
      </c>
      <c r="B3546" s="63" t="s">
        <v>446</v>
      </c>
      <c r="C3546" s="64" t="s">
        <v>17</v>
      </c>
      <c r="D3546" s="64" t="s">
        <v>37</v>
      </c>
      <c r="E3546" s="64" t="s">
        <v>5850</v>
      </c>
      <c r="F3546" s="64" t="str">
        <f t="shared" si="137"/>
        <v>1</v>
      </c>
      <c r="G3546" s="72" t="s">
        <v>2819</v>
      </c>
      <c r="H3546" s="63" t="s">
        <v>6348</v>
      </c>
      <c r="I3546" s="64" t="s">
        <v>494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548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customHeight="1" x14ac:dyDescent="0.35">
      <c r="A3547" s="62">
        <v>46200</v>
      </c>
      <c r="B3547" s="63" t="s">
        <v>446</v>
      </c>
      <c r="C3547" s="64" t="s">
        <v>17</v>
      </c>
      <c r="D3547" s="64" t="s">
        <v>37</v>
      </c>
      <c r="E3547" s="64" t="s">
        <v>5913</v>
      </c>
      <c r="F3547" s="64" t="str">
        <f t="shared" si="137"/>
        <v>2</v>
      </c>
      <c r="G3547" s="72" t="s">
        <v>643</v>
      </c>
      <c r="H3547" s="63" t="s">
        <v>6349</v>
      </c>
      <c r="I3547" s="64" t="s">
        <v>494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548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446</v>
      </c>
      <c r="C3548" s="64" t="s">
        <v>17</v>
      </c>
      <c r="D3548" s="64" t="s">
        <v>37</v>
      </c>
      <c r="E3548" s="64" t="s">
        <v>1308</v>
      </c>
      <c r="F3548" s="64" t="str">
        <f t="shared" si="137"/>
        <v>2</v>
      </c>
      <c r="G3548" s="72" t="s">
        <v>287</v>
      </c>
      <c r="H3548" s="63" t="s">
        <v>6350</v>
      </c>
      <c r="I3548" s="64" t="s">
        <v>494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548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5613</v>
      </c>
      <c r="F3549" s="64" t="str">
        <f t="shared" si="137"/>
        <v>1</v>
      </c>
      <c r="G3549" s="72">
        <v>130879003</v>
      </c>
      <c r="H3549" s="63" t="s">
        <v>6351</v>
      </c>
      <c r="I3549" s="64" t="s">
        <v>494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548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5794</v>
      </c>
      <c r="F3550" s="64" t="str">
        <f t="shared" si="137"/>
        <v>1</v>
      </c>
      <c r="G3550" s="72" t="s">
        <v>6352</v>
      </c>
      <c r="H3550" s="63" t="s">
        <v>6353</v>
      </c>
      <c r="I3550" s="64" t="s">
        <v>494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548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446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6354</v>
      </c>
      <c r="I3551" s="64" t="s">
        <v>494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548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446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6355</v>
      </c>
      <c r="I3552" s="64" t="s">
        <v>494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548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446</v>
      </c>
      <c r="C3553" s="64" t="s">
        <v>18</v>
      </c>
      <c r="D3553" s="64" t="s">
        <v>37</v>
      </c>
      <c r="E3553" s="64" t="s">
        <v>819</v>
      </c>
      <c r="F3553" s="64" t="str">
        <f t="shared" si="137"/>
        <v>1</v>
      </c>
      <c r="G3553" s="72">
        <v>315295002</v>
      </c>
      <c r="H3553" s="63" t="s">
        <v>6356</v>
      </c>
      <c r="I3553" s="64" t="s">
        <v>494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548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446</v>
      </c>
      <c r="C3554" s="64" t="s">
        <v>18</v>
      </c>
      <c r="D3554" s="64" t="s">
        <v>37</v>
      </c>
      <c r="E3554" s="64" t="s">
        <v>430</v>
      </c>
      <c r="F3554" s="64" t="str">
        <f t="shared" si="137"/>
        <v>2</v>
      </c>
      <c r="G3554" s="72" t="s">
        <v>5072</v>
      </c>
      <c r="H3554" s="63" t="s">
        <v>6357</v>
      </c>
      <c r="I3554" s="64" t="s">
        <v>494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548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446</v>
      </c>
      <c r="C3555" s="64" t="s">
        <v>18</v>
      </c>
      <c r="D3555" s="64" t="s">
        <v>37</v>
      </c>
      <c r="E3555" s="64" t="s">
        <v>1348</v>
      </c>
      <c r="F3555" s="64" t="str">
        <f t="shared" si="137"/>
        <v>1</v>
      </c>
      <c r="G3555" s="72" t="s">
        <v>2618</v>
      </c>
      <c r="H3555" s="63" t="s">
        <v>6358</v>
      </c>
      <c r="I3555" s="64" t="s">
        <v>494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548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446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6239</v>
      </c>
      <c r="H3556" s="63" t="s">
        <v>6359</v>
      </c>
      <c r="I3556" s="64" t="s">
        <v>494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548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1556</v>
      </c>
      <c r="F3557" s="64" t="str">
        <f t="shared" si="137"/>
        <v>1</v>
      </c>
      <c r="G3557" s="72">
        <v>130429427</v>
      </c>
      <c r="H3557" s="63" t="s">
        <v>6360</v>
      </c>
      <c r="I3557" s="64" t="s">
        <v>491</v>
      </c>
      <c r="J3557" s="63" t="s">
        <v>6361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/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1551</v>
      </c>
      <c r="F3558" s="64" t="str">
        <f t="shared" si="137"/>
        <v>1</v>
      </c>
      <c r="G3558" s="72">
        <v>130868002</v>
      </c>
      <c r="H3558" s="63" t="s">
        <v>6362</v>
      </c>
      <c r="I3558" s="64" t="s">
        <v>491</v>
      </c>
      <c r="J3558" s="63" t="s">
        <v>2065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/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1551</v>
      </c>
      <c r="F3559" s="64" t="str">
        <f t="shared" si="137"/>
        <v>1</v>
      </c>
      <c r="G3559" s="72">
        <v>130868002</v>
      </c>
      <c r="H3559" s="63" t="s">
        <v>6362</v>
      </c>
      <c r="I3559" s="64" t="s">
        <v>702</v>
      </c>
      <c r="J3559" s="63" t="s">
        <v>6380</v>
      </c>
      <c r="K3559" s="64" t="s">
        <v>704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457</v>
      </c>
      <c r="U3559" s="63" t="s">
        <v>6405</v>
      </c>
      <c r="V3559" s="63"/>
      <c r="W3559" s="63"/>
      <c r="X3559" s="63"/>
      <c r="Y3559" s="63"/>
      <c r="Z3559" s="63"/>
      <c r="AA3559" s="63"/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5876</v>
      </c>
      <c r="F3560" s="64" t="str">
        <f t="shared" si="137"/>
        <v>2</v>
      </c>
      <c r="G3560" s="72">
        <v>108930845</v>
      </c>
      <c r="H3560" s="63" t="s">
        <v>5896</v>
      </c>
      <c r="I3560" s="64" t="s">
        <v>481</v>
      </c>
      <c r="J3560" s="63" t="s">
        <v>6381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1051</v>
      </c>
      <c r="X3560" s="63" t="s">
        <v>549</v>
      </c>
      <c r="Y3560" s="63"/>
      <c r="Z3560" s="63"/>
      <c r="AA3560" s="63"/>
    </row>
    <row r="3561" spans="1:27" s="71" customFormat="1" ht="23.5" customHeight="1" x14ac:dyDescent="0.35">
      <c r="A3561" s="62">
        <v>46202</v>
      </c>
      <c r="B3561" s="63" t="s">
        <v>446</v>
      </c>
      <c r="C3561" s="64" t="s">
        <v>17</v>
      </c>
      <c r="D3561" s="64" t="s">
        <v>37</v>
      </c>
      <c r="E3561" s="64" t="s">
        <v>6024</v>
      </c>
      <c r="F3561" s="64" t="str">
        <f t="shared" si="137"/>
        <v>1</v>
      </c>
      <c r="G3561" s="72" t="s">
        <v>1828</v>
      </c>
      <c r="H3561" s="63" t="s">
        <v>6382</v>
      </c>
      <c r="I3561" s="64" t="s">
        <v>494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548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customHeight="1" x14ac:dyDescent="0.35">
      <c r="A3562" s="62">
        <v>46202</v>
      </c>
      <c r="B3562" s="63" t="s">
        <v>446</v>
      </c>
      <c r="C3562" s="64" t="s">
        <v>17</v>
      </c>
      <c r="D3562" s="64" t="s">
        <v>37</v>
      </c>
      <c r="E3562" s="64" t="s">
        <v>5945</v>
      </c>
      <c r="F3562" s="64" t="str">
        <f t="shared" si="137"/>
        <v>2</v>
      </c>
      <c r="G3562" s="72" t="s">
        <v>1180</v>
      </c>
      <c r="H3562" s="63" t="s">
        <v>6383</v>
      </c>
      <c r="I3562" s="64" t="s">
        <v>494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548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446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1119</v>
      </c>
      <c r="H3563" s="63" t="s">
        <v>6185</v>
      </c>
      <c r="I3563" s="64" t="s">
        <v>494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548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6379</v>
      </c>
      <c r="F3564" s="64" t="str">
        <f t="shared" si="137"/>
        <v>1</v>
      </c>
      <c r="G3564" s="72" t="s">
        <v>1836</v>
      </c>
      <c r="H3564" s="63" t="s">
        <v>6384</v>
      </c>
      <c r="I3564" s="64" t="s">
        <v>494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548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446</v>
      </c>
      <c r="C3565" s="64" t="s">
        <v>18</v>
      </c>
      <c r="D3565" s="64" t="s">
        <v>37</v>
      </c>
      <c r="E3565" s="64" t="s">
        <v>1543</v>
      </c>
      <c r="F3565" s="64" t="str">
        <f t="shared" si="137"/>
        <v>1</v>
      </c>
      <c r="G3565" s="72" t="s">
        <v>2214</v>
      </c>
      <c r="H3565" s="63" t="s">
        <v>6385</v>
      </c>
      <c r="I3565" s="64" t="s">
        <v>494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548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446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6386</v>
      </c>
      <c r="I3566" s="64" t="s">
        <v>494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548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446</v>
      </c>
      <c r="C3567" s="64" t="s">
        <v>18</v>
      </c>
      <c r="D3567" s="64" t="s">
        <v>37</v>
      </c>
      <c r="E3567" s="64" t="s">
        <v>1002</v>
      </c>
      <c r="F3567" s="64" t="str">
        <f t="shared" si="137"/>
        <v>2</v>
      </c>
      <c r="G3567" s="72">
        <v>230747006</v>
      </c>
      <c r="H3567" s="63" t="s">
        <v>6387</v>
      </c>
      <c r="I3567" s="64" t="s">
        <v>494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548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446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6388</v>
      </c>
      <c r="H3568" s="63" t="s">
        <v>6389</v>
      </c>
      <c r="I3568" s="64" t="s">
        <v>494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548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446</v>
      </c>
      <c r="C3569" s="64" t="s">
        <v>18</v>
      </c>
      <c r="D3569" s="64" t="s">
        <v>37</v>
      </c>
      <c r="E3569" s="64" t="s">
        <v>545</v>
      </c>
      <c r="F3569" s="64" t="str">
        <f t="shared" ref="F3569:F3632" si="140">IF(RIGHT(E3569,1)="D","1","2")</f>
        <v>1</v>
      </c>
      <c r="G3569" s="72" t="s">
        <v>1315</v>
      </c>
      <c r="H3569" s="63" t="s">
        <v>6390</v>
      </c>
      <c r="I3569" s="64" t="s">
        <v>494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2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2" si="142">P3569*Q3569</f>
        <v>0.66</v>
      </c>
      <c r="T3569" s="69" t="s">
        <v>548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446</v>
      </c>
      <c r="C3570" s="64" t="s">
        <v>18</v>
      </c>
      <c r="D3570" s="64" t="s">
        <v>37</v>
      </c>
      <c r="E3570" s="64" t="s">
        <v>1544</v>
      </c>
      <c r="F3570" s="64" t="str">
        <f t="shared" si="140"/>
        <v>1</v>
      </c>
      <c r="G3570" s="72" t="s">
        <v>3199</v>
      </c>
      <c r="H3570" s="63" t="s">
        <v>6391</v>
      </c>
      <c r="I3570" s="64" t="s">
        <v>494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548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446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6392</v>
      </c>
      <c r="H3571" s="63" t="s">
        <v>6393</v>
      </c>
      <c r="I3571" s="64" t="s">
        <v>494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548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446</v>
      </c>
      <c r="C3572" s="64" t="s">
        <v>18</v>
      </c>
      <c r="D3572" s="64" t="s">
        <v>37</v>
      </c>
      <c r="E3572" s="64" t="s">
        <v>554</v>
      </c>
      <c r="F3572" s="64" t="str">
        <f t="shared" si="140"/>
        <v>1</v>
      </c>
      <c r="G3572" s="72" t="s">
        <v>6394</v>
      </c>
      <c r="H3572" s="63" t="s">
        <v>6395</v>
      </c>
      <c r="I3572" s="64" t="s">
        <v>494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548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446</v>
      </c>
      <c r="C3573" s="64" t="s">
        <v>18</v>
      </c>
      <c r="D3573" s="64" t="s">
        <v>37</v>
      </c>
      <c r="E3573" s="64" t="s">
        <v>1699</v>
      </c>
      <c r="F3573" s="64" t="str">
        <f t="shared" si="140"/>
        <v>2</v>
      </c>
      <c r="G3573" s="72" t="s">
        <v>2699</v>
      </c>
      <c r="H3573" s="63" t="s">
        <v>5633</v>
      </c>
      <c r="I3573" s="64" t="s">
        <v>494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548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446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3707</v>
      </c>
      <c r="H3574" s="63" t="s">
        <v>6396</v>
      </c>
      <c r="I3574" s="64" t="s">
        <v>494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548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446</v>
      </c>
      <c r="C3575" s="64" t="s">
        <v>18</v>
      </c>
      <c r="D3575" s="64" t="s">
        <v>37</v>
      </c>
      <c r="E3575" s="64" t="s">
        <v>1544</v>
      </c>
      <c r="F3575" s="64" t="str">
        <f t="shared" si="140"/>
        <v>1</v>
      </c>
      <c r="G3575" s="72" t="s">
        <v>3199</v>
      </c>
      <c r="H3575" s="63" t="s">
        <v>6391</v>
      </c>
      <c r="I3575" s="64" t="s">
        <v>491</v>
      </c>
      <c r="J3575" s="63" t="s">
        <v>2151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/>
    </row>
    <row r="3576" spans="1:27" s="71" customFormat="1" ht="23.5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1075</v>
      </c>
      <c r="F3576" s="64" t="str">
        <f t="shared" si="140"/>
        <v>1</v>
      </c>
      <c r="G3576" s="72">
        <v>130597401</v>
      </c>
      <c r="H3576" s="63" t="s">
        <v>6397</v>
      </c>
      <c r="I3576" s="64" t="s">
        <v>491</v>
      </c>
      <c r="J3576" s="63" t="s">
        <v>4875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/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2030</v>
      </c>
      <c r="F3577" s="64" t="str">
        <f t="shared" si="140"/>
        <v>2</v>
      </c>
      <c r="G3577" s="72">
        <v>130606093</v>
      </c>
      <c r="H3577" s="63" t="s">
        <v>6398</v>
      </c>
      <c r="I3577" s="64" t="s">
        <v>491</v>
      </c>
      <c r="J3577" s="63" t="s">
        <v>4875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/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1551</v>
      </c>
      <c r="F3578" s="64" t="str">
        <f t="shared" si="140"/>
        <v>1</v>
      </c>
      <c r="G3578" s="72">
        <v>130868002</v>
      </c>
      <c r="H3578" s="63" t="s">
        <v>6362</v>
      </c>
      <c r="I3578" s="64" t="s">
        <v>491</v>
      </c>
      <c r="J3578" s="63" t="s">
        <v>2147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/>
    </row>
    <row r="3579" spans="1:27" s="71" customFormat="1" ht="23.5" customHeight="1" x14ac:dyDescent="0.35">
      <c r="A3579" s="62">
        <v>46202</v>
      </c>
      <c r="B3579" s="63" t="s">
        <v>446</v>
      </c>
      <c r="C3579" s="64" t="s">
        <v>18</v>
      </c>
      <c r="D3579" s="64" t="s">
        <v>37</v>
      </c>
      <c r="E3579" s="64" t="s">
        <v>2114</v>
      </c>
      <c r="F3579" s="64" t="str">
        <f t="shared" si="140"/>
        <v>1</v>
      </c>
      <c r="G3579" s="72" t="s">
        <v>3336</v>
      </c>
      <c r="H3579" s="63" t="s">
        <v>6399</v>
      </c>
      <c r="I3579" s="64" t="s">
        <v>481</v>
      </c>
      <c r="J3579" s="63" t="s">
        <v>6400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549</v>
      </c>
      <c r="Y3579" s="63"/>
      <c r="Z3579" s="63"/>
      <c r="AA3579" s="63"/>
    </row>
    <row r="3580" spans="1:27" s="71" customFormat="1" ht="23.5" customHeight="1" x14ac:dyDescent="0.35">
      <c r="A3580" s="62">
        <v>46202</v>
      </c>
      <c r="B3580" s="63" t="s">
        <v>446</v>
      </c>
      <c r="C3580" s="64" t="s">
        <v>17</v>
      </c>
      <c r="D3580" s="64" t="s">
        <v>37</v>
      </c>
      <c r="E3580" s="64" t="s">
        <v>6024</v>
      </c>
      <c r="F3580" s="64" t="str">
        <f t="shared" si="140"/>
        <v>1</v>
      </c>
      <c r="G3580" s="72" t="s">
        <v>1828</v>
      </c>
      <c r="H3580" s="63" t="s">
        <v>6382</v>
      </c>
      <c r="I3580" s="64" t="s">
        <v>481</v>
      </c>
      <c r="J3580" s="63" t="s">
        <v>6401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5493</v>
      </c>
      <c r="Y3580" s="63"/>
      <c r="Z3580" s="63"/>
      <c r="AA3580" s="63"/>
    </row>
    <row r="3581" spans="1:27" s="71" customFormat="1" ht="23.5" customHeight="1" x14ac:dyDescent="0.35">
      <c r="A3581" s="62">
        <v>46202</v>
      </c>
      <c r="B3581" s="63" t="s">
        <v>446</v>
      </c>
      <c r="C3581" s="64" t="s">
        <v>17</v>
      </c>
      <c r="D3581" s="64" t="s">
        <v>37</v>
      </c>
      <c r="E3581" s="64" t="s">
        <v>6024</v>
      </c>
      <c r="F3581" s="64" t="str">
        <f t="shared" si="140"/>
        <v>1</v>
      </c>
      <c r="G3581" s="72" t="s">
        <v>1828</v>
      </c>
      <c r="H3581" s="63" t="s">
        <v>6382</v>
      </c>
      <c r="I3581" s="64" t="s">
        <v>481</v>
      </c>
      <c r="J3581" s="63" t="s">
        <v>6401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5493</v>
      </c>
      <c r="Y3581" s="63"/>
      <c r="Z3581" s="63"/>
      <c r="AA3581" s="63"/>
    </row>
    <row r="3582" spans="1:27" s="71" customFormat="1" ht="23.5" customHeight="1" x14ac:dyDescent="0.35">
      <c r="A3582" s="62">
        <v>46202</v>
      </c>
      <c r="B3582" s="63" t="s">
        <v>446</v>
      </c>
      <c r="C3582" s="64" t="s">
        <v>17</v>
      </c>
      <c r="D3582" s="64" t="s">
        <v>37</v>
      </c>
      <c r="E3582" s="64" t="s">
        <v>547</v>
      </c>
      <c r="F3582" s="64" t="str">
        <f t="shared" si="140"/>
        <v>1</v>
      </c>
      <c r="G3582" s="72" t="s">
        <v>6402</v>
      </c>
      <c r="H3582" s="63" t="s">
        <v>6403</v>
      </c>
      <c r="I3582" s="64" t="s">
        <v>481</v>
      </c>
      <c r="J3582" s="63" t="s">
        <v>6404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6406</v>
      </c>
      <c r="X3582" s="63" t="s">
        <v>6407</v>
      </c>
      <c r="Y3582" s="63"/>
      <c r="Z3582" s="63"/>
      <c r="AA3582" s="63"/>
    </row>
    <row r="3583" spans="1:27" s="71" customFormat="1" ht="23.5" customHeight="1" x14ac:dyDescent="0.35">
      <c r="A3583" s="62">
        <v>46202</v>
      </c>
      <c r="B3583" s="63" t="s">
        <v>446</v>
      </c>
      <c r="C3583" s="64" t="s">
        <v>17</v>
      </c>
      <c r="D3583" s="64" t="s">
        <v>37</v>
      </c>
      <c r="E3583" s="64" t="s">
        <v>5913</v>
      </c>
      <c r="F3583" s="64" t="str">
        <f t="shared" si="140"/>
        <v>2</v>
      </c>
      <c r="G3583" s="72" t="s">
        <v>1828</v>
      </c>
      <c r="H3583" s="63" t="s">
        <v>6382</v>
      </c>
      <c r="I3583" s="64" t="s">
        <v>481</v>
      </c>
      <c r="J3583" s="63" t="s">
        <v>6401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5493</v>
      </c>
      <c r="Y3583" s="63"/>
      <c r="Z3583" s="63"/>
      <c r="AA3583" s="63"/>
    </row>
    <row r="3584" spans="1:27" s="71" customFormat="1" ht="23.5" customHeight="1" x14ac:dyDescent="0.35">
      <c r="A3584" s="62">
        <v>46203</v>
      </c>
      <c r="B3584" s="63" t="s">
        <v>446</v>
      </c>
      <c r="C3584" s="64" t="s">
        <v>17</v>
      </c>
      <c r="D3584" s="64" t="s">
        <v>37</v>
      </c>
      <c r="E3584" s="64" t="s">
        <v>715</v>
      </c>
      <c r="F3584" s="64" t="str">
        <f t="shared" si="140"/>
        <v>2</v>
      </c>
      <c r="G3584" s="72" t="s">
        <v>1833</v>
      </c>
      <c r="H3584" s="63" t="s">
        <v>6418</v>
      </c>
      <c r="I3584" s="64" t="s">
        <v>494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548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customHeight="1" x14ac:dyDescent="0.35">
      <c r="A3585" s="62">
        <v>46203</v>
      </c>
      <c r="B3585" s="63" t="s">
        <v>446</v>
      </c>
      <c r="C3585" s="64" t="s">
        <v>17</v>
      </c>
      <c r="D3585" s="64" t="s">
        <v>37</v>
      </c>
      <c r="E3585" s="64" t="s">
        <v>6024</v>
      </c>
      <c r="F3585" s="64" t="str">
        <f t="shared" si="140"/>
        <v>1</v>
      </c>
      <c r="G3585" s="72" t="s">
        <v>759</v>
      </c>
      <c r="H3585" s="63" t="s">
        <v>6419</v>
      </c>
      <c r="I3585" s="64" t="s">
        <v>494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548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6167</v>
      </c>
      <c r="F3586" s="64" t="str">
        <f t="shared" si="140"/>
        <v>2</v>
      </c>
      <c r="G3586" s="72" t="s">
        <v>1011</v>
      </c>
      <c r="H3586" s="63" t="s">
        <v>6420</v>
      </c>
      <c r="I3586" s="64" t="s">
        <v>494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548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446</v>
      </c>
      <c r="C3587" s="64" t="s">
        <v>17</v>
      </c>
      <c r="D3587" s="64" t="s">
        <v>37</v>
      </c>
      <c r="E3587" s="64" t="s">
        <v>5946</v>
      </c>
      <c r="F3587" s="64" t="str">
        <f t="shared" si="140"/>
        <v>1</v>
      </c>
      <c r="G3587" s="72" t="s">
        <v>1076</v>
      </c>
      <c r="H3587" s="63" t="s">
        <v>6421</v>
      </c>
      <c r="I3587" s="64" t="s">
        <v>494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548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446</v>
      </c>
      <c r="C3588" s="64" t="s">
        <v>18</v>
      </c>
      <c r="D3588" s="64" t="s">
        <v>37</v>
      </c>
      <c r="E3588" s="64" t="s">
        <v>555</v>
      </c>
      <c r="F3588" s="64" t="str">
        <f t="shared" si="140"/>
        <v>1</v>
      </c>
      <c r="G3588" s="72" t="s">
        <v>2999</v>
      </c>
      <c r="H3588" s="63" t="s">
        <v>6422</v>
      </c>
      <c r="I3588" s="64" t="s">
        <v>494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548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446</v>
      </c>
      <c r="C3589" s="64" t="s">
        <v>18</v>
      </c>
      <c r="D3589" s="64" t="s">
        <v>37</v>
      </c>
      <c r="E3589" s="64" t="s">
        <v>555</v>
      </c>
      <c r="F3589" s="64" t="str">
        <f t="shared" si="140"/>
        <v>1</v>
      </c>
      <c r="G3589" s="72" t="s">
        <v>6423</v>
      </c>
      <c r="H3589" s="63" t="s">
        <v>6424</v>
      </c>
      <c r="I3589" s="64" t="s">
        <v>494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548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446</v>
      </c>
      <c r="C3590" s="64" t="s">
        <v>18</v>
      </c>
      <c r="D3590" s="64" t="s">
        <v>37</v>
      </c>
      <c r="E3590" s="64" t="s">
        <v>2075</v>
      </c>
      <c r="F3590" s="64" t="str">
        <f t="shared" si="140"/>
        <v>2</v>
      </c>
      <c r="G3590" s="72" t="s">
        <v>4801</v>
      </c>
      <c r="H3590" s="63" t="s">
        <v>6425</v>
      </c>
      <c r="I3590" s="64" t="s">
        <v>494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548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446</v>
      </c>
      <c r="C3591" s="64" t="s">
        <v>18</v>
      </c>
      <c r="D3591" s="64" t="s">
        <v>37</v>
      </c>
      <c r="E3591" s="64" t="s">
        <v>1000</v>
      </c>
      <c r="F3591" s="64" t="str">
        <f t="shared" si="140"/>
        <v>2</v>
      </c>
      <c r="G3591" s="72" t="s">
        <v>3336</v>
      </c>
      <c r="H3591" s="63" t="s">
        <v>6399</v>
      </c>
      <c r="I3591" s="64" t="s">
        <v>494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548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446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6426</v>
      </c>
      <c r="H3592" s="63" t="s">
        <v>6427</v>
      </c>
      <c r="I3592" s="64" t="s">
        <v>494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548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446</v>
      </c>
      <c r="C3593" s="64" t="s">
        <v>18</v>
      </c>
      <c r="D3593" s="64" t="s">
        <v>37</v>
      </c>
      <c r="E3593" s="64" t="s">
        <v>872</v>
      </c>
      <c r="F3593" s="64" t="str">
        <f t="shared" si="140"/>
        <v>1</v>
      </c>
      <c r="G3593" s="72" t="s">
        <v>2839</v>
      </c>
      <c r="H3593" s="63" t="s">
        <v>6428</v>
      </c>
      <c r="I3593" s="64" t="s">
        <v>494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548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446</v>
      </c>
      <c r="C3594" s="64" t="s">
        <v>18</v>
      </c>
      <c r="D3594" s="64" t="s">
        <v>37</v>
      </c>
      <c r="E3594" s="64" t="s">
        <v>1500</v>
      </c>
      <c r="F3594" s="64" t="str">
        <f t="shared" si="140"/>
        <v>1</v>
      </c>
      <c r="G3594" s="72" t="s">
        <v>6429</v>
      </c>
      <c r="H3594" s="63" t="s">
        <v>6430</v>
      </c>
      <c r="I3594" s="64" t="s">
        <v>494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548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446</v>
      </c>
      <c r="C3595" s="64" t="s">
        <v>18</v>
      </c>
      <c r="D3595" s="64" t="s">
        <v>37</v>
      </c>
      <c r="E3595" s="64" t="s">
        <v>545</v>
      </c>
      <c r="F3595" s="64" t="str">
        <f t="shared" si="140"/>
        <v>1</v>
      </c>
      <c r="G3595" s="72" t="s">
        <v>6431</v>
      </c>
      <c r="H3595" s="63" t="s">
        <v>6432</v>
      </c>
      <c r="I3595" s="64" t="s">
        <v>494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548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446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6433</v>
      </c>
      <c r="H3596" s="63" t="s">
        <v>6434</v>
      </c>
      <c r="I3596" s="64" t="s">
        <v>494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548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446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6435</v>
      </c>
      <c r="H3597" s="63" t="s">
        <v>6436</v>
      </c>
      <c r="I3597" s="64" t="s">
        <v>494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548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446</v>
      </c>
      <c r="C3598" s="64" t="s">
        <v>18</v>
      </c>
      <c r="D3598" s="64" t="s">
        <v>37</v>
      </c>
      <c r="E3598" s="64" t="s">
        <v>639</v>
      </c>
      <c r="F3598" s="64" t="str">
        <f t="shared" si="140"/>
        <v>2</v>
      </c>
      <c r="G3598" s="72" t="s">
        <v>4206</v>
      </c>
      <c r="H3598" s="63" t="s">
        <v>6437</v>
      </c>
      <c r="I3598" s="64" t="s">
        <v>494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548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446</v>
      </c>
      <c r="C3599" s="64" t="s">
        <v>18</v>
      </c>
      <c r="D3599" s="64" t="s">
        <v>37</v>
      </c>
      <c r="E3599" s="64" t="s">
        <v>820</v>
      </c>
      <c r="F3599" s="64" t="str">
        <f t="shared" si="140"/>
        <v>1</v>
      </c>
      <c r="G3599" s="72" t="s">
        <v>6438</v>
      </c>
      <c r="H3599" s="63" t="s">
        <v>6439</v>
      </c>
      <c r="I3599" s="64" t="s">
        <v>494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548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446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6440</v>
      </c>
      <c r="I3600" s="64" t="s">
        <v>494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548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446</v>
      </c>
      <c r="C3601" s="64" t="s">
        <v>18</v>
      </c>
      <c r="D3601" s="64" t="s">
        <v>37</v>
      </c>
      <c r="E3601" s="64" t="s">
        <v>6227</v>
      </c>
      <c r="F3601" s="64" t="str">
        <f t="shared" si="140"/>
        <v>2</v>
      </c>
      <c r="G3601" s="72">
        <v>315636001</v>
      </c>
      <c r="H3601" s="63" t="s">
        <v>6441</v>
      </c>
      <c r="I3601" s="64" t="s">
        <v>494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548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446</v>
      </c>
      <c r="C3602" s="64" t="s">
        <v>18</v>
      </c>
      <c r="D3602" s="64" t="s">
        <v>37</v>
      </c>
      <c r="E3602" s="64" t="s">
        <v>616</v>
      </c>
      <c r="F3602" s="64" t="str">
        <f t="shared" si="140"/>
        <v>1</v>
      </c>
      <c r="G3602" s="72">
        <v>319074001</v>
      </c>
      <c r="H3602" s="63" t="s">
        <v>6442</v>
      </c>
      <c r="I3602" s="64" t="s">
        <v>494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548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1551</v>
      </c>
      <c r="F3603" s="64" t="str">
        <f t="shared" si="140"/>
        <v>1</v>
      </c>
      <c r="G3603" s="72">
        <v>130868002</v>
      </c>
      <c r="H3603" s="63" t="s">
        <v>6443</v>
      </c>
      <c r="I3603" s="64" t="s">
        <v>491</v>
      </c>
      <c r="J3603" s="63" t="s">
        <v>6444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46204</v>
      </c>
      <c r="B3604" s="63" t="s">
        <v>446</v>
      </c>
      <c r="C3604" s="64" t="s">
        <v>17</v>
      </c>
      <c r="D3604" s="64" t="s">
        <v>37</v>
      </c>
      <c r="E3604" s="64" t="s">
        <v>5850</v>
      </c>
      <c r="F3604" s="64" t="str">
        <f t="shared" si="140"/>
        <v>1</v>
      </c>
      <c r="G3604" s="85" t="s">
        <v>3053</v>
      </c>
      <c r="H3604" s="63" t="s">
        <v>6456</v>
      </c>
      <c r="I3604" s="64" t="s">
        <v>494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548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446</v>
      </c>
      <c r="C3605" s="64" t="s">
        <v>17</v>
      </c>
      <c r="D3605" s="64" t="s">
        <v>37</v>
      </c>
      <c r="E3605" s="64" t="s">
        <v>715</v>
      </c>
      <c r="F3605" s="64" t="str">
        <f t="shared" si="140"/>
        <v>2</v>
      </c>
      <c r="G3605" s="72" t="s">
        <v>2291</v>
      </c>
      <c r="H3605" s="63" t="s">
        <v>6457</v>
      </c>
      <c r="I3605" s="64" t="s">
        <v>494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548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446</v>
      </c>
      <c r="C3606" s="64" t="s">
        <v>17</v>
      </c>
      <c r="D3606" s="64" t="s">
        <v>37</v>
      </c>
      <c r="E3606" s="64" t="s">
        <v>5913</v>
      </c>
      <c r="F3606" s="64" t="str">
        <f t="shared" si="140"/>
        <v>2</v>
      </c>
      <c r="G3606" s="72" t="s">
        <v>2332</v>
      </c>
      <c r="H3606" s="63" t="s">
        <v>6458</v>
      </c>
      <c r="I3606" s="64" t="s">
        <v>494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548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446</v>
      </c>
      <c r="C3607" s="64" t="s">
        <v>17</v>
      </c>
      <c r="D3607" s="64" t="s">
        <v>37</v>
      </c>
      <c r="E3607" s="64" t="s">
        <v>5873</v>
      </c>
      <c r="F3607" s="64" t="str">
        <f t="shared" si="140"/>
        <v>2</v>
      </c>
      <c r="G3607" s="72" t="s">
        <v>3333</v>
      </c>
      <c r="H3607" s="63" t="s">
        <v>6459</v>
      </c>
      <c r="I3607" s="64" t="s">
        <v>494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548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446</v>
      </c>
      <c r="C3608" s="64" t="s">
        <v>17</v>
      </c>
      <c r="D3608" s="64" t="s">
        <v>37</v>
      </c>
      <c r="E3608" s="64" t="s">
        <v>5873</v>
      </c>
      <c r="F3608" s="64" t="str">
        <f t="shared" si="140"/>
        <v>2</v>
      </c>
      <c r="G3608" s="72" t="s">
        <v>6460</v>
      </c>
      <c r="H3608" s="63" t="s">
        <v>6461</v>
      </c>
      <c r="I3608" s="64" t="s">
        <v>494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548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6454</v>
      </c>
      <c r="F3609" s="64" t="str">
        <f t="shared" si="140"/>
        <v>1</v>
      </c>
      <c r="G3609" s="72" t="s">
        <v>1661</v>
      </c>
      <c r="H3609" s="63" t="s">
        <v>6462</v>
      </c>
      <c r="I3609" s="64" t="s">
        <v>494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548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6455</v>
      </c>
      <c r="F3610" s="64" t="str">
        <f t="shared" si="140"/>
        <v>1</v>
      </c>
      <c r="G3610" s="72" t="s">
        <v>6463</v>
      </c>
      <c r="H3610" s="63" t="s">
        <v>6464</v>
      </c>
      <c r="I3610" s="64" t="s">
        <v>494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548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6025</v>
      </c>
      <c r="F3611" s="64" t="str">
        <f t="shared" si="140"/>
        <v>2</v>
      </c>
      <c r="G3611" s="72">
        <v>108930826</v>
      </c>
      <c r="H3611" s="63" t="s">
        <v>6465</v>
      </c>
      <c r="I3611" s="64" t="s">
        <v>494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548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6026</v>
      </c>
      <c r="F3612" s="64" t="str">
        <f t="shared" si="140"/>
        <v>2</v>
      </c>
      <c r="G3612" s="72" t="s">
        <v>4432</v>
      </c>
      <c r="H3612" s="63" t="s">
        <v>6466</v>
      </c>
      <c r="I3612" s="64" t="s">
        <v>494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548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6026</v>
      </c>
      <c r="F3613" s="64" t="str">
        <f t="shared" si="140"/>
        <v>2</v>
      </c>
      <c r="G3613" s="72" t="s">
        <v>6467</v>
      </c>
      <c r="H3613" s="63" t="s">
        <v>6468</v>
      </c>
      <c r="I3613" s="64" t="s">
        <v>494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548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446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4071</v>
      </c>
      <c r="H3614" s="63" t="s">
        <v>6469</v>
      </c>
      <c r="I3614" s="64" t="s">
        <v>494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548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446</v>
      </c>
      <c r="C3615" s="64" t="s">
        <v>18</v>
      </c>
      <c r="D3615" s="64" t="s">
        <v>37</v>
      </c>
      <c r="E3615" s="64" t="s">
        <v>904</v>
      </c>
      <c r="F3615" s="64" t="str">
        <f t="shared" si="140"/>
        <v>1</v>
      </c>
      <c r="G3615" s="72">
        <v>159200003</v>
      </c>
      <c r="H3615" s="63" t="s">
        <v>6470</v>
      </c>
      <c r="I3615" s="64" t="s">
        <v>494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548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446</v>
      </c>
      <c r="C3616" s="64" t="s">
        <v>18</v>
      </c>
      <c r="D3616" s="64" t="s">
        <v>37</v>
      </c>
      <c r="E3616" s="64" t="s">
        <v>1543</v>
      </c>
      <c r="F3616" s="64" t="str">
        <f t="shared" si="140"/>
        <v>1</v>
      </c>
      <c r="G3616" s="72">
        <v>161030007</v>
      </c>
      <c r="H3616" s="63" t="s">
        <v>6471</v>
      </c>
      <c r="I3616" s="64" t="s">
        <v>494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548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446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6472</v>
      </c>
      <c r="I3617" s="64" t="s">
        <v>494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548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446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6473</v>
      </c>
      <c r="I3618" s="64" t="s">
        <v>494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548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446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6474</v>
      </c>
      <c r="I3619" s="64" t="s">
        <v>494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548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446</v>
      </c>
      <c r="C3620" s="64" t="s">
        <v>18</v>
      </c>
      <c r="D3620" s="64" t="s">
        <v>37</v>
      </c>
      <c r="E3620" s="64" t="s">
        <v>1155</v>
      </c>
      <c r="F3620" s="64" t="str">
        <f t="shared" si="140"/>
        <v>2</v>
      </c>
      <c r="G3620" s="72">
        <v>290188004</v>
      </c>
      <c r="H3620" s="63" t="s">
        <v>6475</v>
      </c>
      <c r="I3620" s="64" t="s">
        <v>494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548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446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6476</v>
      </c>
      <c r="I3621" s="64" t="s">
        <v>494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548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446</v>
      </c>
      <c r="C3622" s="64" t="s">
        <v>18</v>
      </c>
      <c r="D3622" s="64" t="s">
        <v>37</v>
      </c>
      <c r="E3622" s="64" t="s">
        <v>1544</v>
      </c>
      <c r="F3622" s="64" t="str">
        <f t="shared" si="140"/>
        <v>1</v>
      </c>
      <c r="G3622" s="72">
        <v>159344004</v>
      </c>
      <c r="H3622" s="63" t="s">
        <v>6477</v>
      </c>
      <c r="I3622" s="64" t="s">
        <v>494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548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446</v>
      </c>
      <c r="C3623" s="64" t="s">
        <v>18</v>
      </c>
      <c r="D3623" s="64" t="s">
        <v>37</v>
      </c>
      <c r="E3623" s="64" t="s">
        <v>430</v>
      </c>
      <c r="F3623" s="64" t="str">
        <f t="shared" si="140"/>
        <v>2</v>
      </c>
      <c r="G3623" s="72" t="s">
        <v>5810</v>
      </c>
      <c r="H3623" s="63" t="s">
        <v>6478</v>
      </c>
      <c r="I3623" s="64" t="s">
        <v>494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548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446</v>
      </c>
      <c r="C3624" s="64" t="s">
        <v>18</v>
      </c>
      <c r="D3624" s="64" t="s">
        <v>37</v>
      </c>
      <c r="E3624" s="64" t="s">
        <v>3480</v>
      </c>
      <c r="F3624" s="64" t="str">
        <f t="shared" si="140"/>
        <v>2</v>
      </c>
      <c r="G3624" s="72">
        <v>159264016</v>
      </c>
      <c r="H3624" s="63" t="s">
        <v>6479</v>
      </c>
      <c r="I3624" s="64" t="s">
        <v>494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548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5876</v>
      </c>
      <c r="F3625" s="64" t="str">
        <f t="shared" si="140"/>
        <v>2</v>
      </c>
      <c r="G3625" s="72">
        <v>108930506</v>
      </c>
      <c r="H3625" s="63" t="s">
        <v>6480</v>
      </c>
      <c r="I3625" s="64" t="s">
        <v>481</v>
      </c>
      <c r="J3625" s="63" t="s">
        <v>6481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1051</v>
      </c>
      <c r="X3625" s="63" t="s">
        <v>549</v>
      </c>
      <c r="Y3625" s="63"/>
      <c r="Z3625" s="63"/>
      <c r="AA3625" s="63"/>
    </row>
    <row r="3626" spans="1:27" s="71" customFormat="1" ht="23.5" customHeight="1" x14ac:dyDescent="0.35">
      <c r="A3626" s="62">
        <v>46204</v>
      </c>
      <c r="B3626" s="63" t="s">
        <v>446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6482</v>
      </c>
      <c r="H3626" s="63" t="s">
        <v>6483</v>
      </c>
      <c r="I3626" s="64" t="s">
        <v>481</v>
      </c>
      <c r="J3626" s="63" t="s">
        <v>6484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1957</v>
      </c>
      <c r="Y3626" s="63"/>
      <c r="Z3626" s="63"/>
      <c r="AA3626" s="63"/>
    </row>
    <row r="3627" spans="1:27" s="71" customFormat="1" ht="23.5" customHeight="1" x14ac:dyDescent="0.35">
      <c r="A3627" s="62">
        <v>46204</v>
      </c>
      <c r="B3627" s="63" t="s">
        <v>446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1516</v>
      </c>
      <c r="H3627" s="63" t="s">
        <v>6485</v>
      </c>
      <c r="I3627" s="64" t="s">
        <v>491</v>
      </c>
      <c r="J3627" s="63" t="s">
        <v>5128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/>
    </row>
    <row r="3628" spans="1:27" s="71" customFormat="1" ht="23.5" customHeight="1" x14ac:dyDescent="0.35">
      <c r="A3628" s="62">
        <v>46204</v>
      </c>
      <c r="B3628" s="63" t="s">
        <v>446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1516</v>
      </c>
      <c r="H3628" s="63" t="s">
        <v>6485</v>
      </c>
      <c r="I3628" s="64" t="s">
        <v>491</v>
      </c>
      <c r="J3628" s="63" t="s">
        <v>5128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/>
    </row>
    <row r="3629" spans="1:27" s="71" customFormat="1" ht="23.5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4398</v>
      </c>
      <c r="F3629" s="64" t="str">
        <f t="shared" si="140"/>
        <v>1</v>
      </c>
      <c r="G3629" s="72">
        <v>130597401</v>
      </c>
      <c r="H3629" s="63" t="s">
        <v>6486</v>
      </c>
      <c r="I3629" s="64" t="s">
        <v>491</v>
      </c>
      <c r="J3629" s="63" t="s">
        <v>4775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/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1551</v>
      </c>
      <c r="F3630" s="64" t="str">
        <f t="shared" si="140"/>
        <v>1</v>
      </c>
      <c r="G3630" s="72">
        <v>130868002</v>
      </c>
      <c r="H3630" s="63" t="s">
        <v>6443</v>
      </c>
      <c r="I3630" s="64" t="s">
        <v>491</v>
      </c>
      <c r="J3630" s="63" t="s">
        <v>5326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/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6487</v>
      </c>
      <c r="I3631" s="64" t="s">
        <v>491</v>
      </c>
      <c r="J3631" s="63" t="s">
        <v>4875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/>
    </row>
    <row r="3632" spans="1:27" s="71" customFormat="1" ht="23.5" customHeight="1" x14ac:dyDescent="0.35">
      <c r="A3632" s="62">
        <v>46204</v>
      </c>
      <c r="B3632" s="63" t="s">
        <v>446</v>
      </c>
      <c r="C3632" s="64" t="s">
        <v>18</v>
      </c>
      <c r="D3632" s="64" t="s">
        <v>37</v>
      </c>
      <c r="E3632" s="64" t="s">
        <v>1544</v>
      </c>
      <c r="F3632" s="64" t="str">
        <f t="shared" si="140"/>
        <v>1</v>
      </c>
      <c r="G3632" s="72">
        <v>159344004</v>
      </c>
      <c r="H3632" s="63" t="s">
        <v>6477</v>
      </c>
      <c r="I3632" s="64" t="s">
        <v>491</v>
      </c>
      <c r="J3632" s="63" t="s">
        <v>5128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/>
    </row>
    <row r="3633" spans="1:27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</row>
    <row r="3634" spans="1:27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</row>
    <row r="3652" spans="1:27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</row>
    <row r="3653" spans="1:27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</row>
    <row r="3654" spans="1:27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</row>
    <row r="3669" spans="1:27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</row>
    <row r="3670" spans="1:27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</row>
    <row r="3671" spans="1:27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</row>
    <row r="3672" spans="1:27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</row>
    <row r="3689" spans="1:27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</row>
    <row r="3690" spans="1:27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</row>
    <row r="3691" spans="1:27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</row>
    <row r="3692" spans="1:27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</row>
    <row r="3697" spans="1:27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</row>
    <row r="3698" spans="1:27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</row>
    <row r="3708" spans="1:27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</row>
    <row r="3709" spans="1:27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</row>
    <row r="3710" spans="1:27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</row>
    <row r="3711" spans="1:27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</row>
    <row r="3712" spans="1:27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</row>
    <row r="3713" spans="1:27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</row>
    <row r="3714" spans="1:27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</row>
    <row r="3736" spans="1:27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</row>
    <row r="3737" spans="1:27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</row>
    <row r="3738" spans="1:27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</row>
    <row r="3739" spans="1:27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</row>
    <row r="3740" spans="1:27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</row>
    <row r="3741" spans="1:27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</row>
    <row r="3742" spans="1:27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</row>
    <row r="3753" spans="1:27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</row>
    <row r="3754" spans="1:27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</row>
    <row r="3755" spans="1:27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</row>
    <row r="3772" spans="1:27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</row>
    <row r="3773" spans="1:27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</row>
    <row r="3774" spans="1:27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</row>
    <row r="3775" spans="1:27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</row>
    <row r="3776" spans="1:27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</row>
    <row r="3807" spans="1:27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</row>
    <row r="3808" spans="1:27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</row>
    <row r="3809" spans="1:27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</row>
    <row r="3834" spans="1:27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</row>
    <row r="3835" spans="1:27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</row>
    <row r="3836" spans="1:27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</row>
    <row r="3837" spans="1:27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</row>
    <row r="3838" spans="1:27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</row>
    <row r="3839" spans="1:27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</row>
    <row r="3855" spans="1:27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</row>
    <row r="3856" spans="1:27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</row>
    <row r="3857" spans="1:27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</row>
    <row r="3858" spans="1:27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</row>
    <row r="3859" spans="1:27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</row>
    <row r="3860" spans="1:27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</row>
    <row r="3875" spans="1:27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</row>
    <row r="3876" spans="1:27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</row>
    <row r="3877" spans="1:27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</row>
    <row r="3878" spans="1:27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</row>
    <row r="3879" spans="1:27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</row>
    <row r="3880" spans="1:27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</row>
    <row r="3898" spans="1:27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</row>
    <row r="3899" spans="1:27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</row>
    <row r="3900" spans="1:27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</row>
    <row r="3901" spans="1:27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</row>
    <row r="3915" spans="1:27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</row>
    <row r="3916" spans="1:27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</row>
    <row r="3917" spans="1:27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</row>
    <row r="3918" spans="1:27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</row>
    <row r="3919" spans="1:27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</row>
    <row r="3946" spans="1:27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</row>
    <row r="3947" spans="1:27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</row>
    <row r="3948" spans="1:27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</row>
    <row r="3949" spans="1:27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</row>
    <row r="3950" spans="1:27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</row>
    <row r="3959" spans="1:27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</row>
    <row r="3960" spans="1:27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</row>
    <row r="3974" spans="1:27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</row>
    <row r="3975" spans="1:27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</row>
    <row r="3976" spans="1:27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</row>
    <row r="3995" spans="1:27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</row>
    <row r="3996" spans="1:27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</row>
    <row r="3997" spans="1:27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</row>
    <row r="4017" spans="1:27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</row>
    <row r="4018" spans="1:27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</row>
    <row r="4019" spans="1:27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</row>
    <row r="4020" spans="1:27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</row>
    <row r="4021" spans="1:27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</row>
    <row r="4043" spans="1:27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</row>
    <row r="4044" spans="1:27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</row>
    <row r="4045" spans="1:27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</row>
    <row r="4046" spans="1:27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</row>
    <row r="4047" spans="1:27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</row>
    <row r="4070" spans="1:27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</row>
    <row r="4071" spans="1:27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</row>
    <row r="4072" spans="1:27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</row>
    <row r="4073" spans="1:27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</row>
    <row r="4074" spans="1:27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</row>
    <row r="4075" spans="1:27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</row>
    <row r="4099" spans="1:27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</row>
    <row r="4100" spans="1:27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</row>
    <row r="4101" spans="1:27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</row>
    <row r="4130" spans="1:27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</row>
    <row r="4131" spans="1:27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</row>
    <row r="4132" spans="1:27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</row>
    <row r="4133" spans="1:27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</row>
    <row r="4134" spans="1:27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</row>
    <row r="4135" spans="1:27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</row>
    <row r="4136" spans="1:27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</row>
    <row r="4137" spans="1:27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</row>
    <row r="4138" spans="1:27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</row>
    <row r="4139" spans="1:27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</row>
    <row r="4140" spans="1:27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</row>
    <row r="4141" spans="1:27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</row>
    <row r="4160" spans="1:27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</row>
    <row r="4161" spans="1:27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</row>
    <row r="4162" spans="1:27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</row>
    <row r="4163" spans="1:27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</row>
    <row r="4164" spans="1:27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</row>
    <row r="4165" spans="1:27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</row>
    <row r="4180" spans="1:27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</row>
    <row r="4181" spans="1:27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</row>
    <row r="4182" spans="1:27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</row>
    <row r="4183" spans="1:27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</row>
    <row r="4184" spans="1:27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</row>
    <row r="4185" spans="1:27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</row>
    <row r="4186" spans="1:27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</row>
    <row r="4209" spans="1:27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</row>
    <row r="4210" spans="1:27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</row>
    <row r="4211" spans="1:27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</row>
    <row r="4212" spans="1:27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</row>
    <row r="4213" spans="1:27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</row>
    <row r="4214" spans="1:27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</row>
    <row r="4215" spans="1:27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</row>
    <row r="4216" spans="1:27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</row>
    <row r="4235" spans="1:27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</row>
    <row r="4256" spans="1:27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</row>
    <row r="4257" spans="1:27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</row>
    <row r="4265" spans="1:27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</row>
    <row r="4266" spans="1:27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</row>
    <row r="4267" spans="1:27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</row>
    <row r="4292" spans="1:27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</row>
    <row r="4293" spans="1:27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</row>
    <row r="4294" spans="1:27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</row>
    <row r="4316" spans="1:27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</row>
    <row r="4317" spans="1:27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</row>
    <row r="4318" spans="1:27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</row>
    <row r="4319" spans="1:27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</row>
    <row r="4320" spans="1:27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</row>
    <row r="4321" spans="1:27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</row>
    <row r="4322" spans="1:27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</row>
    <row r="4323" spans="1:27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</row>
    <row r="4324" spans="1:27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</row>
    <row r="4325" spans="1:27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</row>
    <row r="4326" spans="1:27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</row>
    <row r="4327" spans="1:27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</row>
    <row r="4328" spans="1:27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</row>
    <row r="4329" spans="1:27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</row>
    <row r="4330" spans="1:27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</row>
    <row r="4331" spans="1:27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</row>
    <row r="4332" spans="1:27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</row>
    <row r="4333" spans="1:27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</row>
    <row r="4334" spans="1:27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</row>
    <row r="4335" spans="1:27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</row>
    <row r="4336" spans="1:27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</row>
    <row r="4337" spans="1:27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</row>
    <row r="4338" spans="1:27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</row>
    <row r="4339" spans="1:27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</row>
    <row r="4340" spans="1:27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</row>
    <row r="4341" spans="1:27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</row>
    <row r="4342" spans="1:27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</row>
    <row r="4343" spans="1:27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</row>
    <row r="4344" spans="1:27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</row>
    <row r="4345" spans="1:27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</row>
    <row r="4346" spans="1:27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</row>
    <row r="4347" spans="1:27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</row>
    <row r="4348" spans="1:27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</row>
    <row r="4349" spans="1:27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</row>
    <row r="4350" spans="1:27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</row>
    <row r="4351" spans="1:27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</row>
    <row r="4371" spans="1:27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</row>
    <row r="4372" spans="1:27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</row>
    <row r="4373" spans="1:27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</row>
    <row r="4374" spans="1:27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</row>
    <row r="4375" spans="1:27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</row>
    <row r="4376" spans="1:27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</row>
    <row r="4377" spans="1:27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</row>
    <row r="4378" spans="1:27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</row>
    <row r="4379" spans="1:27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</row>
    <row r="4380" spans="1:27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</row>
    <row r="4381" spans="1:27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</row>
    <row r="4382" spans="1:27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</row>
    <row r="4383" spans="1:27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</row>
    <row r="4400" spans="1:27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</row>
    <row r="4401" spans="1:27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</row>
    <row r="4402" spans="1:27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</row>
    <row r="4403" spans="1:27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</row>
    <row r="4404" spans="1:27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</row>
    <row r="4405" spans="1:27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</row>
    <row r="4406" spans="1:27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</row>
    <row r="4407" spans="1:27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</row>
    <row r="4408" spans="1:27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</row>
    <row r="4409" spans="1:27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</row>
    <row r="4410" spans="1:27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</row>
    <row r="4421" spans="1:27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</row>
    <row r="4422" spans="1:27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</row>
    <row r="4423" spans="1:27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</row>
    <row r="4424" spans="1:27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</row>
    <row r="4425" spans="1:27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</row>
    <row r="4426" spans="1:27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</row>
    <row r="4444" spans="1:27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</row>
    <row r="4445" spans="1:27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</row>
    <row r="4446" spans="1:27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</row>
    <row r="4447" spans="1:27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</row>
    <row r="4448" spans="1:27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</row>
    <row r="4449" spans="1:27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</row>
    <row r="4450" spans="1:27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</row>
    <row r="4451" spans="1:27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</row>
    <row r="4452" spans="1:27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</row>
    <row r="4453" spans="1:27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</row>
    <row r="4454" spans="1:27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</row>
    <row r="4455" spans="1:27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</row>
    <row r="4456" spans="1:27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</row>
    <row r="4457" spans="1:27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</row>
    <row r="4458" spans="1:27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</row>
    <row r="4459" spans="1:27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</row>
    <row r="4460" spans="1:27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</row>
    <row r="4474" spans="1:27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</row>
    <row r="4475" spans="1:27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</row>
    <row r="4476" spans="1:27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</row>
    <row r="4477" spans="1:27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</row>
    <row r="4478" spans="1:27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</row>
    <row r="4479" spans="1:27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</row>
    <row r="4480" spans="1:27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</row>
    <row r="4481" spans="1:27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</row>
    <row r="4482" spans="1:27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</row>
    <row r="4483" spans="1:27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</row>
    <row r="4500" spans="1:27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</row>
    <row r="4501" spans="1:27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</row>
    <row r="4502" spans="1:27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</row>
    <row r="4503" spans="1:27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</row>
    <row r="4504" spans="1:27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</row>
    <row r="4505" spans="1:27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</sheetData>
  <autoFilter ref="A2:AA3604" xr:uid="{9AECCF16-380A-4DE8-B85F-BFD8043EBF12}"/>
  <conditionalFormatting sqref="AA1:AA1048576">
    <cfRule type="duplicateValues" dxfId="16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F31" sqref="F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1497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1207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1106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1203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1278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1281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1288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1335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1533</v>
      </c>
    </row>
    <row r="14" spans="1:10" x14ac:dyDescent="0.35">
      <c r="A14" s="89" t="s">
        <v>1434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1442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1443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1444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1202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1764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1959</v>
      </c>
    </row>
    <row r="20" spans="1:10" x14ac:dyDescent="0.35">
      <c r="A20" s="89" t="s">
        <v>1763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1960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2000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2256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2321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2393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3041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3683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4040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3755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5077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8"/>
  <sheetViews>
    <sheetView showGridLines="0" zoomScale="70" zoomScaleNormal="70" workbookViewId="0">
      <pane xSplit="10" ySplit="2" topLeftCell="K700" activePane="bottomRight" state="frozen"/>
      <selection activeCell="L265" sqref="L265"/>
      <selection pane="topRight" activeCell="L265" sqref="L265"/>
      <selection pane="bottomLeft" activeCell="L265" sqref="L265"/>
      <selection pane="bottomRight" activeCell="K706" sqref="K706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2" t="s">
        <v>3476</v>
      </c>
      <c r="B1" s="122"/>
      <c r="C1" s="122"/>
      <c r="D1" s="122"/>
      <c r="E1" s="122"/>
      <c r="F1" s="122"/>
      <c r="G1" s="122"/>
      <c r="I1" s="92">
        <f>SUBTOTAL(9,I3:I1048576)</f>
        <v>46615.004000000001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2501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2536</v>
      </c>
      <c r="K6" s="57" t="s">
        <v>570</v>
      </c>
      <c r="L6" s="4" t="s">
        <v>571</v>
      </c>
      <c r="M6" s="4" t="s">
        <v>572</v>
      </c>
      <c r="N6" s="4" t="s">
        <v>2501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2536</v>
      </c>
      <c r="K7" s="57" t="s">
        <v>570</v>
      </c>
      <c r="L7" s="4" t="s">
        <v>571</v>
      </c>
      <c r="M7" s="4" t="s">
        <v>572</v>
      </c>
      <c r="N7" s="4" t="s">
        <v>2501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2501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1690</v>
      </c>
      <c r="L10" s="4" t="s">
        <v>583</v>
      </c>
      <c r="M10" s="4" t="s">
        <v>584</v>
      </c>
      <c r="N10" s="4" t="s">
        <v>2503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1690</v>
      </c>
      <c r="L13" s="4" t="s">
        <v>583</v>
      </c>
      <c r="M13" s="4" t="s">
        <v>584</v>
      </c>
      <c r="N13" s="4" t="s">
        <v>2503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1691</v>
      </c>
      <c r="L14" s="4" t="s">
        <v>587</v>
      </c>
      <c r="M14" s="4" t="s">
        <v>588</v>
      </c>
      <c r="N14" s="4" t="s">
        <v>2504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1691</v>
      </c>
      <c r="L15" s="4" t="s">
        <v>587</v>
      </c>
      <c r="M15" s="4" t="s">
        <v>588</v>
      </c>
      <c r="N15" s="4" t="s">
        <v>2504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1693</v>
      </c>
      <c r="K17" s="57">
        <v>9330</v>
      </c>
      <c r="L17" s="4" t="s">
        <v>1694</v>
      </c>
      <c r="M17" s="4" t="s">
        <v>1695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1693</v>
      </c>
      <c r="K18" s="57">
        <v>9330</v>
      </c>
      <c r="L18" s="4" t="s">
        <v>1694</v>
      </c>
      <c r="M18" s="4" t="s">
        <v>1695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1692</v>
      </c>
      <c r="M21" s="4" t="s">
        <v>577</v>
      </c>
      <c r="N21" s="4" t="s">
        <v>1428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1430</v>
      </c>
      <c r="K22" s="57" t="s">
        <v>1431</v>
      </c>
      <c r="L22" s="4" t="s">
        <v>420</v>
      </c>
      <c r="M22" s="4" t="s">
        <v>421</v>
      </c>
      <c r="N22" s="4" t="s">
        <v>2505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1428</v>
      </c>
      <c r="M26" s="4" t="s">
        <v>577</v>
      </c>
      <c r="N26" s="4" t="s">
        <v>1428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1428</v>
      </c>
      <c r="M28" s="4" t="s">
        <v>577</v>
      </c>
      <c r="N28" s="4" t="s">
        <v>1428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1113</v>
      </c>
      <c r="M29" s="4" t="s">
        <v>1112</v>
      </c>
      <c r="N29" s="4" t="s">
        <v>1428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1428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1113</v>
      </c>
      <c r="M32" s="4" t="s">
        <v>1112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1113</v>
      </c>
      <c r="M34" s="4" t="s">
        <v>1112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1113</v>
      </c>
      <c r="M38" s="4" t="s">
        <v>1112</v>
      </c>
      <c r="N38" s="4" t="s">
        <v>1428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1057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1057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1057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1057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1057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1106</v>
      </c>
      <c r="I91" s="94">
        <v>28.32</v>
      </c>
      <c r="J91" s="4" t="s">
        <v>1111</v>
      </c>
      <c r="K91" s="57" t="s">
        <v>1110</v>
      </c>
      <c r="L91" s="4" t="s">
        <v>1109</v>
      </c>
      <c r="M91" s="4" t="s">
        <v>1108</v>
      </c>
      <c r="N91" s="4" t="s">
        <v>2501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1106</v>
      </c>
      <c r="I92" s="94">
        <v>3.68</v>
      </c>
      <c r="J92" s="4" t="s">
        <v>1111</v>
      </c>
      <c r="K92" s="57" t="s">
        <v>1110</v>
      </c>
      <c r="L92" s="4" t="s">
        <v>1109</v>
      </c>
      <c r="M92" s="4" t="s">
        <v>1108</v>
      </c>
      <c r="N92" s="4" t="s">
        <v>2501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1106</v>
      </c>
      <c r="I93" s="94">
        <v>4.5</v>
      </c>
      <c r="J93" s="4" t="s">
        <v>1111</v>
      </c>
      <c r="K93" s="57" t="s">
        <v>1110</v>
      </c>
      <c r="L93" s="4" t="s">
        <v>1109</v>
      </c>
      <c r="M93" s="4" t="s">
        <v>1108</v>
      </c>
      <c r="N93" s="4" t="s">
        <v>2501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1106</v>
      </c>
      <c r="I94" s="94">
        <v>0.5</v>
      </c>
      <c r="J94" s="4" t="s">
        <v>1111</v>
      </c>
      <c r="K94" s="57" t="s">
        <v>1110</v>
      </c>
      <c r="L94" s="4" t="s">
        <v>1109</v>
      </c>
      <c r="M94" s="4" t="s">
        <v>1108</v>
      </c>
      <c r="N94" s="4" t="s">
        <v>2501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1106</v>
      </c>
      <c r="I95" s="94">
        <v>3.5</v>
      </c>
      <c r="J95" s="4" t="s">
        <v>1111</v>
      </c>
      <c r="K95" s="57" t="s">
        <v>1110</v>
      </c>
      <c r="L95" s="4" t="s">
        <v>1109</v>
      </c>
      <c r="M95" s="4" t="s">
        <v>1108</v>
      </c>
      <c r="N95" s="4" t="s">
        <v>2501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1107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1057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1057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1057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1057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1114</v>
      </c>
      <c r="I101" s="94">
        <v>24</v>
      </c>
      <c r="J101" s="4" t="s">
        <v>61</v>
      </c>
      <c r="K101" s="57">
        <v>9812</v>
      </c>
      <c r="L101" s="4" t="s">
        <v>1116</v>
      </c>
      <c r="M101" s="4" t="s">
        <v>1115</v>
      </c>
      <c r="N101" s="4" t="s">
        <v>1428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1107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1107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1150</v>
      </c>
      <c r="I104" s="94">
        <v>2.5</v>
      </c>
      <c r="J104" s="4" t="s">
        <v>93</v>
      </c>
      <c r="K104" s="57">
        <v>2731</v>
      </c>
      <c r="L104" s="4" t="s">
        <v>1152</v>
      </c>
      <c r="M104" s="4" t="s">
        <v>1151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1150</v>
      </c>
      <c r="I105" s="94">
        <v>17.5</v>
      </c>
      <c r="J105" s="4" t="s">
        <v>93</v>
      </c>
      <c r="K105" s="57">
        <v>2731</v>
      </c>
      <c r="L105" s="4" t="s">
        <v>1152</v>
      </c>
      <c r="M105" s="4" t="s">
        <v>1151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1150</v>
      </c>
      <c r="I106" s="94">
        <v>0.67</v>
      </c>
      <c r="J106" s="4" t="s">
        <v>93</v>
      </c>
      <c r="K106" s="57">
        <v>2731</v>
      </c>
      <c r="L106" s="4" t="s">
        <v>1152</v>
      </c>
      <c r="M106" s="4" t="s">
        <v>1151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1150</v>
      </c>
      <c r="I107" s="94">
        <v>7.33</v>
      </c>
      <c r="J107" s="4" t="s">
        <v>93</v>
      </c>
      <c r="K107" s="57">
        <v>2731</v>
      </c>
      <c r="L107" s="4" t="s">
        <v>1152</v>
      </c>
      <c r="M107" s="4" t="s">
        <v>1151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1106</v>
      </c>
      <c r="I108" s="94">
        <v>3</v>
      </c>
      <c r="J108" s="4" t="s">
        <v>1111</v>
      </c>
      <c r="K108" s="57" t="s">
        <v>1110</v>
      </c>
      <c r="L108" s="4" t="s">
        <v>1109</v>
      </c>
      <c r="M108" s="4" t="s">
        <v>1108</v>
      </c>
      <c r="N108" s="4" t="s">
        <v>2501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1106</v>
      </c>
      <c r="I109" s="94">
        <v>21</v>
      </c>
      <c r="J109" s="4" t="s">
        <v>1111</v>
      </c>
      <c r="K109" s="57" t="s">
        <v>1110</v>
      </c>
      <c r="L109" s="4" t="s">
        <v>1109</v>
      </c>
      <c r="M109" s="4" t="s">
        <v>1108</v>
      </c>
      <c r="N109" s="4" t="s">
        <v>2501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1106</v>
      </c>
      <c r="I110" s="94">
        <v>43.98</v>
      </c>
      <c r="J110" s="4" t="s">
        <v>1111</v>
      </c>
      <c r="K110" s="57" t="s">
        <v>1110</v>
      </c>
      <c r="L110" s="4" t="s">
        <v>1109</v>
      </c>
      <c r="M110" s="4" t="s">
        <v>1108</v>
      </c>
      <c r="N110" s="4" t="s">
        <v>2501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1106</v>
      </c>
      <c r="I111" s="94">
        <v>4.0199999999999996</v>
      </c>
      <c r="J111" s="4" t="s">
        <v>1111</v>
      </c>
      <c r="K111" s="57" t="s">
        <v>1110</v>
      </c>
      <c r="L111" s="4" t="s">
        <v>1109</v>
      </c>
      <c r="M111" s="4" t="s">
        <v>1108</v>
      </c>
      <c r="N111" s="4" t="s">
        <v>2501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1106</v>
      </c>
      <c r="I112" s="94">
        <v>20</v>
      </c>
      <c r="J112" s="4" t="s">
        <v>1111</v>
      </c>
      <c r="K112" s="57" t="s">
        <v>1110</v>
      </c>
      <c r="L112" s="4" t="s">
        <v>1109</v>
      </c>
      <c r="M112" s="4" t="s">
        <v>1108</v>
      </c>
      <c r="N112" s="4" t="s">
        <v>2501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1106</v>
      </c>
      <c r="I113" s="94">
        <v>32</v>
      </c>
      <c r="J113" s="4" t="s">
        <v>1111</v>
      </c>
      <c r="K113" s="57" t="s">
        <v>1110</v>
      </c>
      <c r="L113" s="4" t="s">
        <v>1109</v>
      </c>
      <c r="M113" s="4" t="s">
        <v>1108</v>
      </c>
      <c r="N113" s="4" t="s">
        <v>2501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1114</v>
      </c>
      <c r="I114" s="94">
        <v>80</v>
      </c>
      <c r="J114" s="4" t="s">
        <v>61</v>
      </c>
      <c r="K114" s="57">
        <v>9812</v>
      </c>
      <c r="L114" s="4" t="s">
        <v>1116</v>
      </c>
      <c r="M114" s="4" t="s">
        <v>1115</v>
      </c>
      <c r="N114" s="4" t="s">
        <v>1428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1153</v>
      </c>
      <c r="E115" s="4" t="s">
        <v>34</v>
      </c>
      <c r="F115" s="4" t="s">
        <v>17</v>
      </c>
      <c r="G115" s="4">
        <v>9814</v>
      </c>
      <c r="H115" s="4" t="s">
        <v>1154</v>
      </c>
      <c r="I115" s="94">
        <v>32</v>
      </c>
      <c r="J115" s="4" t="s">
        <v>84</v>
      </c>
      <c r="K115" s="57"/>
      <c r="L115" s="4" t="s">
        <v>1197</v>
      </c>
      <c r="M115" s="4" t="s">
        <v>577</v>
      </c>
      <c r="N115" s="4" t="s">
        <v>2501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1203</v>
      </c>
      <c r="I116" s="94">
        <v>88</v>
      </c>
      <c r="J116" s="4" t="s">
        <v>2103</v>
      </c>
      <c r="K116" s="57" t="s">
        <v>1429</v>
      </c>
      <c r="L116" s="4" t="s">
        <v>1205</v>
      </c>
      <c r="M116" s="4" t="s">
        <v>1204</v>
      </c>
      <c r="N116" s="4" t="s">
        <v>2501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1203</v>
      </c>
      <c r="I117" s="94">
        <v>48</v>
      </c>
      <c r="J117" s="4" t="s">
        <v>2103</v>
      </c>
      <c r="K117" s="57" t="s">
        <v>1429</v>
      </c>
      <c r="L117" s="4" t="s">
        <v>1205</v>
      </c>
      <c r="M117" s="4" t="s">
        <v>1204</v>
      </c>
      <c r="N117" s="4" t="s">
        <v>2501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1107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1107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1107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1206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1206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1106</v>
      </c>
      <c r="I123" s="94">
        <v>12</v>
      </c>
      <c r="J123" s="4" t="s">
        <v>1111</v>
      </c>
      <c r="K123" s="57" t="s">
        <v>1110</v>
      </c>
      <c r="L123" s="4" t="s">
        <v>1109</v>
      </c>
      <c r="M123" s="4" t="s">
        <v>1108</v>
      </c>
      <c r="N123" s="4" t="s">
        <v>2501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1106</v>
      </c>
      <c r="I124" s="94">
        <v>36</v>
      </c>
      <c r="J124" s="4" t="s">
        <v>1111</v>
      </c>
      <c r="K124" s="57" t="s">
        <v>1110</v>
      </c>
      <c r="L124" s="4" t="s">
        <v>1109</v>
      </c>
      <c r="M124" s="4" t="s">
        <v>1108</v>
      </c>
      <c r="N124" s="4" t="s">
        <v>2501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1497</v>
      </c>
      <c r="I125" s="94">
        <v>14</v>
      </c>
      <c r="J125" s="4" t="s">
        <v>2391</v>
      </c>
      <c r="K125" s="57" t="s">
        <v>2392</v>
      </c>
      <c r="L125" s="4" t="s">
        <v>1250</v>
      </c>
      <c r="M125" s="4" t="s">
        <v>1249</v>
      </c>
      <c r="N125" s="4" t="s">
        <v>1697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1207</v>
      </c>
      <c r="I126" s="94">
        <v>24</v>
      </c>
      <c r="J126" s="4" t="s">
        <v>30</v>
      </c>
      <c r="K126" s="57" t="s">
        <v>79</v>
      </c>
      <c r="L126" s="4" t="s">
        <v>1210</v>
      </c>
      <c r="M126" s="4" t="s">
        <v>1209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1153</v>
      </c>
      <c r="E127" s="4" t="s">
        <v>34</v>
      </c>
      <c r="F127" s="4" t="s">
        <v>17</v>
      </c>
      <c r="G127" s="4">
        <v>9814</v>
      </c>
      <c r="H127" s="4" t="s">
        <v>1208</v>
      </c>
      <c r="I127" s="94">
        <v>4</v>
      </c>
      <c r="J127" s="4" t="s">
        <v>84</v>
      </c>
      <c r="K127" s="57"/>
      <c r="L127" s="4" t="s">
        <v>1197</v>
      </c>
      <c r="M127" s="4" t="s">
        <v>577</v>
      </c>
      <c r="N127" s="4" t="s">
        <v>2501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1202</v>
      </c>
      <c r="I128" s="94">
        <v>6.67</v>
      </c>
      <c r="J128" s="4" t="s">
        <v>1111</v>
      </c>
      <c r="K128" s="57" t="s">
        <v>1110</v>
      </c>
      <c r="L128" s="4" t="s">
        <v>1499</v>
      </c>
      <c r="M128" s="4" t="s">
        <v>1498</v>
      </c>
      <c r="N128" s="4" t="s">
        <v>2501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1153</v>
      </c>
      <c r="E129" s="4" t="s">
        <v>34</v>
      </c>
      <c r="F129" s="4" t="s">
        <v>17</v>
      </c>
      <c r="G129" s="4">
        <v>9814</v>
      </c>
      <c r="H129" s="4" t="s">
        <v>1154</v>
      </c>
      <c r="I129" s="94">
        <v>4</v>
      </c>
      <c r="J129" s="4" t="s">
        <v>84</v>
      </c>
      <c r="K129" s="57"/>
      <c r="L129" s="4" t="s">
        <v>1197</v>
      </c>
      <c r="M129" s="4" t="s">
        <v>577</v>
      </c>
      <c r="N129" s="4" t="s">
        <v>2501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1207</v>
      </c>
      <c r="I130" s="94">
        <f>11*2.5</f>
        <v>27.5</v>
      </c>
      <c r="J130" s="4" t="s">
        <v>30</v>
      </c>
      <c r="K130" s="57" t="s">
        <v>79</v>
      </c>
      <c r="L130" s="4" t="s">
        <v>1210</v>
      </c>
      <c r="M130" s="4" t="s">
        <v>1209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1203</v>
      </c>
      <c r="I131" s="94">
        <v>176</v>
      </c>
      <c r="J131" s="4" t="s">
        <v>2103</v>
      </c>
      <c r="K131" s="57" t="s">
        <v>1429</v>
      </c>
      <c r="L131" s="4" t="s">
        <v>1205</v>
      </c>
      <c r="M131" s="4" t="s">
        <v>1204</v>
      </c>
      <c r="N131" s="4" t="s">
        <v>2501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1203</v>
      </c>
      <c r="I132" s="94">
        <v>88</v>
      </c>
      <c r="J132" s="4" t="s">
        <v>2103</v>
      </c>
      <c r="K132" s="57" t="s">
        <v>1429</v>
      </c>
      <c r="L132" s="4" t="s">
        <v>1205</v>
      </c>
      <c r="M132" s="4" t="s">
        <v>1204</v>
      </c>
      <c r="N132" s="4" t="s">
        <v>2501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1203</v>
      </c>
      <c r="I133" s="94">
        <v>76</v>
      </c>
      <c r="J133" s="4" t="s">
        <v>2103</v>
      </c>
      <c r="K133" s="57" t="s">
        <v>1429</v>
      </c>
      <c r="L133" s="4" t="s">
        <v>1205</v>
      </c>
      <c r="M133" s="4" t="s">
        <v>1204</v>
      </c>
      <c r="N133" s="4" t="s">
        <v>2501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1203</v>
      </c>
      <c r="I134" s="94">
        <v>152</v>
      </c>
      <c r="J134" s="4" t="s">
        <v>2103</v>
      </c>
      <c r="K134" s="57" t="s">
        <v>1429</v>
      </c>
      <c r="L134" s="4" t="s">
        <v>1205</v>
      </c>
      <c r="M134" s="4" t="s">
        <v>1204</v>
      </c>
      <c r="N134" s="4" t="s">
        <v>2501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1246</v>
      </c>
      <c r="I135" s="94">
        <v>46</v>
      </c>
      <c r="J135" s="4" t="s">
        <v>61</v>
      </c>
      <c r="K135" s="57">
        <v>9812</v>
      </c>
      <c r="L135" s="4" t="s">
        <v>1248</v>
      </c>
      <c r="M135" s="4" t="s">
        <v>1247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1206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1206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1206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1206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1281</v>
      </c>
      <c r="I140" s="94">
        <v>7.02</v>
      </c>
      <c r="J140" s="4" t="s">
        <v>1283</v>
      </c>
      <c r="K140" s="57" t="s">
        <v>2223</v>
      </c>
      <c r="L140" s="4" t="s">
        <v>1284</v>
      </c>
      <c r="M140" s="4" t="s">
        <v>1282</v>
      </c>
      <c r="N140" s="4" t="s">
        <v>2501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1281</v>
      </c>
      <c r="I141" s="94">
        <v>64.98</v>
      </c>
      <c r="J141" s="4" t="s">
        <v>1283</v>
      </c>
      <c r="K141" s="57" t="s">
        <v>2223</v>
      </c>
      <c r="L141" s="4" t="s">
        <v>1284</v>
      </c>
      <c r="M141" s="4" t="s">
        <v>1282</v>
      </c>
      <c r="N141" s="4" t="s">
        <v>2501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1206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1206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1206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1203</v>
      </c>
      <c r="I145" s="94">
        <v>194.94</v>
      </c>
      <c r="J145" s="4" t="s">
        <v>2103</v>
      </c>
      <c r="K145" s="57" t="s">
        <v>1429</v>
      </c>
      <c r="L145" s="4" t="s">
        <v>1205</v>
      </c>
      <c r="M145" s="4" t="s">
        <v>1204</v>
      </c>
      <c r="N145" s="4" t="s">
        <v>2501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1203</v>
      </c>
      <c r="I146" s="94">
        <v>21.06</v>
      </c>
      <c r="J146" s="4" t="s">
        <v>2103</v>
      </c>
      <c r="K146" s="57" t="s">
        <v>1429</v>
      </c>
      <c r="L146" s="4" t="s">
        <v>1205</v>
      </c>
      <c r="M146" s="4" t="s">
        <v>1204</v>
      </c>
      <c r="N146" s="4" t="s">
        <v>2501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1246</v>
      </c>
      <c r="I147" s="94">
        <v>63</v>
      </c>
      <c r="J147" s="4" t="s">
        <v>61</v>
      </c>
      <c r="K147" s="57">
        <v>9812</v>
      </c>
      <c r="L147" s="4" t="s">
        <v>1248</v>
      </c>
      <c r="M147" s="4" t="s">
        <v>1247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1278</v>
      </c>
      <c r="I148" s="94">
        <v>8.3299999999999983</v>
      </c>
      <c r="J148" s="4" t="s">
        <v>61</v>
      </c>
      <c r="K148" s="57">
        <v>9812</v>
      </c>
      <c r="L148" s="4" t="s">
        <v>1280</v>
      </c>
      <c r="M148" s="4" t="s">
        <v>1279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1278</v>
      </c>
      <c r="I149" s="94">
        <v>36.67</v>
      </c>
      <c r="J149" s="4" t="s">
        <v>1111</v>
      </c>
      <c r="K149" s="57" t="s">
        <v>1110</v>
      </c>
      <c r="L149" s="4" t="s">
        <v>1280</v>
      </c>
      <c r="M149" s="4" t="s">
        <v>1279</v>
      </c>
      <c r="N149" s="4" t="s">
        <v>2501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1285</v>
      </c>
      <c r="I150" s="94">
        <v>1</v>
      </c>
      <c r="J150" s="4" t="s">
        <v>1111</v>
      </c>
      <c r="K150" s="57" t="s">
        <v>1110</v>
      </c>
      <c r="L150" s="4" t="s">
        <v>1287</v>
      </c>
      <c r="M150" s="4" t="s">
        <v>1286</v>
      </c>
      <c r="N150" s="4" t="s">
        <v>2501</v>
      </c>
      <c r="O150" s="6"/>
      <c r="P150" s="6" t="s">
        <v>2224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1288</v>
      </c>
      <c r="I151" s="94">
        <v>207</v>
      </c>
      <c r="J151" s="4" t="s">
        <v>30</v>
      </c>
      <c r="K151" s="57" t="s">
        <v>79</v>
      </c>
      <c r="L151" s="4" t="s">
        <v>1289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1303</v>
      </c>
      <c r="I152" s="94">
        <v>11</v>
      </c>
      <c r="J152" s="4" t="s">
        <v>586</v>
      </c>
      <c r="K152" s="57" t="s">
        <v>2235</v>
      </c>
      <c r="L152" s="4" t="s">
        <v>1305</v>
      </c>
      <c r="M152" s="4" t="s">
        <v>1304</v>
      </c>
      <c r="N152" s="4" t="s">
        <v>2504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1281</v>
      </c>
      <c r="I153" s="94">
        <v>21.99</v>
      </c>
      <c r="J153" s="4" t="s">
        <v>1283</v>
      </c>
      <c r="K153" s="57" t="s">
        <v>2223</v>
      </c>
      <c r="L153" s="4" t="s">
        <v>1284</v>
      </c>
      <c r="M153" s="4" t="s">
        <v>1282</v>
      </c>
      <c r="N153" s="4" t="s">
        <v>2501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1281</v>
      </c>
      <c r="I154" s="94">
        <v>2.0099999999999998</v>
      </c>
      <c r="J154" s="4" t="s">
        <v>1283</v>
      </c>
      <c r="K154" s="57" t="s">
        <v>2223</v>
      </c>
      <c r="L154" s="4" t="s">
        <v>1284</v>
      </c>
      <c r="M154" s="4" t="s">
        <v>1282</v>
      </c>
      <c r="N154" s="4" t="s">
        <v>2501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1281</v>
      </c>
      <c r="I155" s="94">
        <v>6</v>
      </c>
      <c r="J155" s="4" t="s">
        <v>1283</v>
      </c>
      <c r="K155" s="57" t="s">
        <v>2223</v>
      </c>
      <c r="L155" s="4" t="s">
        <v>1284</v>
      </c>
      <c r="M155" s="4" t="s">
        <v>1282</v>
      </c>
      <c r="N155" s="4" t="s">
        <v>2501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1206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1306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1306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1306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1306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1207</v>
      </c>
      <c r="I161" s="94">
        <v>96</v>
      </c>
      <c r="J161" s="4" t="s">
        <v>30</v>
      </c>
      <c r="K161" s="57" t="s">
        <v>79</v>
      </c>
      <c r="L161" s="4" t="s">
        <v>1210</v>
      </c>
      <c r="M161" s="4" t="s">
        <v>1209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1307</v>
      </c>
      <c r="I162" s="94">
        <v>20</v>
      </c>
      <c r="J162" s="4" t="s">
        <v>61</v>
      </c>
      <c r="K162" s="57">
        <v>9812</v>
      </c>
      <c r="L162" s="4" t="s">
        <v>1428</v>
      </c>
      <c r="M162" s="4" t="s">
        <v>577</v>
      </c>
      <c r="N162" s="4" t="s">
        <v>1428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1288</v>
      </c>
      <c r="I163" s="94">
        <v>188</v>
      </c>
      <c r="J163" s="4" t="s">
        <v>30</v>
      </c>
      <c r="K163" s="57" t="s">
        <v>79</v>
      </c>
      <c r="L163" s="4" t="s">
        <v>1289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1331</v>
      </c>
      <c r="E164" s="4" t="s">
        <v>33</v>
      </c>
      <c r="F164" s="4" t="s">
        <v>18</v>
      </c>
      <c r="G164" s="4">
        <v>9812</v>
      </c>
      <c r="H164" s="4" t="s">
        <v>1332</v>
      </c>
      <c r="I164" s="94">
        <v>21.99</v>
      </c>
      <c r="J164" s="4" t="s">
        <v>61</v>
      </c>
      <c r="K164" s="57">
        <v>9812</v>
      </c>
      <c r="L164" s="4" t="s">
        <v>1334</v>
      </c>
      <c r="M164" s="4" t="s">
        <v>1333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1331</v>
      </c>
      <c r="E165" s="4" t="s">
        <v>33</v>
      </c>
      <c r="F165" s="4" t="s">
        <v>18</v>
      </c>
      <c r="G165" s="4">
        <v>9812</v>
      </c>
      <c r="H165" s="4" t="s">
        <v>1332</v>
      </c>
      <c r="I165" s="94">
        <v>2.0099999999999998</v>
      </c>
      <c r="J165" s="4" t="s">
        <v>61</v>
      </c>
      <c r="K165" s="57">
        <v>9812</v>
      </c>
      <c r="L165" s="4" t="s">
        <v>1334</v>
      </c>
      <c r="M165" s="4" t="s">
        <v>1333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1306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1306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1306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1306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1307</v>
      </c>
      <c r="I170" s="94">
        <v>28</v>
      </c>
      <c r="J170" s="4" t="s">
        <v>61</v>
      </c>
      <c r="K170" s="57">
        <v>9812</v>
      </c>
      <c r="L170" s="4" t="s">
        <v>1428</v>
      </c>
      <c r="M170" s="4" t="s">
        <v>577</v>
      </c>
      <c r="N170" s="4" t="s">
        <v>1428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1335</v>
      </c>
      <c r="I171" s="94">
        <v>64</v>
      </c>
      <c r="J171" s="4" t="s">
        <v>30</v>
      </c>
      <c r="K171" s="57" t="s">
        <v>79</v>
      </c>
      <c r="L171" s="4" t="s">
        <v>1337</v>
      </c>
      <c r="M171" s="4" t="s">
        <v>1336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1288</v>
      </c>
      <c r="I172" s="94">
        <v>216</v>
      </c>
      <c r="J172" s="4" t="s">
        <v>30</v>
      </c>
      <c r="K172" s="57" t="s">
        <v>79</v>
      </c>
      <c r="L172" s="4" t="s">
        <v>1289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1306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1306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1307</v>
      </c>
      <c r="I175" s="94">
        <v>24</v>
      </c>
      <c r="J175" s="4" t="s">
        <v>61</v>
      </c>
      <c r="K175" s="57">
        <v>9812</v>
      </c>
      <c r="L175" s="4" t="s">
        <v>1428</v>
      </c>
      <c r="M175" s="4" t="s">
        <v>577</v>
      </c>
      <c r="N175" s="4" t="s">
        <v>1428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1288</v>
      </c>
      <c r="I176" s="94">
        <v>216</v>
      </c>
      <c r="J176" s="4" t="s">
        <v>30</v>
      </c>
      <c r="K176" s="57" t="s">
        <v>79</v>
      </c>
      <c r="L176" s="4" t="s">
        <v>1289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1401</v>
      </c>
      <c r="I177" s="94">
        <v>52</v>
      </c>
      <c r="J177" s="4" t="s">
        <v>1111</v>
      </c>
      <c r="K177" s="57" t="s">
        <v>1110</v>
      </c>
      <c r="L177" s="4" t="s">
        <v>1403</v>
      </c>
      <c r="M177" s="4" t="s">
        <v>1402</v>
      </c>
      <c r="N177" s="4" t="s">
        <v>2501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1401</v>
      </c>
      <c r="I178" s="94">
        <v>120</v>
      </c>
      <c r="J178" s="4" t="s">
        <v>1111</v>
      </c>
      <c r="K178" s="57" t="s">
        <v>1110</v>
      </c>
      <c r="L178" s="4" t="s">
        <v>1403</v>
      </c>
      <c r="M178" s="4" t="s">
        <v>1402</v>
      </c>
      <c r="N178" s="4" t="s">
        <v>2501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1404</v>
      </c>
      <c r="I179" s="94">
        <v>236</v>
      </c>
      <c r="J179" s="4" t="s">
        <v>2222</v>
      </c>
      <c r="K179" s="57" t="s">
        <v>1408</v>
      </c>
      <c r="L179" s="4" t="s">
        <v>1409</v>
      </c>
      <c r="M179" s="4" t="s">
        <v>1407</v>
      </c>
      <c r="N179" s="4" t="s">
        <v>2501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1405</v>
      </c>
      <c r="I180" s="94">
        <v>12</v>
      </c>
      <c r="J180" s="4" t="s">
        <v>61</v>
      </c>
      <c r="K180" s="57">
        <v>9812</v>
      </c>
      <c r="L180" s="4" t="s">
        <v>1428</v>
      </c>
      <c r="M180" s="4" t="s">
        <v>577</v>
      </c>
      <c r="N180" s="4" t="s">
        <v>1428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1406</v>
      </c>
      <c r="I181" s="94">
        <v>12</v>
      </c>
      <c r="J181" s="4" t="s">
        <v>61</v>
      </c>
      <c r="K181" s="57">
        <v>9812</v>
      </c>
      <c r="L181" s="4" t="s">
        <v>1428</v>
      </c>
      <c r="M181" s="4" t="s">
        <v>577</v>
      </c>
      <c r="N181" s="4" t="s">
        <v>1428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1307</v>
      </c>
      <c r="I182" s="94">
        <v>2</v>
      </c>
      <c r="J182" s="4" t="s">
        <v>61</v>
      </c>
      <c r="K182" s="57">
        <v>9812</v>
      </c>
      <c r="L182" s="4" t="s">
        <v>1428</v>
      </c>
      <c r="M182" s="4" t="s">
        <v>577</v>
      </c>
      <c r="N182" s="4" t="s">
        <v>1428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1207</v>
      </c>
      <c r="I183" s="94">
        <v>64</v>
      </c>
      <c r="J183" s="4" t="s">
        <v>30</v>
      </c>
      <c r="K183" s="57" t="s">
        <v>79</v>
      </c>
      <c r="L183" s="4" t="s">
        <v>1210</v>
      </c>
      <c r="M183" s="4" t="s">
        <v>1209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1288</v>
      </c>
      <c r="I184" s="94">
        <v>216</v>
      </c>
      <c r="J184" s="4" t="s">
        <v>30</v>
      </c>
      <c r="K184" s="57" t="s">
        <v>79</v>
      </c>
      <c r="L184" s="4" t="s">
        <v>1289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1432</v>
      </c>
      <c r="E185" s="4" t="s">
        <v>33</v>
      </c>
      <c r="F185" s="4" t="s">
        <v>18</v>
      </c>
      <c r="G185" s="4">
        <v>9812</v>
      </c>
      <c r="H185" s="4" t="s">
        <v>1433</v>
      </c>
      <c r="I185" s="94">
        <v>108</v>
      </c>
      <c r="J185" s="4" t="s">
        <v>61</v>
      </c>
      <c r="K185" s="57">
        <v>9812</v>
      </c>
      <c r="L185" s="4" t="s">
        <v>1437</v>
      </c>
      <c r="M185" s="4" t="s">
        <v>1436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1432</v>
      </c>
      <c r="E186" s="4" t="s">
        <v>33</v>
      </c>
      <c r="F186" s="4" t="s">
        <v>18</v>
      </c>
      <c r="G186" s="4">
        <v>9812</v>
      </c>
      <c r="H186" s="4" t="s">
        <v>1433</v>
      </c>
      <c r="I186" s="94">
        <v>1.5</v>
      </c>
      <c r="J186" s="4" t="s">
        <v>61</v>
      </c>
      <c r="K186" s="57">
        <v>9812</v>
      </c>
      <c r="L186" s="4" t="s">
        <v>1437</v>
      </c>
      <c r="M186" s="4" t="s">
        <v>1436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1432</v>
      </c>
      <c r="E187" s="4" t="s">
        <v>33</v>
      </c>
      <c r="F187" s="4" t="s">
        <v>18</v>
      </c>
      <c r="G187" s="4">
        <v>9812</v>
      </c>
      <c r="H187" s="4" t="s">
        <v>1433</v>
      </c>
      <c r="I187" s="94">
        <v>2</v>
      </c>
      <c r="J187" s="4" t="s">
        <v>61</v>
      </c>
      <c r="K187" s="57">
        <v>9812</v>
      </c>
      <c r="L187" s="4" t="s">
        <v>1437</v>
      </c>
      <c r="M187" s="4" t="s">
        <v>1436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1434</v>
      </c>
      <c r="I188" s="94">
        <v>60</v>
      </c>
      <c r="J188" s="4" t="s">
        <v>30</v>
      </c>
      <c r="K188" s="57" t="s">
        <v>79</v>
      </c>
      <c r="L188" s="4" t="s">
        <v>1439</v>
      </c>
      <c r="M188" s="4" t="s">
        <v>1438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1435</v>
      </c>
      <c r="I189" s="94">
        <v>66.599999999999994</v>
      </c>
      <c r="J189" s="4" t="s">
        <v>61</v>
      </c>
      <c r="K189" s="57">
        <v>9812</v>
      </c>
      <c r="L189" s="4" t="s">
        <v>1441</v>
      </c>
      <c r="M189" s="4" t="s">
        <v>1440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1401</v>
      </c>
      <c r="I190" s="94">
        <v>10.5</v>
      </c>
      <c r="J190" s="4" t="s">
        <v>1111</v>
      </c>
      <c r="K190" s="57" t="s">
        <v>1110</v>
      </c>
      <c r="L190" s="4" t="s">
        <v>1403</v>
      </c>
      <c r="M190" s="4" t="s">
        <v>1402</v>
      </c>
      <c r="N190" s="4" t="s">
        <v>2501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1401</v>
      </c>
      <c r="I191" s="94">
        <v>17.5</v>
      </c>
      <c r="J191" s="4" t="s">
        <v>1111</v>
      </c>
      <c r="K191" s="57" t="s">
        <v>1110</v>
      </c>
      <c r="L191" s="4" t="s">
        <v>1403</v>
      </c>
      <c r="M191" s="4" t="s">
        <v>1402</v>
      </c>
      <c r="N191" s="4" t="s">
        <v>2501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1401</v>
      </c>
      <c r="I192" s="94">
        <v>9.1999999999999993</v>
      </c>
      <c r="J192" s="4" t="s">
        <v>1111</v>
      </c>
      <c r="K192" s="57" t="s">
        <v>1110</v>
      </c>
      <c r="L192" s="4" t="s">
        <v>1403</v>
      </c>
      <c r="M192" s="4" t="s">
        <v>1402</v>
      </c>
      <c r="N192" s="4" t="s">
        <v>2501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1401</v>
      </c>
      <c r="I193" s="94">
        <v>70.8</v>
      </c>
      <c r="J193" s="4" t="s">
        <v>1111</v>
      </c>
      <c r="K193" s="57" t="s">
        <v>1110</v>
      </c>
      <c r="L193" s="4" t="s">
        <v>1403</v>
      </c>
      <c r="M193" s="4" t="s">
        <v>1402</v>
      </c>
      <c r="N193" s="4" t="s">
        <v>2501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1401</v>
      </c>
      <c r="I194" s="94">
        <v>1.5</v>
      </c>
      <c r="J194" s="4" t="s">
        <v>1111</v>
      </c>
      <c r="K194" s="57" t="s">
        <v>1110</v>
      </c>
      <c r="L194" s="4" t="s">
        <v>1403</v>
      </c>
      <c r="M194" s="4" t="s">
        <v>1402</v>
      </c>
      <c r="N194" s="4" t="s">
        <v>2501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1288</v>
      </c>
      <c r="I195" s="94">
        <v>162</v>
      </c>
      <c r="J195" s="4" t="s">
        <v>30</v>
      </c>
      <c r="K195" s="57" t="s">
        <v>79</v>
      </c>
      <c r="L195" s="4" t="s">
        <v>1289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1404</v>
      </c>
      <c r="I196" s="94">
        <v>32</v>
      </c>
      <c r="J196" s="4" t="s">
        <v>2222</v>
      </c>
      <c r="K196" s="57" t="s">
        <v>1408</v>
      </c>
      <c r="L196" s="4" t="s">
        <v>1409</v>
      </c>
      <c r="M196" s="4" t="s">
        <v>1407</v>
      </c>
      <c r="N196" s="4" t="s">
        <v>2501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1404</v>
      </c>
      <c r="I197" s="94">
        <v>136</v>
      </c>
      <c r="J197" s="4" t="s">
        <v>2222</v>
      </c>
      <c r="K197" s="57" t="s">
        <v>1408</v>
      </c>
      <c r="L197" s="4" t="s">
        <v>1409</v>
      </c>
      <c r="M197" s="4" t="s">
        <v>1407</v>
      </c>
      <c r="N197" s="4" t="s">
        <v>2501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1404</v>
      </c>
      <c r="I198" s="94">
        <v>30</v>
      </c>
      <c r="J198" s="4" t="s">
        <v>2222</v>
      </c>
      <c r="K198" s="57" t="s">
        <v>1408</v>
      </c>
      <c r="L198" s="4" t="s">
        <v>1409</v>
      </c>
      <c r="M198" s="4" t="s">
        <v>1407</v>
      </c>
      <c r="N198" s="4" t="s">
        <v>2501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1404</v>
      </c>
      <c r="I199" s="94">
        <v>120</v>
      </c>
      <c r="J199" s="4" t="s">
        <v>2222</v>
      </c>
      <c r="K199" s="57" t="s">
        <v>1408</v>
      </c>
      <c r="L199" s="4" t="s">
        <v>1409</v>
      </c>
      <c r="M199" s="4" t="s">
        <v>1407</v>
      </c>
      <c r="N199" s="4" t="s">
        <v>2501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1405</v>
      </c>
      <c r="I200" s="94">
        <v>12</v>
      </c>
      <c r="J200" s="4" t="s">
        <v>61</v>
      </c>
      <c r="K200" s="57">
        <v>9812</v>
      </c>
      <c r="L200" s="4" t="s">
        <v>1428</v>
      </c>
      <c r="M200" s="4" t="s">
        <v>577</v>
      </c>
      <c r="N200" s="4" t="s">
        <v>1428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1406</v>
      </c>
      <c r="I201" s="94">
        <v>4</v>
      </c>
      <c r="J201" s="4" t="s">
        <v>61</v>
      </c>
      <c r="K201" s="57">
        <v>9812</v>
      </c>
      <c r="L201" s="4" t="s">
        <v>1428</v>
      </c>
      <c r="M201" s="4" t="s">
        <v>577</v>
      </c>
      <c r="N201" s="4" t="s">
        <v>1428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1442</v>
      </c>
      <c r="I202" s="94">
        <v>48</v>
      </c>
      <c r="J202" s="4" t="s">
        <v>30</v>
      </c>
      <c r="K202" s="57" t="s">
        <v>79</v>
      </c>
      <c r="L202" s="4" t="s">
        <v>1337</v>
      </c>
      <c r="M202" s="4" t="s">
        <v>1445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1443</v>
      </c>
      <c r="I203" s="94">
        <v>67.52</v>
      </c>
      <c r="J203" s="4" t="s">
        <v>30</v>
      </c>
      <c r="K203" s="57" t="s">
        <v>79</v>
      </c>
      <c r="L203" s="4" t="s">
        <v>1337</v>
      </c>
      <c r="M203" s="4" t="s">
        <v>1446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1335</v>
      </c>
      <c r="I204" s="94">
        <v>6.72</v>
      </c>
      <c r="J204" s="4" t="s">
        <v>30</v>
      </c>
      <c r="K204" s="57" t="s">
        <v>79</v>
      </c>
      <c r="L204" s="4" t="s">
        <v>1337</v>
      </c>
      <c r="M204" s="4" t="s">
        <v>1336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1406</v>
      </c>
      <c r="I205" s="94">
        <v>8</v>
      </c>
      <c r="J205" s="4" t="s">
        <v>61</v>
      </c>
      <c r="K205" s="57">
        <v>9812</v>
      </c>
      <c r="L205" s="4" t="s">
        <v>1428</v>
      </c>
      <c r="M205" s="4" t="s">
        <v>577</v>
      </c>
      <c r="N205" s="4" t="s">
        <v>1428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1444</v>
      </c>
      <c r="I206" s="94">
        <v>16.670000000000002</v>
      </c>
      <c r="J206" s="4" t="s">
        <v>30</v>
      </c>
      <c r="K206" s="57" t="s">
        <v>79</v>
      </c>
      <c r="L206" s="4" t="s">
        <v>1448</v>
      </c>
      <c r="M206" s="4" t="s">
        <v>1447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1432</v>
      </c>
      <c r="E207" s="4" t="s">
        <v>33</v>
      </c>
      <c r="F207" s="4" t="s">
        <v>18</v>
      </c>
      <c r="G207" s="4">
        <v>9812</v>
      </c>
      <c r="H207" s="4" t="s">
        <v>1433</v>
      </c>
      <c r="I207" s="94">
        <v>81</v>
      </c>
      <c r="J207" s="4" t="s">
        <v>61</v>
      </c>
      <c r="K207" s="57">
        <v>9812</v>
      </c>
      <c r="L207" s="4" t="s">
        <v>1437</v>
      </c>
      <c r="M207" s="4" t="s">
        <v>1436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1288</v>
      </c>
      <c r="I208" s="94">
        <v>55.5</v>
      </c>
      <c r="J208" s="4" t="s">
        <v>30</v>
      </c>
      <c r="K208" s="57" t="s">
        <v>79</v>
      </c>
      <c r="L208" s="4" t="s">
        <v>1289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1442</v>
      </c>
      <c r="I209" s="94">
        <v>48</v>
      </c>
      <c r="J209" s="4" t="s">
        <v>30</v>
      </c>
      <c r="K209" s="57" t="s">
        <v>79</v>
      </c>
      <c r="L209" s="4" t="s">
        <v>1337</v>
      </c>
      <c r="M209" s="4" t="s">
        <v>1445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1655</v>
      </c>
      <c r="I210" s="94">
        <v>92</v>
      </c>
      <c r="J210" s="4" t="s">
        <v>61</v>
      </c>
      <c r="K210" s="57">
        <v>9812</v>
      </c>
      <c r="L210" s="6" t="s">
        <v>1689</v>
      </c>
      <c r="M210" s="4" t="s">
        <v>1688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1576</v>
      </c>
      <c r="I211" s="94">
        <v>48</v>
      </c>
      <c r="J211" s="4" t="s">
        <v>52</v>
      </c>
      <c r="K211" s="57">
        <v>9330</v>
      </c>
      <c r="L211" s="4" t="s">
        <v>1657</v>
      </c>
      <c r="M211" s="4" t="s">
        <v>1656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1433</v>
      </c>
      <c r="I212" s="94">
        <v>2.0099999999999998</v>
      </c>
      <c r="J212" s="4" t="s">
        <v>61</v>
      </c>
      <c r="K212" s="57">
        <v>9812</v>
      </c>
      <c r="L212" s="4" t="s">
        <v>1437</v>
      </c>
      <c r="M212" s="4" t="s">
        <v>1436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1696</v>
      </c>
      <c r="I213" s="94">
        <v>4</v>
      </c>
      <c r="J213" s="4" t="s">
        <v>30</v>
      </c>
      <c r="K213" s="57" t="s">
        <v>79</v>
      </c>
      <c r="L213" s="4" t="s">
        <v>1697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1762</v>
      </c>
      <c r="I214" s="94">
        <v>0.44</v>
      </c>
      <c r="J214" s="4" t="s">
        <v>30</v>
      </c>
      <c r="K214" s="57" t="s">
        <v>79</v>
      </c>
      <c r="L214" s="4" t="s">
        <v>1765</v>
      </c>
      <c r="M214" s="4" t="s">
        <v>1766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1763</v>
      </c>
      <c r="I215" s="94">
        <v>56</v>
      </c>
      <c r="J215" s="4" t="s">
        <v>30</v>
      </c>
      <c r="K215" s="57" t="s">
        <v>79</v>
      </c>
      <c r="L215" s="4" t="s">
        <v>1768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1735</v>
      </c>
      <c r="I216" s="94">
        <v>17.5</v>
      </c>
      <c r="J216" s="4" t="s">
        <v>1771</v>
      </c>
      <c r="K216" s="57" t="s">
        <v>2489</v>
      </c>
      <c r="L216" s="4" t="s">
        <v>1770</v>
      </c>
      <c r="M216" s="4" t="s">
        <v>1769</v>
      </c>
      <c r="N216" s="4" t="s">
        <v>2503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1752</v>
      </c>
      <c r="I217" s="94">
        <v>203.5</v>
      </c>
      <c r="J217" s="4" t="s">
        <v>61</v>
      </c>
      <c r="K217" s="57">
        <v>9812</v>
      </c>
      <c r="L217" s="4" t="s">
        <v>1772</v>
      </c>
      <c r="M217" s="4" t="s">
        <v>1773</v>
      </c>
      <c r="N217" s="4" t="s">
        <v>1428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1764</v>
      </c>
      <c r="I218" s="94">
        <v>30.5</v>
      </c>
      <c r="J218" s="4" t="s">
        <v>30</v>
      </c>
      <c r="K218" s="57" t="s">
        <v>79</v>
      </c>
      <c r="L218" s="4" t="s">
        <v>1765</v>
      </c>
      <c r="M218" s="4" t="s">
        <v>1767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1775</v>
      </c>
      <c r="I219" s="94">
        <v>16</v>
      </c>
      <c r="J219" s="4" t="s">
        <v>61</v>
      </c>
      <c r="K219" s="57">
        <v>9812</v>
      </c>
      <c r="L219" s="4" t="s">
        <v>1777</v>
      </c>
      <c r="M219" s="4" t="s">
        <v>1776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1778</v>
      </c>
      <c r="I220" s="94">
        <v>103</v>
      </c>
      <c r="J220" s="4" t="s">
        <v>61</v>
      </c>
      <c r="K220" s="57">
        <v>9812</v>
      </c>
      <c r="L220" s="4" t="s">
        <v>1777</v>
      </c>
      <c r="M220" s="4" t="s">
        <v>1776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1779</v>
      </c>
      <c r="I221" s="94">
        <v>76</v>
      </c>
      <c r="J221" s="4" t="s">
        <v>61</v>
      </c>
      <c r="K221" s="57">
        <v>9812</v>
      </c>
      <c r="L221" s="4" t="s">
        <v>1781</v>
      </c>
      <c r="M221" s="4" t="s">
        <v>1780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1763</v>
      </c>
      <c r="I222" s="94">
        <v>42.93</v>
      </c>
      <c r="J222" s="4" t="s">
        <v>30</v>
      </c>
      <c r="K222" s="57" t="s">
        <v>79</v>
      </c>
      <c r="L222" s="4" t="s">
        <v>1768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1331</v>
      </c>
      <c r="E223" s="4" t="s">
        <v>33</v>
      </c>
      <c r="F223" s="4" t="s">
        <v>18</v>
      </c>
      <c r="G223" s="4">
        <v>9812</v>
      </c>
      <c r="H223" s="4" t="s">
        <v>1812</v>
      </c>
      <c r="I223" s="94">
        <v>44</v>
      </c>
      <c r="J223" s="4" t="s">
        <v>1815</v>
      </c>
      <c r="K223" s="57" t="s">
        <v>2782</v>
      </c>
      <c r="L223" s="4" t="s">
        <v>1814</v>
      </c>
      <c r="M223" s="4" t="s">
        <v>1813</v>
      </c>
      <c r="N223" s="4" t="s">
        <v>2503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1816</v>
      </c>
      <c r="I224" s="94">
        <v>56</v>
      </c>
      <c r="J224" s="4" t="s">
        <v>61</v>
      </c>
      <c r="K224" s="57">
        <v>9812</v>
      </c>
      <c r="L224" s="4" t="s">
        <v>1819</v>
      </c>
      <c r="M224" s="4" t="s">
        <v>1818</v>
      </c>
      <c r="N224" s="4" t="s">
        <v>1428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1817</v>
      </c>
      <c r="I225" s="94">
        <v>24</v>
      </c>
      <c r="J225" s="4" t="s">
        <v>1822</v>
      </c>
      <c r="K225" s="57" t="s">
        <v>2490</v>
      </c>
      <c r="L225" s="4" t="s">
        <v>1821</v>
      </c>
      <c r="M225" s="4" t="s">
        <v>1820</v>
      </c>
      <c r="N225" s="4" t="s">
        <v>2492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1876</v>
      </c>
      <c r="I226" s="94">
        <v>72.5</v>
      </c>
      <c r="J226" s="4" t="s">
        <v>61</v>
      </c>
      <c r="K226" s="57">
        <v>9812</v>
      </c>
      <c r="L226" s="4" t="s">
        <v>1879</v>
      </c>
      <c r="M226" s="4" t="s">
        <v>1878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1778</v>
      </c>
      <c r="I227" s="94">
        <v>43.5</v>
      </c>
      <c r="J227" s="4" t="s">
        <v>61</v>
      </c>
      <c r="K227" s="57">
        <v>9812</v>
      </c>
      <c r="L227" s="4" t="s">
        <v>1881</v>
      </c>
      <c r="M227" s="4" t="s">
        <v>1880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1877</v>
      </c>
      <c r="I228" s="94">
        <v>29</v>
      </c>
      <c r="J228" s="4" t="s">
        <v>1111</v>
      </c>
      <c r="K228" s="57" t="s">
        <v>1110</v>
      </c>
      <c r="L228" s="4" t="s">
        <v>1883</v>
      </c>
      <c r="M228" s="4" t="s">
        <v>1882</v>
      </c>
      <c r="N228" s="4" t="s">
        <v>2501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1779</v>
      </c>
      <c r="I229" s="94">
        <v>87</v>
      </c>
      <c r="J229" s="4" t="s">
        <v>61</v>
      </c>
      <c r="K229" s="57">
        <v>9812</v>
      </c>
      <c r="L229" s="4" t="s">
        <v>1781</v>
      </c>
      <c r="M229" s="4" t="s">
        <v>1780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1812</v>
      </c>
      <c r="I230" s="94">
        <v>143.99999999999997</v>
      </c>
      <c r="J230" s="4" t="s">
        <v>1815</v>
      </c>
      <c r="K230" s="57" t="s">
        <v>2782</v>
      </c>
      <c r="L230" s="4" t="s">
        <v>1814</v>
      </c>
      <c r="M230" s="4" t="s">
        <v>1813</v>
      </c>
      <c r="N230" s="4" t="s">
        <v>2503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1922</v>
      </c>
      <c r="I231" s="94">
        <v>20</v>
      </c>
      <c r="J231" s="4" t="s">
        <v>1111</v>
      </c>
      <c r="K231" s="57" t="s">
        <v>1110</v>
      </c>
      <c r="L231" s="4" t="s">
        <v>1925</v>
      </c>
      <c r="M231" s="4" t="s">
        <v>1924</v>
      </c>
      <c r="N231" s="4" t="s">
        <v>2501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1922</v>
      </c>
      <c r="I232" s="94">
        <v>35</v>
      </c>
      <c r="J232" s="4" t="s">
        <v>1111</v>
      </c>
      <c r="K232" s="57" t="s">
        <v>1110</v>
      </c>
      <c r="L232" s="4" t="s">
        <v>1925</v>
      </c>
      <c r="M232" s="4" t="s">
        <v>1924</v>
      </c>
      <c r="N232" s="4" t="s">
        <v>2501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1922</v>
      </c>
      <c r="I233" s="94">
        <v>5</v>
      </c>
      <c r="J233" s="4" t="s">
        <v>1111</v>
      </c>
      <c r="K233" s="57" t="s">
        <v>1110</v>
      </c>
      <c r="L233" s="4" t="s">
        <v>1925</v>
      </c>
      <c r="M233" s="4" t="s">
        <v>1924</v>
      </c>
      <c r="N233" s="4" t="s">
        <v>2501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1923</v>
      </c>
      <c r="I234" s="94">
        <v>6.7</v>
      </c>
      <c r="J234" s="4" t="s">
        <v>1111</v>
      </c>
      <c r="K234" s="57" t="s">
        <v>1110</v>
      </c>
      <c r="L234" s="4" t="s">
        <v>1925</v>
      </c>
      <c r="M234" s="4" t="s">
        <v>1926</v>
      </c>
      <c r="N234" s="4" t="s">
        <v>2501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1923</v>
      </c>
      <c r="I235" s="94">
        <v>53.3</v>
      </c>
      <c r="J235" s="4" t="s">
        <v>1111</v>
      </c>
      <c r="K235" s="57" t="s">
        <v>1110</v>
      </c>
      <c r="L235" s="4" t="s">
        <v>1925</v>
      </c>
      <c r="M235" s="4" t="s">
        <v>1926</v>
      </c>
      <c r="N235" s="4" t="s">
        <v>2501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1961</v>
      </c>
      <c r="I236" s="94">
        <v>43.98</v>
      </c>
      <c r="J236" s="4" t="s">
        <v>61</v>
      </c>
      <c r="K236" s="57">
        <v>9812</v>
      </c>
      <c r="L236" s="4" t="s">
        <v>1963</v>
      </c>
      <c r="M236" s="4" t="s">
        <v>1962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1961</v>
      </c>
      <c r="I237" s="94">
        <v>4.0199999999999996</v>
      </c>
      <c r="J237" s="4" t="s">
        <v>61</v>
      </c>
      <c r="K237" s="57">
        <v>9812</v>
      </c>
      <c r="L237" s="4" t="s">
        <v>1963</v>
      </c>
      <c r="M237" s="4" t="s">
        <v>1962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1961</v>
      </c>
      <c r="I238" s="94">
        <v>12</v>
      </c>
      <c r="J238" s="4" t="s">
        <v>61</v>
      </c>
      <c r="K238" s="57">
        <v>9812</v>
      </c>
      <c r="L238" s="4" t="s">
        <v>1963</v>
      </c>
      <c r="M238" s="4" t="s">
        <v>1962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1331</v>
      </c>
      <c r="E239" s="4" t="s">
        <v>33</v>
      </c>
      <c r="F239" s="4" t="s">
        <v>18</v>
      </c>
      <c r="G239" s="4">
        <v>9812</v>
      </c>
      <c r="H239" s="4" t="s">
        <v>1960</v>
      </c>
      <c r="I239" s="94">
        <v>60</v>
      </c>
      <c r="J239" s="4" t="s">
        <v>30</v>
      </c>
      <c r="K239" s="57" t="s">
        <v>79</v>
      </c>
      <c r="L239" s="4" t="s">
        <v>1965</v>
      </c>
      <c r="M239" s="4" t="s">
        <v>1964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1960</v>
      </c>
      <c r="I240" s="94">
        <v>3.32</v>
      </c>
      <c r="J240" s="4" t="s">
        <v>30</v>
      </c>
      <c r="K240" s="57" t="s">
        <v>79</v>
      </c>
      <c r="L240" s="4" t="s">
        <v>1965</v>
      </c>
      <c r="M240" s="4" t="s">
        <v>1964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1960</v>
      </c>
      <c r="I241" s="94">
        <v>3.68</v>
      </c>
      <c r="J241" s="4" t="s">
        <v>30</v>
      </c>
      <c r="K241" s="57" t="s">
        <v>79</v>
      </c>
      <c r="L241" s="4" t="s">
        <v>1965</v>
      </c>
      <c r="M241" s="4" t="s">
        <v>1964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1960</v>
      </c>
      <c r="I242" s="94">
        <v>2</v>
      </c>
      <c r="J242" s="4" t="s">
        <v>30</v>
      </c>
      <c r="K242" s="57" t="s">
        <v>79</v>
      </c>
      <c r="L242" s="4" t="s">
        <v>1965</v>
      </c>
      <c r="M242" s="4" t="s">
        <v>1964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1960</v>
      </c>
      <c r="I243" s="94">
        <v>14</v>
      </c>
      <c r="J243" s="4" t="s">
        <v>30</v>
      </c>
      <c r="K243" s="57" t="s">
        <v>79</v>
      </c>
      <c r="L243" s="4" t="s">
        <v>1965</v>
      </c>
      <c r="M243" s="4" t="s">
        <v>1964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1966</v>
      </c>
      <c r="I244" s="94">
        <v>21</v>
      </c>
      <c r="J244" s="4" t="s">
        <v>30</v>
      </c>
      <c r="K244" s="57" t="s">
        <v>79</v>
      </c>
      <c r="L244" s="4" t="s">
        <v>1969</v>
      </c>
      <c r="M244" s="4" t="s">
        <v>1968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1967</v>
      </c>
      <c r="I245" s="94">
        <v>60</v>
      </c>
      <c r="J245" s="4" t="s">
        <v>61</v>
      </c>
      <c r="K245" s="57">
        <v>9812</v>
      </c>
      <c r="L245" s="4" t="s">
        <v>1971</v>
      </c>
      <c r="M245" s="4" t="s">
        <v>1970</v>
      </c>
      <c r="N245" s="4" t="s">
        <v>1428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1999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2001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2000</v>
      </c>
      <c r="I247" s="94">
        <v>3</v>
      </c>
      <c r="J247" s="4" t="s">
        <v>30</v>
      </c>
      <c r="K247" s="57" t="s">
        <v>79</v>
      </c>
      <c r="L247" s="4" t="s">
        <v>1965</v>
      </c>
      <c r="M247" s="4" t="s">
        <v>2002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2000</v>
      </c>
      <c r="I248" s="94">
        <v>21</v>
      </c>
      <c r="J248" s="4" t="s">
        <v>30</v>
      </c>
      <c r="K248" s="57" t="s">
        <v>79</v>
      </c>
      <c r="L248" s="4" t="s">
        <v>1965</v>
      </c>
      <c r="M248" s="4" t="s">
        <v>2002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2000</v>
      </c>
      <c r="I249" s="94">
        <v>4.0199999999999996</v>
      </c>
      <c r="J249" s="4" t="s">
        <v>30</v>
      </c>
      <c r="K249" s="57" t="s">
        <v>79</v>
      </c>
      <c r="L249" s="4" t="s">
        <v>1965</v>
      </c>
      <c r="M249" s="4" t="s">
        <v>2002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2000</v>
      </c>
      <c r="I250" s="94">
        <v>43.98</v>
      </c>
      <c r="J250" s="4" t="s">
        <v>30</v>
      </c>
      <c r="K250" s="57" t="s">
        <v>79</v>
      </c>
      <c r="L250" s="4" t="s">
        <v>1965</v>
      </c>
      <c r="M250" s="4" t="s">
        <v>2002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1428</v>
      </c>
      <c r="M251" s="4" t="s">
        <v>577</v>
      </c>
      <c r="N251" s="4" t="s">
        <v>1428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2071</v>
      </c>
      <c r="I252" s="94">
        <v>88</v>
      </c>
      <c r="J252" s="4" t="s">
        <v>1822</v>
      </c>
      <c r="K252" s="57" t="s">
        <v>2490</v>
      </c>
      <c r="L252" s="4" t="s">
        <v>2073</v>
      </c>
      <c r="M252" s="4" t="s">
        <v>2072</v>
      </c>
      <c r="N252" s="4" t="s">
        <v>2492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1543</v>
      </c>
      <c r="E253" s="4" t="s">
        <v>33</v>
      </c>
      <c r="F253" s="4" t="s">
        <v>18</v>
      </c>
      <c r="G253" s="4">
        <v>9812</v>
      </c>
      <c r="H253" s="4" t="s">
        <v>2100</v>
      </c>
      <c r="I253" s="94">
        <v>208</v>
      </c>
      <c r="J253" s="4" t="s">
        <v>2103</v>
      </c>
      <c r="K253" s="57" t="s">
        <v>1429</v>
      </c>
      <c r="L253" s="4" t="s">
        <v>2102</v>
      </c>
      <c r="M253" s="4" t="s">
        <v>2101</v>
      </c>
      <c r="N253" s="4" t="s">
        <v>2501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2077</v>
      </c>
      <c r="I254" s="94">
        <v>152</v>
      </c>
      <c r="J254" s="4" t="s">
        <v>30</v>
      </c>
      <c r="K254" s="57" t="s">
        <v>79</v>
      </c>
      <c r="L254" s="4" t="s">
        <v>2107</v>
      </c>
      <c r="M254" s="4" t="s">
        <v>2106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2104</v>
      </c>
      <c r="I255" s="94">
        <v>20</v>
      </c>
      <c r="J255" s="4" t="s">
        <v>61</v>
      </c>
      <c r="K255" s="57">
        <v>9812</v>
      </c>
      <c r="L255" s="4" t="s">
        <v>2108</v>
      </c>
      <c r="M255" s="4" t="s">
        <v>577</v>
      </c>
      <c r="N255" s="4" t="s">
        <v>1428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2105</v>
      </c>
      <c r="I256" s="94">
        <v>40</v>
      </c>
      <c r="J256" s="4" t="s">
        <v>61</v>
      </c>
      <c r="K256" s="57">
        <v>9812</v>
      </c>
      <c r="L256" s="4" t="s">
        <v>1428</v>
      </c>
      <c r="M256" s="4" t="s">
        <v>577</v>
      </c>
      <c r="N256" s="4" t="s">
        <v>1428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2256</v>
      </c>
      <c r="I257" s="94">
        <v>2</v>
      </c>
      <c r="J257" s="4" t="s">
        <v>30</v>
      </c>
      <c r="K257" s="57" t="s">
        <v>79</v>
      </c>
      <c r="L257" s="4" t="s">
        <v>1965</v>
      </c>
      <c r="M257" s="4" t="s">
        <v>2257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2256</v>
      </c>
      <c r="I258" s="94">
        <v>0.5</v>
      </c>
      <c r="J258" s="4" t="s">
        <v>30</v>
      </c>
      <c r="K258" s="57" t="s">
        <v>79</v>
      </c>
      <c r="L258" s="4" t="s">
        <v>1965</v>
      </c>
      <c r="M258" s="4" t="s">
        <v>2257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2256</v>
      </c>
      <c r="I259" s="94">
        <v>3.5</v>
      </c>
      <c r="J259" s="4" t="s">
        <v>30</v>
      </c>
      <c r="K259" s="57" t="s">
        <v>79</v>
      </c>
      <c r="L259" s="4" t="s">
        <v>1965</v>
      </c>
      <c r="M259" s="4" t="s">
        <v>2257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2256</v>
      </c>
      <c r="I260" s="94">
        <v>3.35</v>
      </c>
      <c r="J260" s="4" t="s">
        <v>30</v>
      </c>
      <c r="K260" s="57" t="s">
        <v>79</v>
      </c>
      <c r="L260" s="4" t="s">
        <v>1965</v>
      </c>
      <c r="M260" s="4" t="s">
        <v>2257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2256</v>
      </c>
      <c r="I261" s="94">
        <v>36.65</v>
      </c>
      <c r="J261" s="4" t="s">
        <v>30</v>
      </c>
      <c r="K261" s="57" t="s">
        <v>79</v>
      </c>
      <c r="L261" s="4" t="s">
        <v>1965</v>
      </c>
      <c r="M261" s="4" t="s">
        <v>2257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2258</v>
      </c>
      <c r="I262" s="94">
        <v>171</v>
      </c>
      <c r="J262" s="4" t="s">
        <v>30</v>
      </c>
      <c r="K262" s="57" t="s">
        <v>79</v>
      </c>
      <c r="L262" s="4" t="s">
        <v>2260</v>
      </c>
      <c r="M262" s="4" t="s">
        <v>2259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2285</v>
      </c>
      <c r="I263" s="94">
        <v>144</v>
      </c>
      <c r="J263" s="4" t="s">
        <v>61</v>
      </c>
      <c r="K263" s="57">
        <v>9812</v>
      </c>
      <c r="L263" s="4" t="s">
        <v>2287</v>
      </c>
      <c r="M263" s="4" t="s">
        <v>2286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2318</v>
      </c>
      <c r="I264" s="94">
        <v>44</v>
      </c>
      <c r="J264" s="4" t="s">
        <v>61</v>
      </c>
      <c r="K264" s="57">
        <v>9812</v>
      </c>
      <c r="L264" s="4" t="s">
        <v>2320</v>
      </c>
      <c r="M264" s="4" t="s">
        <v>2319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2115</v>
      </c>
      <c r="E265" s="4" t="s">
        <v>34</v>
      </c>
      <c r="F265" s="4" t="s">
        <v>17</v>
      </c>
      <c r="G265" s="4">
        <v>9814</v>
      </c>
      <c r="H265" s="4" t="s">
        <v>2321</v>
      </c>
      <c r="I265" s="94">
        <v>63</v>
      </c>
      <c r="J265" s="4" t="s">
        <v>2324</v>
      </c>
      <c r="K265" s="57" t="s">
        <v>2325</v>
      </c>
      <c r="L265" s="4" t="s">
        <v>2323</v>
      </c>
      <c r="M265" s="4" t="s">
        <v>577</v>
      </c>
      <c r="N265" s="4" t="s">
        <v>2501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2322</v>
      </c>
      <c r="I266" s="94">
        <v>32</v>
      </c>
      <c r="J266" s="4" t="s">
        <v>3803</v>
      </c>
      <c r="K266" s="57" t="s">
        <v>79</v>
      </c>
      <c r="L266" s="4" t="s">
        <v>2363</v>
      </c>
      <c r="M266" s="4" t="s">
        <v>577</v>
      </c>
      <c r="N266" s="4" t="s">
        <v>2491</v>
      </c>
      <c r="O266" s="6"/>
      <c r="P266" s="4" t="s">
        <v>4217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2357</v>
      </c>
      <c r="I267" s="94">
        <v>80</v>
      </c>
      <c r="J267" s="4" t="s">
        <v>1111</v>
      </c>
      <c r="K267" s="57" t="s">
        <v>1110</v>
      </c>
      <c r="L267" s="4" t="s">
        <v>2359</v>
      </c>
      <c r="M267" s="4" t="s">
        <v>2358</v>
      </c>
      <c r="N267" s="4" t="s">
        <v>2501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2360</v>
      </c>
      <c r="I268" s="94">
        <v>37.5</v>
      </c>
      <c r="J268" s="4" t="s">
        <v>30</v>
      </c>
      <c r="K268" s="57" t="s">
        <v>79</v>
      </c>
      <c r="L268" s="4" t="s">
        <v>2362</v>
      </c>
      <c r="M268" s="4" t="s">
        <v>2361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2115</v>
      </c>
      <c r="E269" s="4" t="s">
        <v>33</v>
      </c>
      <c r="F269" s="4" t="s">
        <v>17</v>
      </c>
      <c r="G269" s="4">
        <v>9812</v>
      </c>
      <c r="H269" s="4" t="s">
        <v>2321</v>
      </c>
      <c r="I269" s="94">
        <v>96</v>
      </c>
      <c r="J269" s="4" t="s">
        <v>2324</v>
      </c>
      <c r="K269" s="57" t="s">
        <v>2325</v>
      </c>
      <c r="L269" s="4" t="s">
        <v>2323</v>
      </c>
      <c r="M269" s="4" t="s">
        <v>577</v>
      </c>
      <c r="N269" s="4" t="s">
        <v>2501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2322</v>
      </c>
      <c r="I270" s="94">
        <v>48</v>
      </c>
      <c r="J270" s="4" t="s">
        <v>3803</v>
      </c>
      <c r="K270" s="57" t="s">
        <v>79</v>
      </c>
      <c r="L270" s="4" t="s">
        <v>2363</v>
      </c>
      <c r="M270" s="4" t="s">
        <v>577</v>
      </c>
      <c r="N270" s="4" t="s">
        <v>2491</v>
      </c>
      <c r="O270" s="6"/>
      <c r="P270" s="4" t="s">
        <v>4217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2393</v>
      </c>
      <c r="I271" s="94">
        <v>108</v>
      </c>
      <c r="J271" s="4" t="s">
        <v>3127</v>
      </c>
      <c r="K271" s="57">
        <v>2731</v>
      </c>
      <c r="L271" s="4" t="s">
        <v>2432</v>
      </c>
      <c r="M271" s="4" t="s">
        <v>2431</v>
      </c>
      <c r="N271" s="4" t="s">
        <v>2501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2357</v>
      </c>
      <c r="I272" s="94">
        <v>92</v>
      </c>
      <c r="J272" s="4" t="s">
        <v>1111</v>
      </c>
      <c r="K272" s="57" t="s">
        <v>1110</v>
      </c>
      <c r="L272" s="4" t="s">
        <v>2359</v>
      </c>
      <c r="M272" s="4" t="s">
        <v>2358</v>
      </c>
      <c r="N272" s="4" t="s">
        <v>2501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2396</v>
      </c>
      <c r="E273" s="4" t="s">
        <v>34</v>
      </c>
      <c r="F273" s="4" t="s">
        <v>17</v>
      </c>
      <c r="G273" s="4">
        <v>9814</v>
      </c>
      <c r="H273" s="4" t="s">
        <v>2394</v>
      </c>
      <c r="I273" s="94">
        <v>20</v>
      </c>
      <c r="J273" s="4" t="s">
        <v>84</v>
      </c>
      <c r="K273" s="57"/>
      <c r="L273" s="4" t="s">
        <v>2430</v>
      </c>
      <c r="M273" s="4" t="s">
        <v>577</v>
      </c>
      <c r="N273" s="4" t="s">
        <v>2501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2115</v>
      </c>
      <c r="E274" s="4" t="s">
        <v>34</v>
      </c>
      <c r="F274" s="4" t="s">
        <v>17</v>
      </c>
      <c r="G274" s="4">
        <v>9814</v>
      </c>
      <c r="H274" s="4" t="s">
        <v>2321</v>
      </c>
      <c r="I274" s="94">
        <v>60</v>
      </c>
      <c r="J274" s="4" t="s">
        <v>2324</v>
      </c>
      <c r="K274" s="57" t="s">
        <v>2325</v>
      </c>
      <c r="L274" s="4" t="s">
        <v>2323</v>
      </c>
      <c r="M274" s="4" t="s">
        <v>577</v>
      </c>
      <c r="N274" s="4" t="s">
        <v>2501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2395</v>
      </c>
      <c r="I275" s="94">
        <v>47.999999999999993</v>
      </c>
      <c r="J275" s="4" t="s">
        <v>3803</v>
      </c>
      <c r="K275" s="57" t="s">
        <v>79</v>
      </c>
      <c r="L275" s="4" t="s">
        <v>2515</v>
      </c>
      <c r="M275" s="4" t="s">
        <v>577</v>
      </c>
      <c r="N275" s="4" t="s">
        <v>2491</v>
      </c>
      <c r="O275" s="6"/>
      <c r="P275" s="4" t="s">
        <v>4217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2393</v>
      </c>
      <c r="I276" s="94">
        <v>192</v>
      </c>
      <c r="J276" s="4" t="s">
        <v>3127</v>
      </c>
      <c r="K276" s="57">
        <v>2731</v>
      </c>
      <c r="L276" s="4" t="s">
        <v>2432</v>
      </c>
      <c r="M276" s="4" t="s">
        <v>2431</v>
      </c>
      <c r="N276" s="4" t="s">
        <v>2501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2357</v>
      </c>
      <c r="I277" s="94">
        <v>112</v>
      </c>
      <c r="J277" s="4" t="s">
        <v>1111</v>
      </c>
      <c r="K277" s="57" t="s">
        <v>1110</v>
      </c>
      <c r="L277" s="4" t="s">
        <v>2359</v>
      </c>
      <c r="M277" s="4" t="s">
        <v>2358</v>
      </c>
      <c r="N277" s="4" t="s">
        <v>2501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2396</v>
      </c>
      <c r="E278" s="4" t="s">
        <v>34</v>
      </c>
      <c r="F278" s="4" t="s">
        <v>17</v>
      </c>
      <c r="G278" s="4">
        <v>9814</v>
      </c>
      <c r="H278" s="4" t="s">
        <v>2394</v>
      </c>
      <c r="I278" s="94">
        <v>70.91</v>
      </c>
      <c r="J278" s="4" t="s">
        <v>84</v>
      </c>
      <c r="K278" s="57"/>
      <c r="L278" s="4" t="s">
        <v>2430</v>
      </c>
      <c r="M278" s="4" t="s">
        <v>577</v>
      </c>
      <c r="N278" s="4" t="s">
        <v>2501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2357</v>
      </c>
      <c r="I279" s="94">
        <v>92</v>
      </c>
      <c r="J279" s="4" t="s">
        <v>1111</v>
      </c>
      <c r="K279" s="57" t="s">
        <v>1110</v>
      </c>
      <c r="L279" s="4" t="s">
        <v>2359</v>
      </c>
      <c r="M279" s="4" t="s">
        <v>2358</v>
      </c>
      <c r="N279" s="4" t="s">
        <v>2501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2393</v>
      </c>
      <c r="I280" s="94">
        <v>128</v>
      </c>
      <c r="J280" s="4" t="s">
        <v>3127</v>
      </c>
      <c r="K280" s="57">
        <v>2731</v>
      </c>
      <c r="L280" s="4" t="s">
        <v>2432</v>
      </c>
      <c r="M280" s="4" t="s">
        <v>2431</v>
      </c>
      <c r="N280" s="4" t="s">
        <v>2501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2115</v>
      </c>
      <c r="E281" s="4" t="s">
        <v>34</v>
      </c>
      <c r="F281" s="4" t="s">
        <v>17</v>
      </c>
      <c r="G281" s="4">
        <v>9814</v>
      </c>
      <c r="H281" s="4" t="s">
        <v>2321</v>
      </c>
      <c r="I281" s="94">
        <v>11</v>
      </c>
      <c r="J281" s="4" t="s">
        <v>2324</v>
      </c>
      <c r="K281" s="57" t="s">
        <v>2325</v>
      </c>
      <c r="L281" s="4" t="s">
        <v>2323</v>
      </c>
      <c r="M281" s="4" t="s">
        <v>577</v>
      </c>
      <c r="N281" s="4" t="s">
        <v>2501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2395</v>
      </c>
      <c r="I282" s="94">
        <v>12</v>
      </c>
      <c r="J282" s="4" t="s">
        <v>3803</v>
      </c>
      <c r="K282" s="57" t="s">
        <v>79</v>
      </c>
      <c r="L282" s="4" t="s">
        <v>2515</v>
      </c>
      <c r="M282" s="4" t="s">
        <v>577</v>
      </c>
      <c r="N282" s="4" t="s">
        <v>2491</v>
      </c>
      <c r="O282" s="6"/>
      <c r="P282" s="4" t="s">
        <v>4217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2438</v>
      </c>
      <c r="I283" s="94">
        <v>12</v>
      </c>
      <c r="J283" s="4" t="s">
        <v>3803</v>
      </c>
      <c r="K283" s="57" t="s">
        <v>79</v>
      </c>
      <c r="L283" s="4" t="s">
        <v>2515</v>
      </c>
      <c r="M283" s="4" t="s">
        <v>577</v>
      </c>
      <c r="N283" s="4" t="s">
        <v>2491</v>
      </c>
      <c r="O283" s="6"/>
      <c r="P283" s="4" t="s">
        <v>4217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2357</v>
      </c>
      <c r="I284" s="94">
        <v>160</v>
      </c>
      <c r="J284" s="4" t="s">
        <v>1111</v>
      </c>
      <c r="K284" s="57" t="s">
        <v>1110</v>
      </c>
      <c r="L284" s="4" t="s">
        <v>2359</v>
      </c>
      <c r="M284" s="4" t="s">
        <v>2358</v>
      </c>
      <c r="N284" s="4" t="s">
        <v>2501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2438</v>
      </c>
      <c r="I285" s="94">
        <v>45</v>
      </c>
      <c r="J285" s="4" t="s">
        <v>3803</v>
      </c>
      <c r="K285" s="57" t="s">
        <v>79</v>
      </c>
      <c r="L285" s="4" t="s">
        <v>2515</v>
      </c>
      <c r="M285" s="4" t="s">
        <v>577</v>
      </c>
      <c r="N285" s="4" t="s">
        <v>2491</v>
      </c>
      <c r="O285" s="6"/>
      <c r="P285" s="4" t="s">
        <v>4217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2454</v>
      </c>
      <c r="I286" s="94">
        <v>79.2</v>
      </c>
      <c r="J286" s="4" t="s">
        <v>30</v>
      </c>
      <c r="K286" s="57" t="s">
        <v>79</v>
      </c>
      <c r="L286" s="4" t="s">
        <v>2456</v>
      </c>
      <c r="M286" s="4" t="s">
        <v>2455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2506</v>
      </c>
      <c r="I287" s="94">
        <v>72</v>
      </c>
      <c r="J287" s="4" t="s">
        <v>2509</v>
      </c>
      <c r="K287" s="57"/>
      <c r="L287" s="113" t="s">
        <v>2508</v>
      </c>
      <c r="M287" s="4" t="s">
        <v>2507</v>
      </c>
      <c r="N287" s="4" t="s">
        <v>2503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2438</v>
      </c>
      <c r="I288" s="94">
        <v>32.5</v>
      </c>
      <c r="J288" s="4" t="s">
        <v>3803</v>
      </c>
      <c r="K288" s="57" t="s">
        <v>79</v>
      </c>
      <c r="L288" s="4" t="s">
        <v>2515</v>
      </c>
      <c r="M288" s="4" t="s">
        <v>577</v>
      </c>
      <c r="N288" s="4" t="s">
        <v>2491</v>
      </c>
      <c r="O288" s="6"/>
      <c r="P288" s="4" t="s">
        <v>4217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2510</v>
      </c>
      <c r="I289" s="94">
        <v>1</v>
      </c>
      <c r="J289" s="4" t="s">
        <v>30</v>
      </c>
      <c r="K289" s="57" t="s">
        <v>79</v>
      </c>
      <c r="L289" s="4" t="s">
        <v>2456</v>
      </c>
      <c r="M289" s="4" t="s">
        <v>2512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2511</v>
      </c>
      <c r="I290" s="94">
        <v>72</v>
      </c>
      <c r="J290" s="4" t="s">
        <v>30</v>
      </c>
      <c r="K290" s="57" t="s">
        <v>79</v>
      </c>
      <c r="L290" s="4" t="s">
        <v>2514</v>
      </c>
      <c r="M290" s="4" t="s">
        <v>2513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1308</v>
      </c>
      <c r="E291" s="4" t="s">
        <v>33</v>
      </c>
      <c r="F291" s="4" t="s">
        <v>18</v>
      </c>
      <c r="G291" s="4">
        <v>9812</v>
      </c>
      <c r="H291" s="4" t="s">
        <v>2538</v>
      </c>
      <c r="I291" s="94">
        <v>222.5</v>
      </c>
      <c r="J291" s="4" t="s">
        <v>61</v>
      </c>
      <c r="K291" s="57">
        <v>9812</v>
      </c>
      <c r="L291" s="4" t="s">
        <v>2541</v>
      </c>
      <c r="M291" s="4" t="s">
        <v>2540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2539</v>
      </c>
      <c r="I292" s="94">
        <v>8</v>
      </c>
      <c r="J292" s="4" t="s">
        <v>2544</v>
      </c>
      <c r="K292" s="57">
        <v>8438</v>
      </c>
      <c r="L292" s="4" t="s">
        <v>2543</v>
      </c>
      <c r="M292" s="4" t="s">
        <v>2542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2438</v>
      </c>
      <c r="I293" s="94">
        <v>56</v>
      </c>
      <c r="J293" s="4" t="s">
        <v>3803</v>
      </c>
      <c r="K293" s="57" t="s">
        <v>79</v>
      </c>
      <c r="L293" s="4" t="s">
        <v>2515</v>
      </c>
      <c r="M293" s="4" t="s">
        <v>577</v>
      </c>
      <c r="N293" s="4" t="s">
        <v>2491</v>
      </c>
      <c r="O293" s="6"/>
      <c r="P293" s="4" t="s">
        <v>4217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2545</v>
      </c>
      <c r="I294" s="94">
        <v>24</v>
      </c>
      <c r="J294" s="4" t="s">
        <v>30</v>
      </c>
      <c r="K294" s="57" t="s">
        <v>79</v>
      </c>
      <c r="L294" s="4" t="s">
        <v>2549</v>
      </c>
      <c r="M294" s="4" t="s">
        <v>2548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2546</v>
      </c>
      <c r="I295" s="94">
        <v>6</v>
      </c>
      <c r="J295" s="4" t="s">
        <v>61</v>
      </c>
      <c r="K295" s="57">
        <v>9812</v>
      </c>
      <c r="L295" s="4" t="s">
        <v>2551</v>
      </c>
      <c r="M295" s="4" t="s">
        <v>2550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2547</v>
      </c>
      <c r="I296" s="94">
        <v>26</v>
      </c>
      <c r="J296" s="4" t="s">
        <v>61</v>
      </c>
      <c r="K296" s="57">
        <v>9812</v>
      </c>
      <c r="L296" s="4" t="s">
        <v>2553</v>
      </c>
      <c r="M296" s="4" t="s">
        <v>2552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2580</v>
      </c>
      <c r="E297" s="4" t="s">
        <v>33</v>
      </c>
      <c r="F297" s="4" t="s">
        <v>18</v>
      </c>
      <c r="G297" s="4">
        <v>9812</v>
      </c>
      <c r="H297" s="4" t="s">
        <v>2538</v>
      </c>
      <c r="I297" s="94">
        <v>29.32</v>
      </c>
      <c r="J297" s="4" t="s">
        <v>61</v>
      </c>
      <c r="K297" s="57">
        <v>9812</v>
      </c>
      <c r="L297" s="4" t="s">
        <v>2541</v>
      </c>
      <c r="M297" s="4" t="s">
        <v>2540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2605</v>
      </c>
      <c r="I298" s="94">
        <v>100</v>
      </c>
      <c r="J298" s="4" t="s">
        <v>84</v>
      </c>
      <c r="K298" s="57"/>
      <c r="L298" s="4" t="s">
        <v>3587</v>
      </c>
      <c r="M298" s="4" t="s">
        <v>2607</v>
      </c>
      <c r="N298" s="4" t="s">
        <v>2501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1547</v>
      </c>
      <c r="E299" s="4" t="s">
        <v>34</v>
      </c>
      <c r="F299" s="4" t="s">
        <v>18</v>
      </c>
      <c r="G299" s="4">
        <v>9814</v>
      </c>
      <c r="H299" s="4" t="s">
        <v>2606</v>
      </c>
      <c r="I299" s="94">
        <v>24</v>
      </c>
      <c r="J299" s="4" t="s">
        <v>61</v>
      </c>
      <c r="K299" s="57">
        <v>9813</v>
      </c>
      <c r="L299" s="4" t="s">
        <v>2609</v>
      </c>
      <c r="M299" s="4" t="s">
        <v>2608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1072</v>
      </c>
      <c r="E300" s="4" t="s">
        <v>34</v>
      </c>
      <c r="F300" s="4" t="s">
        <v>17</v>
      </c>
      <c r="G300" s="4">
        <v>9814</v>
      </c>
      <c r="H300" s="4" t="s">
        <v>2610</v>
      </c>
      <c r="I300" s="94">
        <v>2</v>
      </c>
      <c r="J300" s="4" t="s">
        <v>3690</v>
      </c>
      <c r="K300" s="57" t="s">
        <v>3689</v>
      </c>
      <c r="L300" s="4" t="s">
        <v>3691</v>
      </c>
      <c r="M300" s="4" t="s">
        <v>577</v>
      </c>
      <c r="N300" s="4" t="s">
        <v>2491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1072</v>
      </c>
      <c r="E301" s="4" t="s">
        <v>34</v>
      </c>
      <c r="F301" s="4" t="s">
        <v>17</v>
      </c>
      <c r="G301" s="4">
        <v>9814</v>
      </c>
      <c r="H301" s="4" t="s">
        <v>2611</v>
      </c>
      <c r="I301" s="94">
        <v>0.5</v>
      </c>
      <c r="J301" s="4" t="s">
        <v>3690</v>
      </c>
      <c r="K301" s="57" t="s">
        <v>3689</v>
      </c>
      <c r="L301" s="4" t="s">
        <v>3691</v>
      </c>
      <c r="M301" s="4" t="s">
        <v>577</v>
      </c>
      <c r="N301" s="4" t="s">
        <v>2491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2605</v>
      </c>
      <c r="I302" s="94">
        <v>160</v>
      </c>
      <c r="J302" s="4" t="s">
        <v>84</v>
      </c>
      <c r="K302" s="57"/>
      <c r="L302" s="4" t="s">
        <v>3587</v>
      </c>
      <c r="M302" s="4" t="s">
        <v>2607</v>
      </c>
      <c r="N302" s="4" t="s">
        <v>2501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1552</v>
      </c>
      <c r="E303" s="4" t="s">
        <v>34</v>
      </c>
      <c r="F303" s="4" t="s">
        <v>18</v>
      </c>
      <c r="G303" s="4">
        <v>9814</v>
      </c>
      <c r="H303" s="4" t="s">
        <v>2606</v>
      </c>
      <c r="I303" s="94">
        <v>36</v>
      </c>
      <c r="J303" s="4" t="s">
        <v>61</v>
      </c>
      <c r="K303" s="57">
        <v>9813</v>
      </c>
      <c r="L303" s="4" t="s">
        <v>2609</v>
      </c>
      <c r="M303" s="4" t="s">
        <v>2608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2681</v>
      </c>
      <c r="E304" s="4" t="s">
        <v>33</v>
      </c>
      <c r="F304" s="4" t="s">
        <v>18</v>
      </c>
      <c r="G304" s="4">
        <v>9812</v>
      </c>
      <c r="H304" s="4" t="s">
        <v>2605</v>
      </c>
      <c r="I304" s="94">
        <v>290</v>
      </c>
      <c r="J304" s="4" t="s">
        <v>84</v>
      </c>
      <c r="K304" s="57"/>
      <c r="L304" s="4" t="s">
        <v>3587</v>
      </c>
      <c r="M304" s="4" t="s">
        <v>2607</v>
      </c>
      <c r="N304" s="4" t="s">
        <v>2501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1552</v>
      </c>
      <c r="E305" s="4" t="s">
        <v>34</v>
      </c>
      <c r="F305" s="4" t="s">
        <v>18</v>
      </c>
      <c r="G305" s="4">
        <v>9814</v>
      </c>
      <c r="H305" s="4" t="s">
        <v>2606</v>
      </c>
      <c r="I305" s="94">
        <v>16</v>
      </c>
      <c r="J305" s="4" t="s">
        <v>61</v>
      </c>
      <c r="K305" s="57">
        <v>9813</v>
      </c>
      <c r="L305" s="4" t="s">
        <v>2609</v>
      </c>
      <c r="M305" s="4" t="s">
        <v>2608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2682</v>
      </c>
      <c r="I306" s="94">
        <v>64</v>
      </c>
      <c r="J306" s="4" t="s">
        <v>2686</v>
      </c>
      <c r="K306" s="57" t="s">
        <v>2685</v>
      </c>
      <c r="L306" s="4" t="s">
        <v>2684</v>
      </c>
      <c r="M306" s="4" t="s">
        <v>2683</v>
      </c>
      <c r="N306" s="4" t="s">
        <v>2501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1549</v>
      </c>
      <c r="E307" s="4" t="s">
        <v>33</v>
      </c>
      <c r="F307" s="4" t="s">
        <v>18</v>
      </c>
      <c r="G307" s="4">
        <v>9812</v>
      </c>
      <c r="H307" s="4" t="s">
        <v>2717</v>
      </c>
      <c r="I307" s="94">
        <v>69</v>
      </c>
      <c r="J307" s="4" t="s">
        <v>61</v>
      </c>
      <c r="K307" s="57">
        <v>9812</v>
      </c>
      <c r="L307" s="4" t="s">
        <v>2721</v>
      </c>
      <c r="M307" s="4" t="s">
        <v>2720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2605</v>
      </c>
      <c r="I308" s="94">
        <v>72</v>
      </c>
      <c r="J308" s="4" t="s">
        <v>84</v>
      </c>
      <c r="K308" s="57"/>
      <c r="L308" s="4" t="s">
        <v>3587</v>
      </c>
      <c r="M308" s="4" t="s">
        <v>2607</v>
      </c>
      <c r="N308" s="4" t="s">
        <v>2501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1782</v>
      </c>
      <c r="E309" s="4" t="s">
        <v>33</v>
      </c>
      <c r="F309" s="4" t="s">
        <v>18</v>
      </c>
      <c r="G309" s="4">
        <v>9812</v>
      </c>
      <c r="H309" s="4" t="s">
        <v>2718</v>
      </c>
      <c r="I309" s="94">
        <v>260</v>
      </c>
      <c r="J309" s="4" t="s">
        <v>84</v>
      </c>
      <c r="K309" s="57"/>
      <c r="L309" s="4" t="s">
        <v>3587</v>
      </c>
      <c r="M309" s="4" t="s">
        <v>2607</v>
      </c>
      <c r="N309" s="4" t="s">
        <v>2501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1331</v>
      </c>
      <c r="E310" s="4" t="s">
        <v>33</v>
      </c>
      <c r="F310" s="4" t="s">
        <v>18</v>
      </c>
      <c r="G310" s="4">
        <v>9812</v>
      </c>
      <c r="H310" s="4" t="s">
        <v>2719</v>
      </c>
      <c r="I310" s="94">
        <v>340.5</v>
      </c>
      <c r="J310" s="4" t="s">
        <v>84</v>
      </c>
      <c r="K310" s="57"/>
      <c r="L310" s="4" t="s">
        <v>3587</v>
      </c>
      <c r="M310" s="4" t="s">
        <v>2607</v>
      </c>
      <c r="N310" s="4" t="s">
        <v>2501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2682</v>
      </c>
      <c r="I311" s="94">
        <v>56</v>
      </c>
      <c r="J311" s="4" t="s">
        <v>2686</v>
      </c>
      <c r="K311" s="57" t="s">
        <v>2685</v>
      </c>
      <c r="L311" s="4" t="s">
        <v>2684</v>
      </c>
      <c r="M311" s="4" t="s">
        <v>2683</v>
      </c>
      <c r="N311" s="4" t="s">
        <v>2501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2546</v>
      </c>
      <c r="I312" s="94">
        <v>108</v>
      </c>
      <c r="J312" s="4" t="s">
        <v>61</v>
      </c>
      <c r="K312" s="57">
        <v>9812</v>
      </c>
      <c r="L312" s="4" t="s">
        <v>2551</v>
      </c>
      <c r="M312" s="4" t="s">
        <v>2550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2074</v>
      </c>
      <c r="E313" s="4" t="s">
        <v>33</v>
      </c>
      <c r="F313" s="4" t="s">
        <v>18</v>
      </c>
      <c r="G313" s="4">
        <v>9812</v>
      </c>
      <c r="H313" s="4" t="s">
        <v>2743</v>
      </c>
      <c r="I313" s="94">
        <v>62</v>
      </c>
      <c r="J313" s="4" t="s">
        <v>61</v>
      </c>
      <c r="K313" s="57">
        <v>9812</v>
      </c>
      <c r="L313" s="4" t="s">
        <v>2746</v>
      </c>
      <c r="M313" s="4" t="s">
        <v>2745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2718</v>
      </c>
      <c r="I314" s="94">
        <v>274.5</v>
      </c>
      <c r="J314" s="4" t="s">
        <v>84</v>
      </c>
      <c r="K314" s="57"/>
      <c r="L314" s="4" t="s">
        <v>3587</v>
      </c>
      <c r="M314" s="4" t="s">
        <v>2607</v>
      </c>
      <c r="N314" s="4" t="s">
        <v>2501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2719</v>
      </c>
      <c r="I315" s="94">
        <v>236</v>
      </c>
      <c r="J315" s="4" t="s">
        <v>84</v>
      </c>
      <c r="K315" s="57"/>
      <c r="L315" s="4" t="s">
        <v>3587</v>
      </c>
      <c r="M315" s="4" t="s">
        <v>2607</v>
      </c>
      <c r="N315" s="4" t="s">
        <v>2501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1331</v>
      </c>
      <c r="E316" s="4" t="s">
        <v>33</v>
      </c>
      <c r="F316" s="4" t="s">
        <v>18</v>
      </c>
      <c r="G316" s="4">
        <v>9812</v>
      </c>
      <c r="H316" s="4" t="s">
        <v>2744</v>
      </c>
      <c r="I316" s="94">
        <v>40</v>
      </c>
      <c r="J316" s="4" t="s">
        <v>61</v>
      </c>
      <c r="K316" s="57">
        <v>9812</v>
      </c>
      <c r="L316" s="4" t="s">
        <v>2748</v>
      </c>
      <c r="M316" s="4" t="s">
        <v>2747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1290</v>
      </c>
      <c r="E317" s="4" t="s">
        <v>33</v>
      </c>
      <c r="F317" s="4" t="s">
        <v>18</v>
      </c>
      <c r="G317" s="4">
        <v>9812</v>
      </c>
      <c r="H317" s="4" t="s">
        <v>2784</v>
      </c>
      <c r="I317" s="94">
        <v>134</v>
      </c>
      <c r="J317" s="4" t="s">
        <v>1111</v>
      </c>
      <c r="K317" s="57" t="s">
        <v>1110</v>
      </c>
      <c r="L317" s="4" t="s">
        <v>2786</v>
      </c>
      <c r="M317" s="4" t="s">
        <v>2785</v>
      </c>
      <c r="N317" s="4" t="s">
        <v>2501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2605</v>
      </c>
      <c r="I318" s="94">
        <v>28</v>
      </c>
      <c r="J318" s="4" t="s">
        <v>84</v>
      </c>
      <c r="K318" s="57"/>
      <c r="L318" s="4" t="s">
        <v>3587</v>
      </c>
      <c r="M318" s="4" t="s">
        <v>2607</v>
      </c>
      <c r="N318" s="4" t="s">
        <v>2501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2718</v>
      </c>
      <c r="I319" s="94">
        <v>166</v>
      </c>
      <c r="J319" s="4" t="s">
        <v>84</v>
      </c>
      <c r="K319" s="57"/>
      <c r="L319" s="4" t="s">
        <v>3587</v>
      </c>
      <c r="M319" s="4" t="s">
        <v>2607</v>
      </c>
      <c r="N319" s="4" t="s">
        <v>2501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2783</v>
      </c>
      <c r="I320" s="94">
        <v>70</v>
      </c>
      <c r="J320" s="4" t="s">
        <v>84</v>
      </c>
      <c r="K320" s="57"/>
      <c r="L320" s="4" t="s">
        <v>3587</v>
      </c>
      <c r="M320" s="4" t="s">
        <v>2607</v>
      </c>
      <c r="N320" s="4" t="s">
        <v>2501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2719</v>
      </c>
      <c r="I321" s="94">
        <v>154</v>
      </c>
      <c r="J321" s="4" t="s">
        <v>84</v>
      </c>
      <c r="K321" s="57"/>
      <c r="L321" s="4" t="s">
        <v>3587</v>
      </c>
      <c r="M321" s="4" t="s">
        <v>2607</v>
      </c>
      <c r="N321" s="4" t="s">
        <v>2501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2808</v>
      </c>
      <c r="I322" s="94">
        <v>96</v>
      </c>
      <c r="J322" s="4" t="s">
        <v>52</v>
      </c>
      <c r="K322" s="57">
        <v>9330</v>
      </c>
      <c r="L322" s="4" t="s">
        <v>2812</v>
      </c>
      <c r="M322" s="4" t="s">
        <v>2811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2783</v>
      </c>
      <c r="I323" s="94">
        <v>271.5</v>
      </c>
      <c r="J323" s="4" t="s">
        <v>84</v>
      </c>
      <c r="K323" s="57"/>
      <c r="L323" s="4" t="s">
        <v>3587</v>
      </c>
      <c r="M323" s="4" t="s">
        <v>2607</v>
      </c>
      <c r="N323" s="4" t="s">
        <v>2501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1290</v>
      </c>
      <c r="E324" s="4" t="s">
        <v>33</v>
      </c>
      <c r="F324" s="4" t="s">
        <v>18</v>
      </c>
      <c r="G324" s="4">
        <v>9812</v>
      </c>
      <c r="H324" s="4" t="s">
        <v>2719</v>
      </c>
      <c r="I324" s="94">
        <v>46.62</v>
      </c>
      <c r="J324" s="4" t="s">
        <v>84</v>
      </c>
      <c r="K324" s="57"/>
      <c r="L324" s="4" t="s">
        <v>3587</v>
      </c>
      <c r="M324" s="4" t="s">
        <v>2607</v>
      </c>
      <c r="N324" s="4" t="s">
        <v>2501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2809</v>
      </c>
      <c r="I325" s="94">
        <v>209.38</v>
      </c>
      <c r="J325" s="4" t="s">
        <v>84</v>
      </c>
      <c r="K325" s="57"/>
      <c r="L325" s="4" t="s">
        <v>3587</v>
      </c>
      <c r="M325" s="4" t="s">
        <v>2607</v>
      </c>
      <c r="N325" s="4" t="s">
        <v>2501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2810</v>
      </c>
      <c r="I326" s="94">
        <v>36</v>
      </c>
      <c r="J326" s="4" t="s">
        <v>3127</v>
      </c>
      <c r="K326" s="57">
        <v>2731</v>
      </c>
      <c r="L326" s="4" t="s">
        <v>2814</v>
      </c>
      <c r="M326" s="4" t="s">
        <v>2813</v>
      </c>
      <c r="N326" s="4" t="s">
        <v>2501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2808</v>
      </c>
      <c r="I327" s="94">
        <v>148</v>
      </c>
      <c r="J327" s="4" t="s">
        <v>52</v>
      </c>
      <c r="K327" s="57">
        <v>9330</v>
      </c>
      <c r="L327" s="4" t="s">
        <v>2812</v>
      </c>
      <c r="M327" s="4" t="s">
        <v>2811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1331</v>
      </c>
      <c r="E328" s="4" t="s">
        <v>33</v>
      </c>
      <c r="F328" s="4" t="s">
        <v>18</v>
      </c>
      <c r="G328" s="4">
        <v>9812</v>
      </c>
      <c r="H328" s="4" t="s">
        <v>2809</v>
      </c>
      <c r="I328" s="94">
        <v>268</v>
      </c>
      <c r="J328" s="4" t="s">
        <v>84</v>
      </c>
      <c r="K328" s="57"/>
      <c r="L328" s="4" t="s">
        <v>3587</v>
      </c>
      <c r="M328" s="4" t="s">
        <v>2607</v>
      </c>
      <c r="N328" s="4" t="s">
        <v>2501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2114</v>
      </c>
      <c r="E329" s="4" t="s">
        <v>33</v>
      </c>
      <c r="F329" s="4" t="s">
        <v>18</v>
      </c>
      <c r="G329" s="4">
        <v>9812</v>
      </c>
      <c r="H329" s="4" t="s">
        <v>2808</v>
      </c>
      <c r="I329" s="94">
        <v>48</v>
      </c>
      <c r="J329" s="4" t="s">
        <v>52</v>
      </c>
      <c r="K329" s="57">
        <v>9330</v>
      </c>
      <c r="L329" s="4" t="s">
        <v>3216</v>
      </c>
      <c r="M329" s="4" t="s">
        <v>2811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2857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2783</v>
      </c>
      <c r="I331" s="94">
        <v>313</v>
      </c>
      <c r="J331" s="4" t="s">
        <v>84</v>
      </c>
      <c r="K331" s="57"/>
      <c r="L331" s="4" t="s">
        <v>3587</v>
      </c>
      <c r="M331" s="4" t="s">
        <v>2607</v>
      </c>
      <c r="N331" s="4" t="s">
        <v>2501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2681</v>
      </c>
      <c r="E332" s="4" t="s">
        <v>33</v>
      </c>
      <c r="F332" s="4" t="s">
        <v>18</v>
      </c>
      <c r="G332" s="4">
        <v>9812</v>
      </c>
      <c r="H332" s="4" t="s">
        <v>2809</v>
      </c>
      <c r="I332" s="94">
        <v>257</v>
      </c>
      <c r="J332" s="4" t="s">
        <v>84</v>
      </c>
      <c r="K332" s="57"/>
      <c r="L332" s="4" t="s">
        <v>3587</v>
      </c>
      <c r="M332" s="4" t="s">
        <v>2607</v>
      </c>
      <c r="N332" s="4" t="s">
        <v>2501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1348</v>
      </c>
      <c r="E333" s="4" t="s">
        <v>33</v>
      </c>
      <c r="F333" s="4" t="s">
        <v>18</v>
      </c>
      <c r="G333" s="4">
        <v>9812</v>
      </c>
      <c r="H333" s="4" t="s">
        <v>2885</v>
      </c>
      <c r="I333" s="94">
        <v>30</v>
      </c>
      <c r="J333" s="4" t="s">
        <v>1822</v>
      </c>
      <c r="K333" s="57" t="s">
        <v>2490</v>
      </c>
      <c r="L333" s="4" t="s">
        <v>2891</v>
      </c>
      <c r="M333" s="4" t="s">
        <v>2890</v>
      </c>
      <c r="N333" s="4" t="s">
        <v>2492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2886</v>
      </c>
      <c r="I334" s="94">
        <v>60</v>
      </c>
      <c r="J334" s="4" t="s">
        <v>61</v>
      </c>
      <c r="K334" s="57">
        <v>9812</v>
      </c>
      <c r="L334" s="4" t="s">
        <v>2893</v>
      </c>
      <c r="M334" s="4" t="s">
        <v>2892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1782</v>
      </c>
      <c r="E335" s="4" t="s">
        <v>33</v>
      </c>
      <c r="F335" s="4" t="s">
        <v>18</v>
      </c>
      <c r="G335" s="4">
        <v>9812</v>
      </c>
      <c r="H335" s="4" t="s">
        <v>2887</v>
      </c>
      <c r="I335" s="94">
        <v>96</v>
      </c>
      <c r="J335" s="4" t="s">
        <v>1822</v>
      </c>
      <c r="K335" s="57" t="s">
        <v>2490</v>
      </c>
      <c r="L335" s="4" t="s">
        <v>2895</v>
      </c>
      <c r="M335" s="4" t="s">
        <v>2894</v>
      </c>
      <c r="N335" s="4" t="s">
        <v>2503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2783</v>
      </c>
      <c r="I336" s="94">
        <v>14</v>
      </c>
      <c r="J336" s="4" t="s">
        <v>84</v>
      </c>
      <c r="K336" s="57"/>
      <c r="L336" s="4" t="s">
        <v>3587</v>
      </c>
      <c r="M336" s="4" t="s">
        <v>2607</v>
      </c>
      <c r="N336" s="4" t="s">
        <v>2501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2888</v>
      </c>
      <c r="I337" s="94">
        <v>262</v>
      </c>
      <c r="J337" s="4" t="s">
        <v>84</v>
      </c>
      <c r="K337" s="57"/>
      <c r="L337" s="4" t="s">
        <v>3587</v>
      </c>
      <c r="M337" s="4" t="s">
        <v>2607</v>
      </c>
      <c r="N337" s="4" t="s">
        <v>2501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2889</v>
      </c>
      <c r="I338" s="94">
        <v>140</v>
      </c>
      <c r="J338" s="4" t="s">
        <v>84</v>
      </c>
      <c r="K338" s="57"/>
      <c r="L338" s="4" t="s">
        <v>3587</v>
      </c>
      <c r="M338" s="4" t="s">
        <v>2607</v>
      </c>
      <c r="N338" s="4" t="s">
        <v>2501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1542</v>
      </c>
      <c r="E339" s="4" t="s">
        <v>33</v>
      </c>
      <c r="F339" s="4" t="s">
        <v>18</v>
      </c>
      <c r="G339" s="4">
        <v>9812</v>
      </c>
      <c r="H339" s="4" t="s">
        <v>2926</v>
      </c>
      <c r="I339" s="94">
        <v>38.999999999999993</v>
      </c>
      <c r="J339" s="4" t="s">
        <v>2930</v>
      </c>
      <c r="K339" s="57"/>
      <c r="L339" s="4" t="s">
        <v>2929</v>
      </c>
      <c r="M339" s="4" t="s">
        <v>2928</v>
      </c>
      <c r="N339" s="4" t="s">
        <v>2501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1699</v>
      </c>
      <c r="E340" s="4" t="s">
        <v>33</v>
      </c>
      <c r="F340" s="4" t="s">
        <v>18</v>
      </c>
      <c r="G340" s="4">
        <v>9812</v>
      </c>
      <c r="H340" s="4" t="s">
        <v>2927</v>
      </c>
      <c r="I340" s="94">
        <v>12.48</v>
      </c>
      <c r="J340" s="4" t="s">
        <v>61</v>
      </c>
      <c r="K340" s="57">
        <v>9812</v>
      </c>
      <c r="L340" s="4" t="s">
        <v>2932</v>
      </c>
      <c r="M340" s="4" t="s">
        <v>2931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2887</v>
      </c>
      <c r="I341" s="94">
        <v>30</v>
      </c>
      <c r="J341" s="4" t="s">
        <v>1822</v>
      </c>
      <c r="K341" s="57" t="s">
        <v>2490</v>
      </c>
      <c r="L341" s="4" t="s">
        <v>2895</v>
      </c>
      <c r="M341" s="4" t="s">
        <v>2894</v>
      </c>
      <c r="N341" s="4" t="s">
        <v>2503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2888</v>
      </c>
      <c r="I342" s="94">
        <v>268</v>
      </c>
      <c r="J342" s="4" t="s">
        <v>84</v>
      </c>
      <c r="K342" s="57"/>
      <c r="L342" s="4" t="s">
        <v>3587</v>
      </c>
      <c r="M342" s="4" t="s">
        <v>2607</v>
      </c>
      <c r="N342" s="4" t="s">
        <v>2501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2889</v>
      </c>
      <c r="I343" s="94">
        <v>270</v>
      </c>
      <c r="J343" s="4" t="s">
        <v>84</v>
      </c>
      <c r="K343" s="57"/>
      <c r="L343" s="4" t="s">
        <v>3587</v>
      </c>
      <c r="M343" s="4" t="s">
        <v>2607</v>
      </c>
      <c r="N343" s="4" t="s">
        <v>2501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2933</v>
      </c>
      <c r="I344" s="94">
        <v>48</v>
      </c>
      <c r="J344" s="4" t="s">
        <v>61</v>
      </c>
      <c r="K344" s="57">
        <v>9812</v>
      </c>
      <c r="L344" s="4" t="s">
        <v>2935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2934</v>
      </c>
      <c r="I345" s="94">
        <v>166</v>
      </c>
      <c r="J345" s="4" t="s">
        <v>2957</v>
      </c>
      <c r="K345" s="57" t="s">
        <v>2958</v>
      </c>
      <c r="L345" s="4" t="s">
        <v>2956</v>
      </c>
      <c r="M345" s="4" t="s">
        <v>577</v>
      </c>
      <c r="N345" s="4" t="s">
        <v>2501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2959</v>
      </c>
      <c r="I346" s="94">
        <v>64</v>
      </c>
      <c r="J346" s="4" t="s">
        <v>61</v>
      </c>
      <c r="K346" s="57">
        <v>9812</v>
      </c>
      <c r="L346" s="4" t="s">
        <v>2962</v>
      </c>
      <c r="M346" s="4" t="s">
        <v>2961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2888</v>
      </c>
      <c r="I347" s="94">
        <v>176</v>
      </c>
      <c r="J347" s="4" t="s">
        <v>84</v>
      </c>
      <c r="K347" s="57"/>
      <c r="L347" s="4" t="s">
        <v>3587</v>
      </c>
      <c r="M347" s="4" t="s">
        <v>2607</v>
      </c>
      <c r="N347" s="4" t="s">
        <v>2501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2960</v>
      </c>
      <c r="I348" s="94">
        <v>112</v>
      </c>
      <c r="J348" s="4" t="s">
        <v>84</v>
      </c>
      <c r="K348" s="57"/>
      <c r="L348" s="4" t="s">
        <v>3587</v>
      </c>
      <c r="M348" s="4" t="s">
        <v>2607</v>
      </c>
      <c r="N348" s="4" t="s">
        <v>2501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1331</v>
      </c>
      <c r="E349" s="4" t="s">
        <v>33</v>
      </c>
      <c r="F349" s="4" t="s">
        <v>18</v>
      </c>
      <c r="G349" s="4">
        <v>9812</v>
      </c>
      <c r="H349" s="4" t="s">
        <v>2889</v>
      </c>
      <c r="I349" s="94">
        <v>128</v>
      </c>
      <c r="J349" s="4" t="s">
        <v>84</v>
      </c>
      <c r="K349" s="57"/>
      <c r="L349" s="4" t="s">
        <v>3587</v>
      </c>
      <c r="M349" s="4" t="s">
        <v>2607</v>
      </c>
      <c r="N349" s="4" t="s">
        <v>2501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2933</v>
      </c>
      <c r="I350" s="94">
        <v>42</v>
      </c>
      <c r="J350" s="4" t="s">
        <v>61</v>
      </c>
      <c r="K350" s="57">
        <v>9812</v>
      </c>
      <c r="L350" s="4" t="s">
        <v>2935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2934</v>
      </c>
      <c r="I351" s="94">
        <v>184</v>
      </c>
      <c r="J351" s="4" t="s">
        <v>2957</v>
      </c>
      <c r="K351" s="57" t="s">
        <v>2958</v>
      </c>
      <c r="L351" s="4" t="s">
        <v>2956</v>
      </c>
      <c r="M351" s="4" t="s">
        <v>577</v>
      </c>
      <c r="N351" s="4" t="s">
        <v>2501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2960</v>
      </c>
      <c r="I352" s="94">
        <v>290.38</v>
      </c>
      <c r="J352" s="4" t="s">
        <v>84</v>
      </c>
      <c r="K352" s="57"/>
      <c r="L352" s="4" t="s">
        <v>3587</v>
      </c>
      <c r="M352" s="4" t="s">
        <v>2607</v>
      </c>
      <c r="N352" s="4" t="s">
        <v>2501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2889</v>
      </c>
      <c r="I353" s="94">
        <v>102.62</v>
      </c>
      <c r="J353" s="4" t="s">
        <v>84</v>
      </c>
      <c r="K353" s="57"/>
      <c r="L353" s="4" t="s">
        <v>3587</v>
      </c>
      <c r="M353" s="4" t="s">
        <v>2607</v>
      </c>
      <c r="N353" s="4" t="s">
        <v>2501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2934</v>
      </c>
      <c r="I354" s="94">
        <v>80</v>
      </c>
      <c r="J354" s="4" t="s">
        <v>2957</v>
      </c>
      <c r="K354" s="57" t="s">
        <v>2958</v>
      </c>
      <c r="L354" s="4" t="s">
        <v>2956</v>
      </c>
      <c r="M354" s="4" t="s">
        <v>577</v>
      </c>
      <c r="N354" s="4" t="s">
        <v>2501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3016</v>
      </c>
      <c r="I355" s="94">
        <v>70</v>
      </c>
      <c r="J355" s="4" t="s">
        <v>30</v>
      </c>
      <c r="K355" s="57" t="s">
        <v>79</v>
      </c>
      <c r="L355" s="4" t="s">
        <v>3018</v>
      </c>
      <c r="M355" s="4" t="s">
        <v>3017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2960</v>
      </c>
      <c r="I356" s="94">
        <v>138.00000000000003</v>
      </c>
      <c r="J356" s="4" t="s">
        <v>84</v>
      </c>
      <c r="K356" s="57"/>
      <c r="L356" s="4" t="s">
        <v>3587</v>
      </c>
      <c r="M356" s="4" t="s">
        <v>2607</v>
      </c>
      <c r="N356" s="4" t="s">
        <v>2501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3041</v>
      </c>
      <c r="I357" s="94">
        <v>40</v>
      </c>
      <c r="J357" s="4" t="s">
        <v>30</v>
      </c>
      <c r="K357" s="57" t="s">
        <v>79</v>
      </c>
      <c r="L357" s="4" t="s">
        <v>3018</v>
      </c>
      <c r="M357" s="4" t="s">
        <v>3043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3042</v>
      </c>
      <c r="I358" s="94">
        <v>38</v>
      </c>
      <c r="J358" s="4" t="s">
        <v>3045</v>
      </c>
      <c r="K358" s="57" t="s">
        <v>3046</v>
      </c>
      <c r="L358" s="4" t="s">
        <v>3047</v>
      </c>
      <c r="M358" s="4" t="s">
        <v>3044</v>
      </c>
      <c r="N358" s="4" t="s">
        <v>2501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2115</v>
      </c>
      <c r="E359" s="4" t="s">
        <v>34</v>
      </c>
      <c r="F359" s="4" t="s">
        <v>17</v>
      </c>
      <c r="G359" s="4">
        <v>9814</v>
      </c>
      <c r="H359" s="4" t="s">
        <v>2395</v>
      </c>
      <c r="I359" s="94">
        <v>16</v>
      </c>
      <c r="J359" s="4" t="s">
        <v>3803</v>
      </c>
      <c r="K359" s="57" t="s">
        <v>79</v>
      </c>
      <c r="L359" s="4" t="s">
        <v>2515</v>
      </c>
      <c r="M359" s="4" t="s">
        <v>577</v>
      </c>
      <c r="N359" s="4" t="s">
        <v>2491</v>
      </c>
      <c r="O359" s="6"/>
      <c r="P359" s="4" t="s">
        <v>4217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1156</v>
      </c>
      <c r="E360" s="4" t="s">
        <v>34</v>
      </c>
      <c r="F360" s="4" t="s">
        <v>17</v>
      </c>
      <c r="G360" s="4">
        <v>9814</v>
      </c>
      <c r="H360" s="4" t="s">
        <v>3048</v>
      </c>
      <c r="I360" s="94">
        <v>55</v>
      </c>
      <c r="J360" s="4" t="s">
        <v>30</v>
      </c>
      <c r="K360" s="57" t="s">
        <v>79</v>
      </c>
      <c r="L360" s="4" t="s">
        <v>3049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2075</v>
      </c>
      <c r="E361" s="4" t="s">
        <v>33</v>
      </c>
      <c r="F361" s="4" t="s">
        <v>18</v>
      </c>
      <c r="G361" s="4">
        <v>9812</v>
      </c>
      <c r="H361" s="4" t="s">
        <v>3088</v>
      </c>
      <c r="I361" s="94">
        <v>132</v>
      </c>
      <c r="J361" s="4" t="s">
        <v>30</v>
      </c>
      <c r="K361" s="57" t="s">
        <v>79</v>
      </c>
      <c r="L361" s="4" t="s">
        <v>3018</v>
      </c>
      <c r="M361" s="4" t="s">
        <v>3090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3089</v>
      </c>
      <c r="I362" s="94">
        <v>8</v>
      </c>
      <c r="J362" s="4" t="s">
        <v>61</v>
      </c>
      <c r="K362" s="57">
        <v>9812</v>
      </c>
      <c r="L362" s="4" t="s">
        <v>3092</v>
      </c>
      <c r="M362" s="4" t="s">
        <v>3091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2888</v>
      </c>
      <c r="I363" s="94">
        <v>73.3</v>
      </c>
      <c r="J363" s="4" t="s">
        <v>84</v>
      </c>
      <c r="K363" s="57"/>
      <c r="L363" s="4" t="s">
        <v>3587</v>
      </c>
      <c r="M363" s="4" t="s">
        <v>2607</v>
      </c>
      <c r="N363" s="4" t="s">
        <v>2501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2960</v>
      </c>
      <c r="I364" s="94">
        <v>26.7</v>
      </c>
      <c r="J364" s="4" t="s">
        <v>84</v>
      </c>
      <c r="K364" s="57"/>
      <c r="L364" s="4" t="s">
        <v>3587</v>
      </c>
      <c r="M364" s="4" t="s">
        <v>2607</v>
      </c>
      <c r="N364" s="4" t="s">
        <v>2501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3093</v>
      </c>
      <c r="I365" s="94">
        <v>127</v>
      </c>
      <c r="J365" s="4" t="s">
        <v>30</v>
      </c>
      <c r="K365" s="57" t="s">
        <v>79</v>
      </c>
      <c r="L365" s="4" t="s">
        <v>3096</v>
      </c>
      <c r="M365" s="4" t="s">
        <v>3095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3094</v>
      </c>
      <c r="I366" s="94">
        <v>156</v>
      </c>
      <c r="J366" s="4" t="s">
        <v>2957</v>
      </c>
      <c r="K366" s="57" t="s">
        <v>2958</v>
      </c>
      <c r="L366" s="4" t="s">
        <v>3125</v>
      </c>
      <c r="M366" s="4" t="s">
        <v>577</v>
      </c>
      <c r="N366" s="4" t="s">
        <v>2501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3041</v>
      </c>
      <c r="I367" s="94">
        <v>128</v>
      </c>
      <c r="J367" s="4" t="s">
        <v>30</v>
      </c>
      <c r="K367" s="57" t="s">
        <v>79</v>
      </c>
      <c r="L367" s="4" t="s">
        <v>3018</v>
      </c>
      <c r="M367" s="4" t="s">
        <v>3043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3129</v>
      </c>
      <c r="I368" s="94">
        <v>50</v>
      </c>
      <c r="J368" s="4" t="s">
        <v>3133</v>
      </c>
      <c r="K368" s="57" t="s">
        <v>3132</v>
      </c>
      <c r="L368" s="4" t="s">
        <v>3131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3130</v>
      </c>
      <c r="I369" s="94">
        <v>46</v>
      </c>
      <c r="J369" s="4" t="s">
        <v>3133</v>
      </c>
      <c r="K369" s="57" t="s">
        <v>3132</v>
      </c>
      <c r="L369" s="4" t="s">
        <v>3134</v>
      </c>
      <c r="M369" s="4" t="s">
        <v>577</v>
      </c>
      <c r="N369" s="4" t="s">
        <v>2501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3094</v>
      </c>
      <c r="I370" s="94">
        <v>158</v>
      </c>
      <c r="J370" s="4" t="s">
        <v>2957</v>
      </c>
      <c r="K370" s="57" t="s">
        <v>2958</v>
      </c>
      <c r="L370" s="4" t="s">
        <v>3125</v>
      </c>
      <c r="M370" s="4" t="s">
        <v>577</v>
      </c>
      <c r="N370" s="4" t="s">
        <v>2501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3041</v>
      </c>
      <c r="I371" s="94">
        <v>32</v>
      </c>
      <c r="J371" s="4" t="s">
        <v>30</v>
      </c>
      <c r="K371" s="57" t="s">
        <v>79</v>
      </c>
      <c r="L371" s="4" t="s">
        <v>3018</v>
      </c>
      <c r="M371" s="4" t="s">
        <v>3043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3130</v>
      </c>
      <c r="I372" s="94">
        <v>88</v>
      </c>
      <c r="J372" s="4" t="s">
        <v>3133</v>
      </c>
      <c r="K372" s="57" t="s">
        <v>3132</v>
      </c>
      <c r="L372" s="4" t="s">
        <v>3134</v>
      </c>
      <c r="M372" s="4" t="s">
        <v>577</v>
      </c>
      <c r="N372" s="4" t="s">
        <v>2501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3166</v>
      </c>
      <c r="I373" s="94">
        <v>16</v>
      </c>
      <c r="J373" s="4" t="s">
        <v>3169</v>
      </c>
      <c r="K373" s="57"/>
      <c r="L373" s="4" t="s">
        <v>3168</v>
      </c>
      <c r="M373" s="4" t="s">
        <v>3167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3094</v>
      </c>
      <c r="I374" s="94">
        <v>156</v>
      </c>
      <c r="J374" s="4" t="s">
        <v>2957</v>
      </c>
      <c r="K374" s="57" t="s">
        <v>2958</v>
      </c>
      <c r="L374" s="4" t="s">
        <v>3125</v>
      </c>
      <c r="M374" s="4" t="s">
        <v>577</v>
      </c>
      <c r="N374" s="4" t="s">
        <v>2501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3041</v>
      </c>
      <c r="I375" s="94">
        <v>8</v>
      </c>
      <c r="J375" s="4" t="s">
        <v>30</v>
      </c>
      <c r="K375" s="57" t="s">
        <v>79</v>
      </c>
      <c r="L375" s="4" t="s">
        <v>3018</v>
      </c>
      <c r="M375" s="4" t="s">
        <v>3043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3217</v>
      </c>
      <c r="I376" s="94">
        <v>64</v>
      </c>
      <c r="J376" s="4" t="s">
        <v>61</v>
      </c>
      <c r="K376" s="57">
        <v>9812</v>
      </c>
      <c r="L376" s="4" t="s">
        <v>3220</v>
      </c>
      <c r="M376" s="4" t="s">
        <v>3219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3094</v>
      </c>
      <c r="I377" s="94">
        <v>48</v>
      </c>
      <c r="J377" s="4" t="s">
        <v>2957</v>
      </c>
      <c r="K377" s="57" t="s">
        <v>2958</v>
      </c>
      <c r="L377" s="4" t="s">
        <v>3125</v>
      </c>
      <c r="M377" s="4" t="s">
        <v>577</v>
      </c>
      <c r="N377" s="4" t="s">
        <v>2501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3218</v>
      </c>
      <c r="I378" s="94">
        <v>24</v>
      </c>
      <c r="J378" s="4" t="s">
        <v>2957</v>
      </c>
      <c r="K378" s="57" t="s">
        <v>2958</v>
      </c>
      <c r="L378" s="4" t="s">
        <v>3125</v>
      </c>
      <c r="M378" s="4" t="s">
        <v>577</v>
      </c>
      <c r="N378" s="4" t="s">
        <v>2501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3217</v>
      </c>
      <c r="I379" s="94">
        <v>112</v>
      </c>
      <c r="J379" s="4" t="s">
        <v>61</v>
      </c>
      <c r="K379" s="57">
        <v>9812</v>
      </c>
      <c r="L379" s="4" t="s">
        <v>3220</v>
      </c>
      <c r="M379" s="4" t="s">
        <v>3219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3218</v>
      </c>
      <c r="I380" s="94">
        <v>122</v>
      </c>
      <c r="J380" s="4" t="s">
        <v>2957</v>
      </c>
      <c r="K380" s="57" t="s">
        <v>2958</v>
      </c>
      <c r="L380" s="4" t="s">
        <v>3125</v>
      </c>
      <c r="M380" s="4" t="s">
        <v>577</v>
      </c>
      <c r="N380" s="4" t="s">
        <v>2501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3279</v>
      </c>
      <c r="E381" s="4" t="s">
        <v>33</v>
      </c>
      <c r="F381" s="4" t="s">
        <v>17</v>
      </c>
      <c r="G381" s="4">
        <v>9812</v>
      </c>
      <c r="H381" s="4" t="s">
        <v>3280</v>
      </c>
      <c r="I381" s="94">
        <v>60</v>
      </c>
      <c r="J381" s="4" t="s">
        <v>61</v>
      </c>
      <c r="K381" s="57">
        <v>9812</v>
      </c>
      <c r="L381" s="4" t="s">
        <v>3282</v>
      </c>
      <c r="M381" s="4" t="s">
        <v>3281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3279</v>
      </c>
      <c r="E382" s="4" t="s">
        <v>33</v>
      </c>
      <c r="F382" s="4" t="s">
        <v>17</v>
      </c>
      <c r="G382" s="4">
        <v>9812</v>
      </c>
      <c r="H382" s="4" t="s">
        <v>3166</v>
      </c>
      <c r="I382" s="94">
        <v>12</v>
      </c>
      <c r="J382" s="4" t="s">
        <v>3169</v>
      </c>
      <c r="K382" s="57"/>
      <c r="L382" s="4" t="s">
        <v>3168</v>
      </c>
      <c r="M382" s="4" t="s">
        <v>3167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3218</v>
      </c>
      <c r="I383" s="94">
        <v>104</v>
      </c>
      <c r="J383" s="4" t="s">
        <v>2957</v>
      </c>
      <c r="K383" s="57" t="s">
        <v>2958</v>
      </c>
      <c r="L383" s="4" t="s">
        <v>3125</v>
      </c>
      <c r="M383" s="4" t="s">
        <v>577</v>
      </c>
      <c r="N383" s="4" t="s">
        <v>2501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4104</v>
      </c>
      <c r="D384" s="116" t="s">
        <v>417</v>
      </c>
      <c r="E384" s="116" t="s">
        <v>33</v>
      </c>
      <c r="F384" s="116" t="s">
        <v>18</v>
      </c>
      <c r="G384" s="116">
        <v>9812</v>
      </c>
      <c r="H384" s="116" t="s">
        <v>4744</v>
      </c>
      <c r="I384" s="117">
        <v>24</v>
      </c>
      <c r="J384" s="116" t="s">
        <v>30</v>
      </c>
      <c r="K384" s="116" t="s">
        <v>79</v>
      </c>
      <c r="L384" s="116" t="s">
        <v>3278</v>
      </c>
      <c r="M384" s="116" t="s">
        <v>3277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3304</v>
      </c>
      <c r="I385" s="94">
        <v>11</v>
      </c>
      <c r="J385" s="4" t="s">
        <v>3126</v>
      </c>
      <c r="K385" s="57" t="s">
        <v>79</v>
      </c>
      <c r="L385" s="4" t="s">
        <v>3308</v>
      </c>
      <c r="M385" s="4" t="s">
        <v>3307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3305</v>
      </c>
      <c r="I386" s="94">
        <v>52</v>
      </c>
      <c r="J386" s="4" t="s">
        <v>30</v>
      </c>
      <c r="K386" s="57" t="s">
        <v>79</v>
      </c>
      <c r="L386" s="4" t="s">
        <v>3310</v>
      </c>
      <c r="M386" s="4" t="s">
        <v>3309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3306</v>
      </c>
      <c r="I387" s="94">
        <v>52</v>
      </c>
      <c r="J387" s="4" t="s">
        <v>61</v>
      </c>
      <c r="K387" s="57">
        <v>9812</v>
      </c>
      <c r="L387" s="4" t="s">
        <v>3312</v>
      </c>
      <c r="M387" s="4" t="s">
        <v>3311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3279</v>
      </c>
      <c r="E388" s="4" t="s">
        <v>33</v>
      </c>
      <c r="F388" s="4" t="s">
        <v>17</v>
      </c>
      <c r="G388" s="4">
        <v>9812</v>
      </c>
      <c r="H388" s="4" t="s">
        <v>3217</v>
      </c>
      <c r="I388" s="94">
        <v>40</v>
      </c>
      <c r="J388" s="4" t="s">
        <v>61</v>
      </c>
      <c r="K388" s="57">
        <v>9812</v>
      </c>
      <c r="L388" s="4" t="s">
        <v>3282</v>
      </c>
      <c r="M388" s="4" t="s">
        <v>3281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3218</v>
      </c>
      <c r="I389" s="94">
        <v>75</v>
      </c>
      <c r="J389" s="4" t="s">
        <v>2957</v>
      </c>
      <c r="K389" s="57" t="s">
        <v>2958</v>
      </c>
      <c r="L389" s="4" t="s">
        <v>3125</v>
      </c>
      <c r="M389" s="4" t="s">
        <v>577</v>
      </c>
      <c r="N389" s="4" t="s">
        <v>2501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3352</v>
      </c>
      <c r="I390" s="94">
        <v>54</v>
      </c>
      <c r="J390" s="4" t="s">
        <v>61</v>
      </c>
      <c r="K390" s="57">
        <v>9812</v>
      </c>
      <c r="L390" s="4" t="s">
        <v>3357</v>
      </c>
      <c r="M390" s="4" t="s">
        <v>3356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3353</v>
      </c>
      <c r="I391" s="94">
        <v>52</v>
      </c>
      <c r="J391" s="4" t="s">
        <v>61</v>
      </c>
      <c r="K391" s="57">
        <v>9812</v>
      </c>
      <c r="L391" s="4" t="s">
        <v>3355</v>
      </c>
      <c r="M391" s="4" t="s">
        <v>3354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3218</v>
      </c>
      <c r="I392" s="94">
        <v>151.5</v>
      </c>
      <c r="J392" s="4" t="s">
        <v>2957</v>
      </c>
      <c r="K392" s="57" t="s">
        <v>2958</v>
      </c>
      <c r="L392" s="4" t="s">
        <v>3125</v>
      </c>
      <c r="M392" s="4" t="s">
        <v>577</v>
      </c>
      <c r="N392" s="4" t="s">
        <v>2501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3352</v>
      </c>
      <c r="I393" s="94">
        <v>10</v>
      </c>
      <c r="J393" s="4" t="s">
        <v>61</v>
      </c>
      <c r="K393" s="57">
        <v>9812</v>
      </c>
      <c r="L393" s="4" t="s">
        <v>3357</v>
      </c>
      <c r="M393" s="4" t="s">
        <v>3356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3396</v>
      </c>
      <c r="I394" s="94">
        <v>68</v>
      </c>
      <c r="J394" s="4" t="s">
        <v>52</v>
      </c>
      <c r="K394" s="57">
        <v>9330</v>
      </c>
      <c r="L394" s="4" t="s">
        <v>3400</v>
      </c>
      <c r="M394" s="4" t="s">
        <v>3399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3397</v>
      </c>
      <c r="I395" s="94">
        <v>180.5</v>
      </c>
      <c r="J395" s="4" t="s">
        <v>61</v>
      </c>
      <c r="K395" s="57">
        <v>9812</v>
      </c>
      <c r="L395" s="4" t="s">
        <v>3406</v>
      </c>
      <c r="M395" s="4" t="s">
        <v>3401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3398</v>
      </c>
      <c r="I396" s="94">
        <v>48</v>
      </c>
      <c r="J396" s="4" t="s">
        <v>3404</v>
      </c>
      <c r="K396" s="57" t="s">
        <v>3405</v>
      </c>
      <c r="L396" s="4" t="s">
        <v>3403</v>
      </c>
      <c r="M396" s="4" t="s">
        <v>3402</v>
      </c>
      <c r="N396" s="4" t="s">
        <v>2501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3217</v>
      </c>
      <c r="I397" s="94">
        <v>48</v>
      </c>
      <c r="J397" s="4" t="s">
        <v>61</v>
      </c>
      <c r="K397" s="57">
        <v>9812</v>
      </c>
      <c r="L397" s="4" t="s">
        <v>3220</v>
      </c>
      <c r="M397" s="4" t="s">
        <v>3219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1156</v>
      </c>
      <c r="E398" s="4" t="s">
        <v>34</v>
      </c>
      <c r="F398" s="4" t="s">
        <v>17</v>
      </c>
      <c r="G398" s="4">
        <v>9814</v>
      </c>
      <c r="H398" s="4" t="s">
        <v>3218</v>
      </c>
      <c r="I398" s="94">
        <v>97.999999999999986</v>
      </c>
      <c r="J398" s="4" t="s">
        <v>2957</v>
      </c>
      <c r="K398" s="57" t="s">
        <v>2958</v>
      </c>
      <c r="L398" s="4" t="s">
        <v>3125</v>
      </c>
      <c r="M398" s="4" t="s">
        <v>577</v>
      </c>
      <c r="N398" s="4" t="s">
        <v>2501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3408</v>
      </c>
      <c r="I399" s="94">
        <v>22</v>
      </c>
      <c r="J399" s="4" t="s">
        <v>61</v>
      </c>
      <c r="K399" s="57">
        <v>9814</v>
      </c>
      <c r="L399" s="4" t="s">
        <v>3686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3407</v>
      </c>
      <c r="I400" s="94">
        <v>32</v>
      </c>
      <c r="J400" s="4" t="s">
        <v>30</v>
      </c>
      <c r="K400" s="57" t="s">
        <v>79</v>
      </c>
      <c r="L400" s="4" t="s">
        <v>3410</v>
      </c>
      <c r="M400" s="4" t="s">
        <v>3409</v>
      </c>
      <c r="N400" s="4" t="s">
        <v>1697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3429</v>
      </c>
      <c r="I401" s="94">
        <v>154</v>
      </c>
      <c r="J401" s="4" t="s">
        <v>84</v>
      </c>
      <c r="K401" s="57"/>
      <c r="L401" s="4" t="s">
        <v>3431</v>
      </c>
      <c r="M401" s="4" t="s">
        <v>3430</v>
      </c>
      <c r="N401" s="4" t="s">
        <v>3432</v>
      </c>
      <c r="O401" s="6"/>
      <c r="P401" s="6" t="s">
        <v>3479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3397</v>
      </c>
      <c r="I402" s="94">
        <v>257</v>
      </c>
      <c r="J402" s="4" t="s">
        <v>61</v>
      </c>
      <c r="K402" s="57">
        <v>9812</v>
      </c>
      <c r="L402" s="4" t="s">
        <v>3406</v>
      </c>
      <c r="M402" s="4" t="s">
        <v>3401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3398</v>
      </c>
      <c r="I403" s="94">
        <v>48</v>
      </c>
      <c r="J403" s="4" t="s">
        <v>3404</v>
      </c>
      <c r="K403" s="57" t="s">
        <v>3405</v>
      </c>
      <c r="L403" s="4" t="s">
        <v>3403</v>
      </c>
      <c r="M403" s="4" t="s">
        <v>3402</v>
      </c>
      <c r="N403" s="4" t="s">
        <v>3432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2651</v>
      </c>
      <c r="E404" s="4" t="s">
        <v>34</v>
      </c>
      <c r="F404" s="4" t="s">
        <v>17</v>
      </c>
      <c r="G404" s="4">
        <v>9814</v>
      </c>
      <c r="H404" s="4" t="s">
        <v>3433</v>
      </c>
      <c r="I404" s="94">
        <v>11.5</v>
      </c>
      <c r="J404" s="4" t="s">
        <v>3688</v>
      </c>
      <c r="K404" s="57">
        <v>9038</v>
      </c>
      <c r="L404" s="4" t="s">
        <v>3687</v>
      </c>
      <c r="M404" s="4" t="s">
        <v>577</v>
      </c>
      <c r="N404" s="4" t="s">
        <v>1697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3477</v>
      </c>
      <c r="I405" s="94">
        <v>96</v>
      </c>
      <c r="J405" s="4" t="s">
        <v>84</v>
      </c>
      <c r="K405" s="57"/>
      <c r="L405" s="4" t="s">
        <v>3522</v>
      </c>
      <c r="M405" s="4" t="s">
        <v>3478</v>
      </c>
      <c r="N405" s="4" t="s">
        <v>3432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2651</v>
      </c>
      <c r="E406" s="4" t="s">
        <v>34</v>
      </c>
      <c r="F406" s="4" t="s">
        <v>17</v>
      </c>
      <c r="G406" s="4">
        <v>9814</v>
      </c>
      <c r="H406" s="4" t="s">
        <v>3433</v>
      </c>
      <c r="I406" s="94">
        <v>40</v>
      </c>
      <c r="J406" s="4" t="s">
        <v>3688</v>
      </c>
      <c r="K406" s="57">
        <v>9038</v>
      </c>
      <c r="L406" s="4" t="s">
        <v>3687</v>
      </c>
      <c r="M406" s="4" t="s">
        <v>577</v>
      </c>
      <c r="N406" s="4" t="s">
        <v>1697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3407</v>
      </c>
      <c r="I407" s="94">
        <v>73</v>
      </c>
      <c r="J407" s="4" t="s">
        <v>30</v>
      </c>
      <c r="K407" s="57" t="s">
        <v>79</v>
      </c>
      <c r="L407" s="4" t="s">
        <v>3410</v>
      </c>
      <c r="M407" s="4" t="s">
        <v>3409</v>
      </c>
      <c r="N407" s="4" t="s">
        <v>1697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3512</v>
      </c>
      <c r="I408" s="94">
        <v>60</v>
      </c>
      <c r="J408" s="4" t="s">
        <v>52</v>
      </c>
      <c r="K408" s="57">
        <v>9330</v>
      </c>
      <c r="L408" s="4" t="s">
        <v>3516</v>
      </c>
      <c r="M408" s="4" t="s">
        <v>3515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3513</v>
      </c>
      <c r="I409" s="94">
        <v>24</v>
      </c>
      <c r="J409" s="4" t="s">
        <v>30</v>
      </c>
      <c r="K409" s="57" t="s">
        <v>79</v>
      </c>
      <c r="L409" s="4" t="s">
        <v>3518</v>
      </c>
      <c r="M409" s="4" t="s">
        <v>3517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3514</v>
      </c>
      <c r="I410" s="94">
        <v>48</v>
      </c>
      <c r="J410" s="4" t="s">
        <v>3521</v>
      </c>
      <c r="K410" s="57"/>
      <c r="L410" s="4" t="s">
        <v>3520</v>
      </c>
      <c r="M410" s="4" t="s">
        <v>3519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3477</v>
      </c>
      <c r="I411" s="94">
        <v>24</v>
      </c>
      <c r="J411" s="4" t="s">
        <v>84</v>
      </c>
      <c r="K411" s="57"/>
      <c r="L411" s="4" t="s">
        <v>3522</v>
      </c>
      <c r="M411" s="4" t="s">
        <v>3478</v>
      </c>
      <c r="N411" s="4" t="s">
        <v>3432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3524</v>
      </c>
      <c r="I412" s="94">
        <v>19.5</v>
      </c>
      <c r="J412" s="4" t="s">
        <v>30</v>
      </c>
      <c r="K412" s="57" t="s">
        <v>79</v>
      </c>
      <c r="L412" s="4" t="s">
        <v>3527</v>
      </c>
      <c r="M412" s="4" t="s">
        <v>3526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3523</v>
      </c>
      <c r="E413" s="4" t="s">
        <v>33</v>
      </c>
      <c r="F413" s="4" t="s">
        <v>17</v>
      </c>
      <c r="G413" s="4">
        <v>9812</v>
      </c>
      <c r="H413" s="4" t="s">
        <v>3525</v>
      </c>
      <c r="I413" s="94">
        <v>96</v>
      </c>
      <c r="J413" s="4" t="s">
        <v>61</v>
      </c>
      <c r="K413" s="57">
        <v>9812</v>
      </c>
      <c r="L413" s="4" t="s">
        <v>3529</v>
      </c>
      <c r="M413" s="4" t="s">
        <v>3528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3582</v>
      </c>
      <c r="I414" s="94">
        <v>40</v>
      </c>
      <c r="J414" s="4" t="s">
        <v>3584</v>
      </c>
      <c r="K414" s="57"/>
      <c r="L414" s="4" t="s">
        <v>3583</v>
      </c>
      <c r="M414" s="4" t="s">
        <v>3586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2113</v>
      </c>
      <c r="E415" s="4" t="s">
        <v>33</v>
      </c>
      <c r="F415" s="4" t="s">
        <v>18</v>
      </c>
      <c r="G415" s="4">
        <v>9812</v>
      </c>
      <c r="H415" s="4" t="s">
        <v>3588</v>
      </c>
      <c r="I415" s="94">
        <v>74.5</v>
      </c>
      <c r="J415" s="4" t="s">
        <v>30</v>
      </c>
      <c r="K415" s="57" t="s">
        <v>79</v>
      </c>
      <c r="L415" s="4" t="s">
        <v>3590</v>
      </c>
      <c r="M415" s="4" t="s">
        <v>3589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3591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3592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2113</v>
      </c>
      <c r="E418" s="4" t="s">
        <v>33</v>
      </c>
      <c r="F418" s="4" t="s">
        <v>18</v>
      </c>
      <c r="G418" s="4">
        <v>9812</v>
      </c>
      <c r="H418" s="4" t="s">
        <v>3588</v>
      </c>
      <c r="I418" s="94">
        <v>62</v>
      </c>
      <c r="J418" s="4" t="s">
        <v>30</v>
      </c>
      <c r="K418" s="57" t="s">
        <v>79</v>
      </c>
      <c r="L418" s="4" t="s">
        <v>3590</v>
      </c>
      <c r="M418" s="4" t="s">
        <v>3589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3051</v>
      </c>
      <c r="E419" s="4" t="s">
        <v>33</v>
      </c>
      <c r="F419" s="4" t="s">
        <v>17</v>
      </c>
      <c r="G419" s="4">
        <v>9812</v>
      </c>
      <c r="H419" s="4" t="s">
        <v>3618</v>
      </c>
      <c r="I419" s="94">
        <v>2.25</v>
      </c>
      <c r="J419" s="4" t="s">
        <v>74</v>
      </c>
      <c r="K419" s="57" t="s">
        <v>3621</v>
      </c>
      <c r="L419" s="4" t="s">
        <v>3622</v>
      </c>
      <c r="M419" s="4" t="s">
        <v>3620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3619</v>
      </c>
      <c r="I420" s="94">
        <v>3</v>
      </c>
      <c r="J420" s="4" t="s">
        <v>61</v>
      </c>
      <c r="K420" s="57">
        <v>9814</v>
      </c>
      <c r="L420" s="4" t="s">
        <v>3624</v>
      </c>
      <c r="M420" s="4" t="s">
        <v>3623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3683</v>
      </c>
      <c r="I421" s="94">
        <v>88</v>
      </c>
      <c r="J421" s="4" t="s">
        <v>30</v>
      </c>
      <c r="K421" s="57" t="s">
        <v>79</v>
      </c>
      <c r="L421" s="4" t="s">
        <v>3685</v>
      </c>
      <c r="M421" s="4" t="s">
        <v>3684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3433</v>
      </c>
      <c r="I422" s="94">
        <v>22</v>
      </c>
      <c r="J422" s="4" t="s">
        <v>3688</v>
      </c>
      <c r="K422" s="57">
        <v>9038</v>
      </c>
      <c r="L422" s="4" t="s">
        <v>3687</v>
      </c>
      <c r="M422" s="4" t="s">
        <v>577</v>
      </c>
      <c r="N422" s="4" t="s">
        <v>1697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3050</v>
      </c>
      <c r="E423" s="4" t="s">
        <v>33</v>
      </c>
      <c r="F423" s="4" t="s">
        <v>17</v>
      </c>
      <c r="G423" s="4">
        <v>9812</v>
      </c>
      <c r="H423" s="4" t="s">
        <v>3760</v>
      </c>
      <c r="I423" s="94">
        <v>115.5</v>
      </c>
      <c r="J423" s="4" t="s">
        <v>4931</v>
      </c>
      <c r="K423" s="57"/>
      <c r="L423" s="4" t="s">
        <v>4932</v>
      </c>
      <c r="M423" s="4" t="s">
        <v>4933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2641</v>
      </c>
      <c r="E424" s="4" t="s">
        <v>33</v>
      </c>
      <c r="F424" s="4" t="s">
        <v>18</v>
      </c>
      <c r="G424" s="4">
        <v>9812</v>
      </c>
      <c r="H424" s="4" t="s">
        <v>3761</v>
      </c>
      <c r="I424" s="94">
        <v>72</v>
      </c>
      <c r="J424" s="4" t="s">
        <v>61</v>
      </c>
      <c r="K424" s="57">
        <v>9812</v>
      </c>
      <c r="L424" s="4" t="s">
        <v>3762</v>
      </c>
      <c r="M424" s="4" t="s">
        <v>3763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3764</v>
      </c>
      <c r="I425" s="94">
        <v>16</v>
      </c>
      <c r="J425" s="4" t="s">
        <v>30</v>
      </c>
      <c r="K425" s="57" t="s">
        <v>79</v>
      </c>
      <c r="L425" s="4" t="s">
        <v>3766</v>
      </c>
      <c r="M425" s="4" t="s">
        <v>3765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3128</v>
      </c>
      <c r="E426" s="4" t="s">
        <v>33</v>
      </c>
      <c r="F426" s="4" t="s">
        <v>17</v>
      </c>
      <c r="G426" s="4">
        <v>9812</v>
      </c>
      <c r="H426" s="4" t="s">
        <v>3767</v>
      </c>
      <c r="I426" s="94">
        <v>17.5</v>
      </c>
      <c r="J426" s="4" t="s">
        <v>4892</v>
      </c>
      <c r="K426" s="57"/>
      <c r="L426" s="4" t="s">
        <v>4929</v>
      </c>
      <c r="M426" s="4" t="s">
        <v>4930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1432</v>
      </c>
      <c r="E427" s="4" t="s">
        <v>33</v>
      </c>
      <c r="F427" s="4" t="s">
        <v>18</v>
      </c>
      <c r="G427" s="4">
        <v>9812</v>
      </c>
      <c r="H427" s="4" t="s">
        <v>3805</v>
      </c>
      <c r="I427" s="94">
        <v>48</v>
      </c>
      <c r="J427" s="4" t="s">
        <v>30</v>
      </c>
      <c r="K427" s="57" t="s">
        <v>79</v>
      </c>
      <c r="L427" s="4" t="s">
        <v>3810</v>
      </c>
      <c r="M427" s="4" t="s">
        <v>3809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3808</v>
      </c>
      <c r="E428" s="4" t="s">
        <v>33</v>
      </c>
      <c r="F428" s="4" t="s">
        <v>18</v>
      </c>
      <c r="G428" s="4">
        <v>9812</v>
      </c>
      <c r="H428" s="4" t="s">
        <v>3761</v>
      </c>
      <c r="I428" s="94">
        <v>57</v>
      </c>
      <c r="J428" s="4" t="s">
        <v>61</v>
      </c>
      <c r="K428" s="57">
        <v>9812</v>
      </c>
      <c r="L428" s="4" t="s">
        <v>3762</v>
      </c>
      <c r="M428" s="4" t="s">
        <v>3763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3806</v>
      </c>
      <c r="I429" s="94">
        <v>23.56</v>
      </c>
      <c r="J429" s="4" t="s">
        <v>30</v>
      </c>
      <c r="K429" s="57" t="s">
        <v>79</v>
      </c>
      <c r="L429" s="4" t="s">
        <v>3812</v>
      </c>
      <c r="M429" s="4" t="s">
        <v>3811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3477</v>
      </c>
      <c r="I430" s="94">
        <v>35.31</v>
      </c>
      <c r="J430" s="4" t="s">
        <v>84</v>
      </c>
      <c r="K430" s="57"/>
      <c r="L430" s="4" t="s">
        <v>3522</v>
      </c>
      <c r="M430" s="4" t="s">
        <v>3478</v>
      </c>
      <c r="N430" s="4" t="s">
        <v>3432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3807</v>
      </c>
      <c r="I431" s="94">
        <v>14</v>
      </c>
      <c r="J431" s="4" t="s">
        <v>1111</v>
      </c>
      <c r="K431" s="57" t="s">
        <v>1110</v>
      </c>
      <c r="L431" s="4" t="s">
        <v>3814</v>
      </c>
      <c r="M431" s="4" t="s">
        <v>3813</v>
      </c>
      <c r="N431" s="4" t="s">
        <v>3432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3848</v>
      </c>
      <c r="I432" s="94">
        <v>38.4</v>
      </c>
      <c r="J432" s="4" t="s">
        <v>30</v>
      </c>
      <c r="K432" s="57" t="s">
        <v>79</v>
      </c>
      <c r="L432" s="4" t="s">
        <v>3850</v>
      </c>
      <c r="M432" s="4" t="s">
        <v>3849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3805</v>
      </c>
      <c r="I433" s="94">
        <v>34.47</v>
      </c>
      <c r="J433" s="4" t="s">
        <v>30</v>
      </c>
      <c r="K433" s="57" t="s">
        <v>79</v>
      </c>
      <c r="L433" s="4" t="s">
        <v>3810</v>
      </c>
      <c r="M433" s="4" t="s">
        <v>3809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3477</v>
      </c>
      <c r="I434" s="94">
        <v>22.5</v>
      </c>
      <c r="J434" s="4" t="s">
        <v>84</v>
      </c>
      <c r="K434" s="57"/>
      <c r="L434" s="4" t="s">
        <v>3522</v>
      </c>
      <c r="M434" s="4" t="s">
        <v>3478</v>
      </c>
      <c r="N434" s="4" t="s">
        <v>3432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3861</v>
      </c>
      <c r="I435" s="94">
        <v>72</v>
      </c>
      <c r="J435" s="4" t="s">
        <v>61</v>
      </c>
      <c r="K435" s="57">
        <v>9812</v>
      </c>
      <c r="L435" s="4" t="s">
        <v>3863</v>
      </c>
      <c r="M435" s="4" t="s">
        <v>3862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3864</v>
      </c>
      <c r="I436" s="94">
        <v>48</v>
      </c>
      <c r="J436" s="4" t="s">
        <v>30</v>
      </c>
      <c r="K436" s="57" t="s">
        <v>79</v>
      </c>
      <c r="L436" s="4" t="s">
        <v>3866</v>
      </c>
      <c r="M436" s="4" t="s">
        <v>3865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3887</v>
      </c>
      <c r="I437" s="94">
        <v>8</v>
      </c>
      <c r="J437" s="4" t="s">
        <v>30</v>
      </c>
      <c r="K437" s="57" t="s">
        <v>79</v>
      </c>
      <c r="L437" s="4" t="s">
        <v>4935</v>
      </c>
      <c r="M437" s="4" t="s">
        <v>4934</v>
      </c>
      <c r="N437" s="4" t="str">
        <f>IFERROR(VLOOKUP(J437,'Issue Code'!$C$54:$D$68,2,0),"Fill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3928</v>
      </c>
      <c r="I438" s="94">
        <v>54</v>
      </c>
      <c r="J438" s="4" t="s">
        <v>3931</v>
      </c>
      <c r="K438" s="57"/>
      <c r="L438" s="4" t="s">
        <v>3930</v>
      </c>
      <c r="M438" s="4" t="s">
        <v>3929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3933</v>
      </c>
      <c r="I439" s="94">
        <v>85</v>
      </c>
      <c r="J439" s="4" t="s">
        <v>30</v>
      </c>
      <c r="K439" s="57" t="s">
        <v>79</v>
      </c>
      <c r="L439" s="4" t="s">
        <v>5110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3965</v>
      </c>
      <c r="I440" s="94">
        <v>30</v>
      </c>
      <c r="J440" s="4" t="s">
        <v>61</v>
      </c>
      <c r="K440" s="57">
        <v>9812</v>
      </c>
      <c r="L440" s="4" t="s">
        <v>3968</v>
      </c>
      <c r="M440" s="4" t="s">
        <v>3967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3966</v>
      </c>
      <c r="I441" s="94">
        <v>88</v>
      </c>
      <c r="J441" s="4" t="s">
        <v>61</v>
      </c>
      <c r="K441" s="57">
        <v>9812</v>
      </c>
      <c r="L441" s="4" t="s">
        <v>3969</v>
      </c>
      <c r="M441" s="4" t="s">
        <v>3970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3760</v>
      </c>
      <c r="I442" s="94">
        <v>15</v>
      </c>
      <c r="J442" s="4" t="s">
        <v>4931</v>
      </c>
      <c r="K442" s="57"/>
      <c r="L442" s="4" t="s">
        <v>4932</v>
      </c>
      <c r="M442" s="4" t="s">
        <v>4933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3933</v>
      </c>
      <c r="I443" s="94">
        <f>15*9.5</f>
        <v>142.5</v>
      </c>
      <c r="J443" s="4" t="s">
        <v>30</v>
      </c>
      <c r="K443" s="57" t="s">
        <v>79</v>
      </c>
      <c r="L443" s="4" t="s">
        <v>5110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4010</v>
      </c>
      <c r="I444" s="94">
        <v>56</v>
      </c>
      <c r="J444" s="4" t="s">
        <v>93</v>
      </c>
      <c r="K444" s="57">
        <v>2731</v>
      </c>
      <c r="L444" s="4" t="s">
        <v>4017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1348</v>
      </c>
      <c r="E445" s="4" t="s">
        <v>33</v>
      </c>
      <c r="F445" s="4" t="s">
        <v>18</v>
      </c>
      <c r="G445" s="4">
        <v>9812</v>
      </c>
      <c r="H445" s="4" t="s">
        <v>3965</v>
      </c>
      <c r="I445" s="94">
        <v>33</v>
      </c>
      <c r="J445" s="4" t="s">
        <v>61</v>
      </c>
      <c r="K445" s="57">
        <v>9812</v>
      </c>
      <c r="L445" s="4" t="s">
        <v>3968</v>
      </c>
      <c r="M445" s="4" t="s">
        <v>3967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4011</v>
      </c>
      <c r="I446" s="94">
        <v>40</v>
      </c>
      <c r="J446" s="4" t="s">
        <v>30</v>
      </c>
      <c r="K446" s="57" t="s">
        <v>79</v>
      </c>
      <c r="L446" s="4" t="s">
        <v>4014</v>
      </c>
      <c r="M446" s="4" t="s">
        <v>4013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4012</v>
      </c>
      <c r="I447" s="94">
        <v>20</v>
      </c>
      <c r="J447" s="4" t="s">
        <v>30</v>
      </c>
      <c r="K447" s="57" t="s">
        <v>79</v>
      </c>
      <c r="L447" s="4" t="s">
        <v>4016</v>
      </c>
      <c r="M447" s="4" t="s">
        <v>4015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4018</v>
      </c>
      <c r="I448" s="94">
        <v>24</v>
      </c>
      <c r="J448" s="4" t="s">
        <v>61</v>
      </c>
      <c r="K448" s="57">
        <v>9812</v>
      </c>
      <c r="L448" s="4" t="s">
        <v>4021</v>
      </c>
      <c r="M448" s="4" t="s">
        <v>4020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4019</v>
      </c>
      <c r="I449" s="94">
        <v>20</v>
      </c>
      <c r="J449" s="4" t="s">
        <v>30</v>
      </c>
      <c r="K449" s="57" t="s">
        <v>79</v>
      </c>
      <c r="L449" s="4" t="s">
        <v>5110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4040</v>
      </c>
      <c r="I450" s="94">
        <v>11.97</v>
      </c>
      <c r="J450" s="4" t="s">
        <v>52</v>
      </c>
      <c r="K450" s="57">
        <v>9330</v>
      </c>
      <c r="L450" s="4" t="s">
        <v>4184</v>
      </c>
      <c r="M450" s="4" t="s">
        <v>4041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4042</v>
      </c>
      <c r="I451" s="94">
        <v>108</v>
      </c>
      <c r="J451" s="4" t="s">
        <v>61</v>
      </c>
      <c r="K451" s="57">
        <v>9812</v>
      </c>
      <c r="L451" s="4" t="s">
        <v>4047</v>
      </c>
      <c r="M451" s="4" t="s">
        <v>4046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3755</v>
      </c>
      <c r="I452" s="94">
        <v>100</v>
      </c>
      <c r="J452" s="4" t="s">
        <v>1111</v>
      </c>
      <c r="K452" s="57" t="s">
        <v>1110</v>
      </c>
      <c r="L452" s="4" t="s">
        <v>4049</v>
      </c>
      <c r="M452" s="4" t="s">
        <v>4048</v>
      </c>
      <c r="N452" s="4" t="s">
        <v>4084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4043</v>
      </c>
      <c r="I453" s="94">
        <v>1.25</v>
      </c>
      <c r="J453" s="4" t="s">
        <v>61</v>
      </c>
      <c r="K453" s="57">
        <v>9812</v>
      </c>
      <c r="L453" s="4" t="s">
        <v>4045</v>
      </c>
      <c r="M453" s="4" t="s">
        <v>4044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4050</v>
      </c>
      <c r="I454" s="94">
        <v>8</v>
      </c>
      <c r="J454" s="4" t="s">
        <v>4054</v>
      </c>
      <c r="K454" s="57"/>
      <c r="L454" s="4" t="s">
        <v>4052</v>
      </c>
      <c r="M454" s="4" t="s">
        <v>4053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4051</v>
      </c>
      <c r="I455" s="94">
        <v>48</v>
      </c>
      <c r="J455" s="4" t="s">
        <v>61</v>
      </c>
      <c r="K455" s="57">
        <v>9812</v>
      </c>
      <c r="L455" s="4" t="s">
        <v>4021</v>
      </c>
      <c r="M455" s="4" t="s">
        <v>4020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3755</v>
      </c>
      <c r="I456" s="94">
        <v>64</v>
      </c>
      <c r="J456" s="4" t="s">
        <v>1111</v>
      </c>
      <c r="K456" s="57" t="s">
        <v>1110</v>
      </c>
      <c r="L456" s="4" t="s">
        <v>4049</v>
      </c>
      <c r="M456" s="4" t="s">
        <v>4048</v>
      </c>
      <c r="N456" s="4" t="s">
        <v>4084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2641</v>
      </c>
      <c r="E457" s="4" t="s">
        <v>33</v>
      </c>
      <c r="F457" s="4" t="s">
        <v>18</v>
      </c>
      <c r="G457" s="4">
        <v>9812</v>
      </c>
      <c r="H457" s="4" t="s">
        <v>4083</v>
      </c>
      <c r="I457" s="94">
        <v>66</v>
      </c>
      <c r="J457" s="4" t="s">
        <v>61</v>
      </c>
      <c r="K457" s="57">
        <v>9812</v>
      </c>
      <c r="L457" s="4" t="s">
        <v>4086</v>
      </c>
      <c r="M457" s="4" t="s">
        <v>4085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4051</v>
      </c>
      <c r="I458" s="94">
        <v>8</v>
      </c>
      <c r="J458" s="4" t="s">
        <v>61</v>
      </c>
      <c r="K458" s="57">
        <v>9812</v>
      </c>
      <c r="L458" s="4" t="s">
        <v>4021</v>
      </c>
      <c r="M458" s="4" t="s">
        <v>4020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4019</v>
      </c>
      <c r="I459" s="94">
        <v>51</v>
      </c>
      <c r="J459" s="4" t="s">
        <v>30</v>
      </c>
      <c r="K459" s="57" t="s">
        <v>79</v>
      </c>
      <c r="L459" s="4" t="s">
        <v>5110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2114</v>
      </c>
      <c r="E460" s="4" t="s">
        <v>33</v>
      </c>
      <c r="F460" s="4" t="s">
        <v>18</v>
      </c>
      <c r="G460" s="4">
        <v>9812</v>
      </c>
      <c r="H460" s="4" t="s">
        <v>4122</v>
      </c>
      <c r="I460" s="94">
        <v>19</v>
      </c>
      <c r="J460" s="4" t="s">
        <v>61</v>
      </c>
      <c r="K460" s="57">
        <v>9812</v>
      </c>
      <c r="L460" s="4" t="s">
        <v>4125</v>
      </c>
      <c r="M460" s="4" t="s">
        <v>4124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3755</v>
      </c>
      <c r="I461" s="94">
        <v>56</v>
      </c>
      <c r="J461" s="4" t="s">
        <v>1111</v>
      </c>
      <c r="K461" s="57" t="s">
        <v>1110</v>
      </c>
      <c r="L461" s="4" t="s">
        <v>4049</v>
      </c>
      <c r="M461" s="4" t="s">
        <v>4048</v>
      </c>
      <c r="N461" s="4" t="s">
        <v>4084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4123</v>
      </c>
      <c r="I462" s="94">
        <v>18.579999999999998</v>
      </c>
      <c r="J462" s="4" t="s">
        <v>52</v>
      </c>
      <c r="K462" s="57">
        <v>9330</v>
      </c>
      <c r="L462" s="4" t="s">
        <v>4127</v>
      </c>
      <c r="M462" s="4" t="s">
        <v>4126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4133</v>
      </c>
      <c r="I463" s="94">
        <v>24</v>
      </c>
      <c r="J463" s="4" t="s">
        <v>61</v>
      </c>
      <c r="K463" s="57">
        <v>9812</v>
      </c>
      <c r="L463" s="4" t="s">
        <v>4136</v>
      </c>
      <c r="M463" s="4" t="s">
        <v>4135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4134</v>
      </c>
      <c r="I464" s="94">
        <v>166.24</v>
      </c>
      <c r="J464" s="4" t="s">
        <v>30</v>
      </c>
      <c r="K464" s="57" t="s">
        <v>79</v>
      </c>
      <c r="L464" s="4" t="s">
        <v>4138</v>
      </c>
      <c r="M464" s="4" t="s">
        <v>4137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4163</v>
      </c>
      <c r="I465" s="94">
        <v>92</v>
      </c>
      <c r="J465" s="4" t="s">
        <v>30</v>
      </c>
      <c r="K465" s="57" t="s">
        <v>79</v>
      </c>
      <c r="L465" s="4" t="s">
        <v>4165</v>
      </c>
      <c r="M465" s="4" t="s">
        <v>4164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4163</v>
      </c>
      <c r="I466" s="94">
        <v>17.5</v>
      </c>
      <c r="J466" s="4" t="s">
        <v>30</v>
      </c>
      <c r="K466" s="57" t="s">
        <v>79</v>
      </c>
      <c r="L466" s="4" t="s">
        <v>4165</v>
      </c>
      <c r="M466" s="4" t="s">
        <v>4164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2114</v>
      </c>
      <c r="E467" s="4" t="s">
        <v>33</v>
      </c>
      <c r="F467" s="4" t="s">
        <v>18</v>
      </c>
      <c r="G467" s="4">
        <v>9812</v>
      </c>
      <c r="H467" s="4" t="s">
        <v>4122</v>
      </c>
      <c r="I467" s="94">
        <v>54</v>
      </c>
      <c r="J467" s="4" t="s">
        <v>61</v>
      </c>
      <c r="K467" s="57">
        <v>9812</v>
      </c>
      <c r="L467" s="4" t="s">
        <v>4125</v>
      </c>
      <c r="M467" s="4" t="s">
        <v>4185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3755</v>
      </c>
      <c r="I468" s="94">
        <v>80.5</v>
      </c>
      <c r="J468" s="4" t="s">
        <v>1111</v>
      </c>
      <c r="K468" s="57" t="s">
        <v>1110</v>
      </c>
      <c r="L468" s="4" t="s">
        <v>4049</v>
      </c>
      <c r="M468" s="4" t="s">
        <v>4048</v>
      </c>
      <c r="N468" s="4" t="s">
        <v>4084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2113</v>
      </c>
      <c r="E469" s="4" t="s">
        <v>33</v>
      </c>
      <c r="F469" s="4" t="s">
        <v>18</v>
      </c>
      <c r="G469" s="4">
        <v>9812</v>
      </c>
      <c r="H469" s="4" t="s">
        <v>4188</v>
      </c>
      <c r="I469" s="94">
        <v>60</v>
      </c>
      <c r="J469" s="4" t="s">
        <v>30</v>
      </c>
      <c r="K469" s="57" t="s">
        <v>79</v>
      </c>
      <c r="L469" s="4" t="s">
        <v>4193</v>
      </c>
      <c r="M469" s="4" t="s">
        <v>4192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2113</v>
      </c>
      <c r="E470" s="4" t="s">
        <v>33</v>
      </c>
      <c r="F470" s="4" t="s">
        <v>18</v>
      </c>
      <c r="G470" s="4">
        <v>9812</v>
      </c>
      <c r="H470" s="4" t="s">
        <v>4189</v>
      </c>
      <c r="I470" s="94">
        <v>56</v>
      </c>
      <c r="J470" s="4" t="s">
        <v>4196</v>
      </c>
      <c r="K470" s="57" t="s">
        <v>2578</v>
      </c>
      <c r="L470" s="4" t="s">
        <v>4195</v>
      </c>
      <c r="M470" s="4" t="s">
        <v>4194</v>
      </c>
      <c r="N470" s="4" t="s">
        <v>1697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2113</v>
      </c>
      <c r="E471" s="4" t="s">
        <v>33</v>
      </c>
      <c r="F471" s="4" t="s">
        <v>18</v>
      </c>
      <c r="G471" s="4">
        <v>9812</v>
      </c>
      <c r="H471" s="4" t="s">
        <v>4190</v>
      </c>
      <c r="I471" s="94">
        <v>20</v>
      </c>
      <c r="J471" s="4" t="s">
        <v>4196</v>
      </c>
      <c r="K471" s="57" t="s">
        <v>2578</v>
      </c>
      <c r="L471" s="4" t="s">
        <v>4195</v>
      </c>
      <c r="M471" s="4" t="s">
        <v>4197</v>
      </c>
      <c r="N471" s="4" t="s">
        <v>1697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1552</v>
      </c>
      <c r="E472" s="4" t="s">
        <v>34</v>
      </c>
      <c r="F472" s="4" t="s">
        <v>18</v>
      </c>
      <c r="G472" s="4">
        <v>9814</v>
      </c>
      <c r="H472" s="4" t="s">
        <v>4191</v>
      </c>
      <c r="I472" s="94">
        <v>48</v>
      </c>
      <c r="J472" s="4" t="s">
        <v>93</v>
      </c>
      <c r="K472" s="57">
        <v>2731</v>
      </c>
      <c r="L472" s="4" t="s">
        <v>4198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2115</v>
      </c>
      <c r="E473" s="4" t="s">
        <v>34</v>
      </c>
      <c r="F473" s="4" t="s">
        <v>17</v>
      </c>
      <c r="G473" s="4">
        <v>9814</v>
      </c>
      <c r="H473" s="4" t="s">
        <v>4186</v>
      </c>
      <c r="I473" s="94">
        <v>48</v>
      </c>
      <c r="J473" s="4" t="s">
        <v>212</v>
      </c>
      <c r="K473" s="57">
        <v>9502</v>
      </c>
      <c r="L473" s="4" t="s">
        <v>4187</v>
      </c>
      <c r="M473" s="4" t="s">
        <v>577</v>
      </c>
      <c r="N473" s="4" t="s">
        <v>1697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4218</v>
      </c>
      <c r="I474" s="94">
        <v>32</v>
      </c>
      <c r="J474" s="4" t="s">
        <v>61</v>
      </c>
      <c r="K474" s="57">
        <v>9812</v>
      </c>
      <c r="L474" s="4" t="s">
        <v>4219</v>
      </c>
      <c r="M474" s="4" t="s">
        <v>4220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2115</v>
      </c>
      <c r="E475" s="4" t="s">
        <v>34</v>
      </c>
      <c r="F475" s="4" t="s">
        <v>17</v>
      </c>
      <c r="G475" s="4">
        <v>9814</v>
      </c>
      <c r="H475" s="4" t="s">
        <v>4186</v>
      </c>
      <c r="I475" s="94">
        <v>79.599999999999994</v>
      </c>
      <c r="J475" s="4" t="s">
        <v>212</v>
      </c>
      <c r="K475" s="57">
        <v>9502</v>
      </c>
      <c r="L475" s="4" t="s">
        <v>4187</v>
      </c>
      <c r="M475" s="4" t="s">
        <v>577</v>
      </c>
      <c r="N475" s="4" t="s">
        <v>1697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4221</v>
      </c>
      <c r="I476" s="94">
        <v>48</v>
      </c>
      <c r="J476" s="4" t="s">
        <v>30</v>
      </c>
      <c r="K476" s="57" t="s">
        <v>79</v>
      </c>
      <c r="L476" s="4" t="s">
        <v>4225</v>
      </c>
      <c r="M476" s="4" t="s">
        <v>4224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4222</v>
      </c>
      <c r="I477" s="94">
        <v>45.5</v>
      </c>
      <c r="J477" s="4" t="s">
        <v>4228</v>
      </c>
      <c r="K477" s="57"/>
      <c r="L477" s="4" t="s">
        <v>4227</v>
      </c>
      <c r="M477" s="4" t="s">
        <v>4226</v>
      </c>
      <c r="N477" s="4" t="s">
        <v>1697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4223</v>
      </c>
      <c r="I478" s="94">
        <v>18</v>
      </c>
      <c r="J478" s="4" t="s">
        <v>30</v>
      </c>
      <c r="K478" s="57" t="s">
        <v>79</v>
      </c>
      <c r="L478" s="4" t="s">
        <v>4230</v>
      </c>
      <c r="M478" s="4" t="s">
        <v>4229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3755</v>
      </c>
      <c r="I479" s="94">
        <v>88</v>
      </c>
      <c r="J479" s="4" t="s">
        <v>1111</v>
      </c>
      <c r="K479" s="57" t="s">
        <v>1110</v>
      </c>
      <c r="L479" s="4" t="s">
        <v>4049</v>
      </c>
      <c r="M479" s="4" t="s">
        <v>4048</v>
      </c>
      <c r="N479" s="4" t="s">
        <v>4084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1552</v>
      </c>
      <c r="E480" s="4" t="s">
        <v>34</v>
      </c>
      <c r="F480" s="4" t="s">
        <v>18</v>
      </c>
      <c r="G480" s="4">
        <v>9814</v>
      </c>
      <c r="H480" s="4" t="s">
        <v>4191</v>
      </c>
      <c r="I480" s="94">
        <v>28</v>
      </c>
      <c r="J480" s="4" t="s">
        <v>93</v>
      </c>
      <c r="K480" s="57">
        <v>2731</v>
      </c>
      <c r="L480" s="4" t="s">
        <v>4198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2115</v>
      </c>
      <c r="E481" s="4" t="s">
        <v>34</v>
      </c>
      <c r="F481" s="4" t="s">
        <v>17</v>
      </c>
      <c r="G481" s="4">
        <v>9814</v>
      </c>
      <c r="H481" s="4" t="s">
        <v>4186</v>
      </c>
      <c r="I481" s="94">
        <v>40</v>
      </c>
      <c r="J481" s="4" t="s">
        <v>212</v>
      </c>
      <c r="K481" s="57">
        <v>9502</v>
      </c>
      <c r="L481" s="4" t="s">
        <v>4187</v>
      </c>
      <c r="M481" s="4" t="s">
        <v>577</v>
      </c>
      <c r="N481" s="4" t="s">
        <v>1697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1348</v>
      </c>
      <c r="E482" s="4" t="s">
        <v>33</v>
      </c>
      <c r="F482" s="4" t="s">
        <v>18</v>
      </c>
      <c r="G482" s="4">
        <v>9812</v>
      </c>
      <c r="H482" s="4" t="s">
        <v>4259</v>
      </c>
      <c r="I482" s="94">
        <v>232</v>
      </c>
      <c r="J482" s="4" t="s">
        <v>4938</v>
      </c>
      <c r="K482" s="57"/>
      <c r="L482" s="4" t="s">
        <v>4936</v>
      </c>
      <c r="M482" s="4" t="s">
        <v>4937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4288</v>
      </c>
      <c r="I483" s="94">
        <v>56</v>
      </c>
      <c r="J483" s="4" t="s">
        <v>61</v>
      </c>
      <c r="K483" s="57">
        <v>9814</v>
      </c>
      <c r="L483" s="4" t="s">
        <v>4289</v>
      </c>
      <c r="M483" s="4" t="s">
        <v>3623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3755</v>
      </c>
      <c r="I484" s="94">
        <v>33</v>
      </c>
      <c r="J484" s="4" t="s">
        <v>1111</v>
      </c>
      <c r="K484" s="57" t="s">
        <v>1110</v>
      </c>
      <c r="L484" s="4" t="s">
        <v>4049</v>
      </c>
      <c r="M484" s="4" t="s">
        <v>4048</v>
      </c>
      <c r="N484" s="4" t="s">
        <v>4084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1309</v>
      </c>
      <c r="E485" s="4" t="s">
        <v>33</v>
      </c>
      <c r="F485" s="4" t="s">
        <v>18</v>
      </c>
      <c r="G485" s="4">
        <v>9812</v>
      </c>
      <c r="H485" s="4" t="s">
        <v>4290</v>
      </c>
      <c r="I485" s="94">
        <v>46</v>
      </c>
      <c r="J485" s="4" t="s">
        <v>1771</v>
      </c>
      <c r="K485" s="57"/>
      <c r="L485" s="4" t="s">
        <v>4293</v>
      </c>
      <c r="M485" s="4" t="s">
        <v>4292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2113</v>
      </c>
      <c r="E486" s="4" t="s">
        <v>33</v>
      </c>
      <c r="F486" s="4" t="s">
        <v>18</v>
      </c>
      <c r="G486" s="4">
        <v>9812</v>
      </c>
      <c r="H486" s="4" t="s">
        <v>4291</v>
      </c>
      <c r="I486" s="94">
        <v>20</v>
      </c>
      <c r="J486" s="4" t="s">
        <v>61</v>
      </c>
      <c r="K486" s="57">
        <v>9812</v>
      </c>
      <c r="L486" s="4" t="s">
        <v>4295</v>
      </c>
      <c r="M486" s="4" t="s">
        <v>4294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4288</v>
      </c>
      <c r="I487" s="94">
        <v>24</v>
      </c>
      <c r="J487" s="4" t="s">
        <v>61</v>
      </c>
      <c r="K487" s="57">
        <v>9814</v>
      </c>
      <c r="L487" s="4" t="s">
        <v>4289</v>
      </c>
      <c r="M487" s="4" t="s">
        <v>3623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4339</v>
      </c>
      <c r="I488" s="94">
        <v>42.01</v>
      </c>
      <c r="J488" s="4" t="s">
        <v>61</v>
      </c>
      <c r="K488" s="57">
        <v>9812</v>
      </c>
      <c r="L488" s="4" t="s">
        <v>4343</v>
      </c>
      <c r="M488" s="4" t="s">
        <v>4342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4340</v>
      </c>
      <c r="I489" s="94">
        <v>21.99</v>
      </c>
      <c r="J489" s="4" t="s">
        <v>1822</v>
      </c>
      <c r="K489" s="57" t="s">
        <v>4345</v>
      </c>
      <c r="L489" s="4" t="s">
        <v>4293</v>
      </c>
      <c r="M489" s="4" t="s">
        <v>4344</v>
      </c>
      <c r="N489" s="4" t="s">
        <v>4996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4341</v>
      </c>
      <c r="I490" s="94">
        <v>16</v>
      </c>
      <c r="J490" s="4" t="s">
        <v>52</v>
      </c>
      <c r="K490" s="57">
        <v>9330</v>
      </c>
      <c r="L490" s="4" t="s">
        <v>4347</v>
      </c>
      <c r="M490" s="4" t="s">
        <v>4346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4385</v>
      </c>
      <c r="I491" s="94">
        <f>21*0.7</f>
        <v>14.7</v>
      </c>
      <c r="J491" s="4" t="s">
        <v>30</v>
      </c>
      <c r="K491" s="57" t="s">
        <v>79</v>
      </c>
      <c r="L491" s="4" t="s">
        <v>4386</v>
      </c>
      <c r="M491" s="4" t="s">
        <v>4384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4387</v>
      </c>
      <c r="I492" s="94">
        <f>3*8</f>
        <v>24</v>
      </c>
      <c r="J492" s="4" t="s">
        <v>61</v>
      </c>
      <c r="K492" s="57">
        <v>9812</v>
      </c>
      <c r="L492" s="4" t="s">
        <v>4389</v>
      </c>
      <c r="M492" s="4" t="s">
        <v>4388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4390</v>
      </c>
      <c r="I493" s="94">
        <v>40</v>
      </c>
      <c r="J493" s="4" t="s">
        <v>1822</v>
      </c>
      <c r="K493" s="57" t="s">
        <v>4345</v>
      </c>
      <c r="L493" s="4" t="s">
        <v>4392</v>
      </c>
      <c r="M493" s="4" t="s">
        <v>4391</v>
      </c>
      <c r="N493" s="4" t="s">
        <v>4996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4339</v>
      </c>
      <c r="I494" s="94">
        <v>16</v>
      </c>
      <c r="J494" s="4" t="s">
        <v>61</v>
      </c>
      <c r="K494" s="57">
        <v>9812</v>
      </c>
      <c r="L494" s="4" t="s">
        <v>4343</v>
      </c>
      <c r="M494" s="4" t="s">
        <v>4342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4473</v>
      </c>
      <c r="I495" s="94">
        <v>36</v>
      </c>
      <c r="J495" s="4" t="s">
        <v>4496</v>
      </c>
      <c r="K495" s="57"/>
      <c r="L495" s="4" t="s">
        <v>4495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4339</v>
      </c>
      <c r="I496" s="94">
        <v>20</v>
      </c>
      <c r="J496" s="4" t="s">
        <v>61</v>
      </c>
      <c r="K496" s="57">
        <v>9812</v>
      </c>
      <c r="L496" s="4" t="s">
        <v>4343</v>
      </c>
      <c r="M496" s="4" t="s">
        <v>4342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4474</v>
      </c>
      <c r="I497" s="94">
        <v>19</v>
      </c>
      <c r="J497" s="4" t="s">
        <v>61</v>
      </c>
      <c r="K497" s="57">
        <v>9812</v>
      </c>
      <c r="L497" s="4" t="s">
        <v>4476</v>
      </c>
      <c r="M497" s="4" t="s">
        <v>4475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4390</v>
      </c>
      <c r="I498" s="94">
        <v>40</v>
      </c>
      <c r="J498" s="4" t="s">
        <v>1822</v>
      </c>
      <c r="K498" s="57" t="s">
        <v>4345</v>
      </c>
      <c r="L498" s="4" t="s">
        <v>4392</v>
      </c>
      <c r="M498" s="4" t="s">
        <v>4391</v>
      </c>
      <c r="N498" s="4" t="s">
        <v>4996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4473</v>
      </c>
      <c r="I499" s="94">
        <v>344</v>
      </c>
      <c r="J499" s="4" t="s">
        <v>4496</v>
      </c>
      <c r="K499" s="57"/>
      <c r="L499" s="4" t="s">
        <v>4495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4497</v>
      </c>
      <c r="I500" s="94">
        <v>35.200000000000003</v>
      </c>
      <c r="J500" s="4" t="s">
        <v>30</v>
      </c>
      <c r="K500" s="57" t="s">
        <v>79</v>
      </c>
      <c r="L500" s="4" t="s">
        <v>4499</v>
      </c>
      <c r="M500" s="4" t="s">
        <v>4498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4535</v>
      </c>
      <c r="I501" s="94">
        <v>24</v>
      </c>
      <c r="J501" s="4" t="s">
        <v>52</v>
      </c>
      <c r="K501" s="57">
        <v>9330</v>
      </c>
      <c r="L501" s="4" t="s">
        <v>4537</v>
      </c>
      <c r="M501" s="4" t="s">
        <v>4536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4538</v>
      </c>
      <c r="I502" s="94">
        <v>42.4</v>
      </c>
      <c r="J502" s="4" t="s">
        <v>30</v>
      </c>
      <c r="K502" s="57" t="s">
        <v>79</v>
      </c>
      <c r="L502" s="4" t="s">
        <v>4543</v>
      </c>
      <c r="M502" s="4" t="s">
        <v>4542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4539</v>
      </c>
      <c r="I503" s="94">
        <v>70.460000000000008</v>
      </c>
      <c r="J503" s="4" t="s">
        <v>61</v>
      </c>
      <c r="K503" s="57">
        <v>9812</v>
      </c>
      <c r="L503" s="4" t="s">
        <v>4541</v>
      </c>
      <c r="M503" s="4" t="s">
        <v>4540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4473</v>
      </c>
      <c r="I504" s="94">
        <v>84</v>
      </c>
      <c r="J504" s="4" t="s">
        <v>4496</v>
      </c>
      <c r="K504" s="57"/>
      <c r="L504" s="4" t="s">
        <v>4495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4573</v>
      </c>
      <c r="I505" s="94">
        <v>402</v>
      </c>
      <c r="J505" s="4" t="s">
        <v>30</v>
      </c>
      <c r="K505" s="57" t="s">
        <v>79</v>
      </c>
      <c r="L505" s="4" t="s">
        <v>4165</v>
      </c>
      <c r="M505" s="4" t="s">
        <v>4574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4576</v>
      </c>
      <c r="I506" s="94">
        <v>9</v>
      </c>
      <c r="J506" s="4" t="s">
        <v>61</v>
      </c>
      <c r="K506" s="57">
        <v>9812</v>
      </c>
      <c r="L506" s="4" t="s">
        <v>4582</v>
      </c>
      <c r="M506" s="4" t="s">
        <v>4581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4577</v>
      </c>
      <c r="I507" s="94">
        <v>24</v>
      </c>
      <c r="J507" s="4" t="s">
        <v>61</v>
      </c>
      <c r="K507" s="57">
        <v>9812</v>
      </c>
      <c r="L507" s="4" t="s">
        <v>4584</v>
      </c>
      <c r="M507" s="4" t="s">
        <v>4583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4575</v>
      </c>
      <c r="E508" s="4" t="s">
        <v>34</v>
      </c>
      <c r="F508" s="4" t="s">
        <v>18</v>
      </c>
      <c r="G508" s="4">
        <v>9814</v>
      </c>
      <c r="H508" s="4" t="s">
        <v>4578</v>
      </c>
      <c r="I508" s="94">
        <v>24</v>
      </c>
      <c r="J508" s="4" t="s">
        <v>61</v>
      </c>
      <c r="K508" s="57">
        <v>9814</v>
      </c>
      <c r="L508" s="4" t="s">
        <v>4579</v>
      </c>
      <c r="M508" s="4" t="s">
        <v>4580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4714</v>
      </c>
      <c r="I509" s="94">
        <v>156</v>
      </c>
      <c r="J509" s="4" t="s">
        <v>84</v>
      </c>
      <c r="K509" s="57"/>
      <c r="L509" s="4" t="s">
        <v>4716</v>
      </c>
      <c r="M509" s="4" t="s">
        <v>4715</v>
      </c>
      <c r="N509" s="4" t="s">
        <v>4084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1290</v>
      </c>
      <c r="E510" s="4" t="s">
        <v>33</v>
      </c>
      <c r="F510" s="4" t="s">
        <v>18</v>
      </c>
      <c r="G510" s="4">
        <v>9812</v>
      </c>
      <c r="H510" s="4" t="s">
        <v>3477</v>
      </c>
      <c r="I510" s="94">
        <v>58</v>
      </c>
      <c r="J510" s="4" t="s">
        <v>84</v>
      </c>
      <c r="K510" s="57"/>
      <c r="L510" s="4" t="s">
        <v>4717</v>
      </c>
      <c r="M510" s="4" t="s">
        <v>3478</v>
      </c>
      <c r="N510" s="4" t="s">
        <v>4084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4576</v>
      </c>
      <c r="I511" s="94">
        <v>24</v>
      </c>
      <c r="J511" s="4" t="s">
        <v>61</v>
      </c>
      <c r="K511" s="57">
        <v>9812</v>
      </c>
      <c r="L511" s="4" t="s">
        <v>4582</v>
      </c>
      <c r="M511" s="4" t="s">
        <v>4581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4576</v>
      </c>
      <c r="I512" s="94">
        <v>32</v>
      </c>
      <c r="J512" s="4" t="s">
        <v>61</v>
      </c>
      <c r="K512" s="57">
        <v>9812</v>
      </c>
      <c r="L512" s="4" t="s">
        <v>4582</v>
      </c>
      <c r="M512" s="4" t="s">
        <v>4581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4745</v>
      </c>
      <c r="I513" s="94">
        <v>16</v>
      </c>
      <c r="J513" s="4" t="s">
        <v>61</v>
      </c>
      <c r="K513" s="57">
        <v>9812</v>
      </c>
      <c r="L513" s="4" t="s">
        <v>4747</v>
      </c>
      <c r="M513" s="4" t="s">
        <v>4746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1290</v>
      </c>
      <c r="E514" s="4" t="s">
        <v>33</v>
      </c>
      <c r="F514" s="4" t="s">
        <v>18</v>
      </c>
      <c r="G514" s="4">
        <v>9812</v>
      </c>
      <c r="H514" s="4" t="s">
        <v>4748</v>
      </c>
      <c r="I514" s="94">
        <v>112</v>
      </c>
      <c r="J514" s="4" t="s">
        <v>84</v>
      </c>
      <c r="K514" s="57"/>
      <c r="L514" s="4" t="s">
        <v>4716</v>
      </c>
      <c r="M514" s="4" t="s">
        <v>4715</v>
      </c>
      <c r="N514" s="4" t="s">
        <v>4084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4714</v>
      </c>
      <c r="I515" s="94">
        <v>168</v>
      </c>
      <c r="J515" s="4" t="s">
        <v>84</v>
      </c>
      <c r="K515" s="57"/>
      <c r="L515" s="4" t="s">
        <v>4716</v>
      </c>
      <c r="M515" s="4" t="s">
        <v>4715</v>
      </c>
      <c r="N515" s="4" t="s">
        <v>4084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4789</v>
      </c>
      <c r="I516" s="94">
        <v>48</v>
      </c>
      <c r="J516" s="4" t="s">
        <v>30</v>
      </c>
      <c r="K516" s="57" t="s">
        <v>79</v>
      </c>
      <c r="L516" s="4" t="s">
        <v>4791</v>
      </c>
      <c r="M516" s="4" t="s">
        <v>4790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4792</v>
      </c>
      <c r="I517" s="94">
        <v>104</v>
      </c>
      <c r="J517" s="4" t="s">
        <v>61</v>
      </c>
      <c r="K517" s="57">
        <v>9812</v>
      </c>
      <c r="L517" s="4" t="s">
        <v>4793</v>
      </c>
      <c r="M517" s="4" t="s">
        <v>4794</v>
      </c>
      <c r="N517" s="4" t="str">
        <f>IFERROR(VLOOKUP(J517,'Issue Code'!$C$54:$D$68,2,0),"Fill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4714</v>
      </c>
      <c r="I518" s="94">
        <v>302</v>
      </c>
      <c r="J518" s="4" t="s">
        <v>84</v>
      </c>
      <c r="K518" s="57"/>
      <c r="L518" s="4" t="s">
        <v>4716</v>
      </c>
      <c r="M518" s="4" t="s">
        <v>4715</v>
      </c>
      <c r="N518" s="4" t="s">
        <v>4084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1331</v>
      </c>
      <c r="E519" s="4" t="s">
        <v>33</v>
      </c>
      <c r="F519" s="4" t="s">
        <v>18</v>
      </c>
      <c r="G519" s="4">
        <v>9812</v>
      </c>
      <c r="H519" s="4" t="s">
        <v>4812</v>
      </c>
      <c r="I519" s="94">
        <f>6*11.5</f>
        <v>69</v>
      </c>
      <c r="J519" s="4" t="s">
        <v>61</v>
      </c>
      <c r="K519" s="57">
        <v>9812</v>
      </c>
      <c r="L519" s="4" t="s">
        <v>4813</v>
      </c>
      <c r="M519" s="4" t="s">
        <v>4814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4816</v>
      </c>
      <c r="I520" s="94">
        <v>24</v>
      </c>
      <c r="J520" s="4" t="s">
        <v>30</v>
      </c>
      <c r="K520" s="57" t="s">
        <v>79</v>
      </c>
      <c r="L520" s="4" t="s">
        <v>4820</v>
      </c>
      <c r="M520" s="4" t="s">
        <v>4819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4817</v>
      </c>
      <c r="I521" s="94">
        <v>156</v>
      </c>
      <c r="J521" s="4" t="s">
        <v>61</v>
      </c>
      <c r="K521" s="57">
        <v>9812</v>
      </c>
      <c r="L521" s="4" t="s">
        <v>4793</v>
      </c>
      <c r="M521" s="4" t="s">
        <v>4821</v>
      </c>
      <c r="N521" s="4" t="str">
        <f>IFERROR(VLOOKUP(J521,'Issue Code'!$C$54:$D$68,2,0),"Fill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4818</v>
      </c>
      <c r="I522" s="94">
        <v>270.62</v>
      </c>
      <c r="J522" s="4" t="s">
        <v>84</v>
      </c>
      <c r="K522" s="57"/>
      <c r="L522" s="4" t="s">
        <v>4716</v>
      </c>
      <c r="M522" s="4" t="s">
        <v>4715</v>
      </c>
      <c r="N522" s="4" t="s">
        <v>4084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1290</v>
      </c>
      <c r="E523" s="4" t="s">
        <v>33</v>
      </c>
      <c r="F523" s="4" t="s">
        <v>18</v>
      </c>
      <c r="G523" s="4">
        <v>9812</v>
      </c>
      <c r="H523" s="4" t="s">
        <v>4714</v>
      </c>
      <c r="I523" s="94">
        <v>65.38</v>
      </c>
      <c r="J523" s="4" t="s">
        <v>84</v>
      </c>
      <c r="K523" s="57"/>
      <c r="L523" s="4" t="s">
        <v>4716</v>
      </c>
      <c r="M523" s="4" t="s">
        <v>4715</v>
      </c>
      <c r="N523" s="4" t="s">
        <v>4084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1331</v>
      </c>
      <c r="E524" s="4" t="s">
        <v>33</v>
      </c>
      <c r="F524" s="4" t="s">
        <v>18</v>
      </c>
      <c r="G524" s="4">
        <v>9812</v>
      </c>
      <c r="H524" s="4" t="s">
        <v>4812</v>
      </c>
      <c r="I524" s="94">
        <v>24</v>
      </c>
      <c r="J524" s="4" t="s">
        <v>61</v>
      </c>
      <c r="K524" s="57">
        <v>9812</v>
      </c>
      <c r="L524" s="4" t="s">
        <v>4813</v>
      </c>
      <c r="M524" s="4" t="s">
        <v>4814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4818</v>
      </c>
      <c r="I525" s="94">
        <v>326.5</v>
      </c>
      <c r="J525" s="4" t="s">
        <v>84</v>
      </c>
      <c r="K525" s="57"/>
      <c r="L525" s="4" t="s">
        <v>4716</v>
      </c>
      <c r="M525" s="4" t="s">
        <v>4715</v>
      </c>
      <c r="N525" s="4" t="s">
        <v>4084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4843</v>
      </c>
      <c r="I526" s="94">
        <v>128</v>
      </c>
      <c r="J526" s="4" t="s">
        <v>84</v>
      </c>
      <c r="K526" s="57"/>
      <c r="L526" s="4" t="s">
        <v>4716</v>
      </c>
      <c r="M526" s="4" t="s">
        <v>4715</v>
      </c>
      <c r="N526" s="4" t="s">
        <v>4084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4844</v>
      </c>
      <c r="I527" s="94">
        <v>48</v>
      </c>
      <c r="J527" s="4" t="s">
        <v>61</v>
      </c>
      <c r="K527" s="57">
        <v>9812</v>
      </c>
      <c r="L527" s="4" t="s">
        <v>4846</v>
      </c>
      <c r="M527" s="4" t="s">
        <v>4845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4883</v>
      </c>
      <c r="I528" s="94">
        <v>110</v>
      </c>
      <c r="J528" s="4" t="s">
        <v>1822</v>
      </c>
      <c r="K528" s="57" t="s">
        <v>4345</v>
      </c>
      <c r="L528" s="4" t="s">
        <v>4891</v>
      </c>
      <c r="M528" s="4" t="s">
        <v>4887</v>
      </c>
      <c r="N528" s="4" t="s">
        <v>4996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4884</v>
      </c>
      <c r="I529" s="94">
        <v>24</v>
      </c>
      <c r="J529" s="4" t="s">
        <v>52</v>
      </c>
      <c r="K529" s="57">
        <v>9330</v>
      </c>
      <c r="L529" s="4" t="s">
        <v>4893</v>
      </c>
      <c r="M529" s="4" t="s">
        <v>4888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4885</v>
      </c>
      <c r="I530" s="94">
        <v>10</v>
      </c>
      <c r="J530" s="4" t="s">
        <v>30</v>
      </c>
      <c r="K530" s="57" t="s">
        <v>79</v>
      </c>
      <c r="L530" s="4" t="s">
        <v>4894</v>
      </c>
      <c r="M530" s="4" t="s">
        <v>4889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4886</v>
      </c>
      <c r="I531" s="94">
        <v>48</v>
      </c>
      <c r="J531" s="4" t="s">
        <v>30</v>
      </c>
      <c r="K531" s="57" t="s">
        <v>79</v>
      </c>
      <c r="L531" s="4" t="s">
        <v>4895</v>
      </c>
      <c r="M531" s="4" t="s">
        <v>4890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4844</v>
      </c>
      <c r="I532" s="94">
        <v>48</v>
      </c>
      <c r="J532" s="4" t="s">
        <v>61</v>
      </c>
      <c r="K532" s="57">
        <v>9812</v>
      </c>
      <c r="L532" s="4" t="s">
        <v>4846</v>
      </c>
      <c r="M532" s="4" t="s">
        <v>4845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4818</v>
      </c>
      <c r="I533" s="94">
        <v>104</v>
      </c>
      <c r="J533" s="4" t="s">
        <v>84</v>
      </c>
      <c r="K533" s="57"/>
      <c r="L533" s="4" t="s">
        <v>4716</v>
      </c>
      <c r="M533" s="4" t="s">
        <v>4715</v>
      </c>
      <c r="N533" s="4" t="s">
        <v>4084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4896</v>
      </c>
      <c r="I534" s="94">
        <v>52</v>
      </c>
      <c r="J534" s="4" t="s">
        <v>84</v>
      </c>
      <c r="K534" s="57"/>
      <c r="L534" s="4" t="s">
        <v>4716</v>
      </c>
      <c r="M534" s="4" t="s">
        <v>4715</v>
      </c>
      <c r="N534" s="4" t="s">
        <v>4084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1290</v>
      </c>
      <c r="E535" s="4" t="s">
        <v>33</v>
      </c>
      <c r="F535" s="4" t="s">
        <v>18</v>
      </c>
      <c r="G535" s="4">
        <v>9812</v>
      </c>
      <c r="H535" s="4" t="s">
        <v>4843</v>
      </c>
      <c r="I535" s="94">
        <v>108</v>
      </c>
      <c r="J535" s="4" t="s">
        <v>84</v>
      </c>
      <c r="K535" s="57"/>
      <c r="L535" s="4" t="s">
        <v>4716</v>
      </c>
      <c r="M535" s="4" t="s">
        <v>4715</v>
      </c>
      <c r="N535" s="4" t="s">
        <v>4084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1308</v>
      </c>
      <c r="E536" s="4" t="s">
        <v>33</v>
      </c>
      <c r="F536" s="4" t="s">
        <v>18</v>
      </c>
      <c r="G536" s="4">
        <v>9812</v>
      </c>
      <c r="H536" s="4" t="s">
        <v>4939</v>
      </c>
      <c r="I536" s="94">
        <v>14.5</v>
      </c>
      <c r="J536" s="4" t="s">
        <v>61</v>
      </c>
      <c r="K536" s="57">
        <v>9812</v>
      </c>
      <c r="L536" s="4" t="s">
        <v>4941</v>
      </c>
      <c r="M536" s="4" t="s">
        <v>4940</v>
      </c>
      <c r="N536" s="4" t="str">
        <f>IFERROR(VLOOKUP(J536,'Issue Code'!$C$54:$D$68,2,0),"Fill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1308</v>
      </c>
      <c r="E537" s="4" t="s">
        <v>33</v>
      </c>
      <c r="F537" s="4" t="s">
        <v>18</v>
      </c>
      <c r="G537" s="4">
        <v>9812</v>
      </c>
      <c r="H537" s="4" t="s">
        <v>4942</v>
      </c>
      <c r="I537" s="94">
        <v>80</v>
      </c>
      <c r="J537" s="4" t="s">
        <v>61</v>
      </c>
      <c r="K537" s="57">
        <v>9812</v>
      </c>
      <c r="L537" s="4" t="s">
        <v>4951</v>
      </c>
      <c r="M537" s="4" t="s">
        <v>4943</v>
      </c>
      <c r="N537" s="4" t="str">
        <f>IFERROR(VLOOKUP(J537,'Issue Code'!$C$54:$D$68,2,0),"Fill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4896</v>
      </c>
      <c r="I538" s="94">
        <v>328</v>
      </c>
      <c r="J538" s="4" t="s">
        <v>84</v>
      </c>
      <c r="K538" s="57"/>
      <c r="L538" s="4" t="s">
        <v>4716</v>
      </c>
      <c r="M538" s="4" t="s">
        <v>4715</v>
      </c>
      <c r="N538" s="4" t="s">
        <v>4084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4944</v>
      </c>
      <c r="I539" s="94">
        <v>35</v>
      </c>
      <c r="J539" s="4" t="s">
        <v>30</v>
      </c>
      <c r="K539" s="57" t="s">
        <v>79</v>
      </c>
      <c r="L539" s="4" t="s">
        <v>4946</v>
      </c>
      <c r="M539" s="4" t="s">
        <v>4945</v>
      </c>
      <c r="N539" s="4" t="str">
        <f>IFERROR(VLOOKUP(J539,'Issue Code'!$C$54:$D$68,2,0),"Fill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4886</v>
      </c>
      <c r="I540" s="94">
        <v>142</v>
      </c>
      <c r="J540" s="4" t="s">
        <v>30</v>
      </c>
      <c r="K540" s="57" t="s">
        <v>79</v>
      </c>
      <c r="L540" s="4" t="s">
        <v>4895</v>
      </c>
      <c r="M540" s="4" t="s">
        <v>4890</v>
      </c>
      <c r="N540" s="4" t="str">
        <f>IFERROR(VLOOKUP(J540,'Issue Code'!$C$54:$D$68,2,0),"Fill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4948</v>
      </c>
      <c r="I541" s="94">
        <v>13.5</v>
      </c>
      <c r="J541" s="4" t="s">
        <v>61</v>
      </c>
      <c r="K541" s="57">
        <v>9814</v>
      </c>
      <c r="L541" s="4" t="s">
        <v>4950</v>
      </c>
      <c r="M541" s="4" t="s">
        <v>577</v>
      </c>
      <c r="N541" s="4" t="str">
        <f>IFERROR(VLOOKUP(J541,'Issue Code'!$C$54:$D$68,2,0),"Fill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4947</v>
      </c>
      <c r="E542" s="4" t="s">
        <v>34</v>
      </c>
      <c r="F542" s="4" t="s">
        <v>17</v>
      </c>
      <c r="G542" s="4">
        <v>9814</v>
      </c>
      <c r="H542" s="4" t="s">
        <v>4949</v>
      </c>
      <c r="I542" s="94">
        <v>10.5</v>
      </c>
      <c r="J542" s="4" t="s">
        <v>61</v>
      </c>
      <c r="K542" s="57">
        <v>9814</v>
      </c>
      <c r="L542" s="4" t="s">
        <v>4950</v>
      </c>
      <c r="M542" s="4" t="s">
        <v>577</v>
      </c>
      <c r="N542" s="4" t="str">
        <f>IFERROR(VLOOKUP(J542,'Issue Code'!$C$54:$D$68,2,0),"Fill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4886</v>
      </c>
      <c r="I543" s="94">
        <v>60</v>
      </c>
      <c r="J543" s="4" t="s">
        <v>30</v>
      </c>
      <c r="K543" s="57" t="s">
        <v>79</v>
      </c>
      <c r="L543" s="4" t="s">
        <v>4895</v>
      </c>
      <c r="M543" s="4" t="s">
        <v>4890</v>
      </c>
      <c r="N543" s="4" t="str">
        <f>IFERROR(VLOOKUP(J543,'Issue Code'!$C$54:$D$68,2,0),"Fill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5034</v>
      </c>
      <c r="I544" s="94">
        <v>48</v>
      </c>
      <c r="J544" s="4" t="s">
        <v>84</v>
      </c>
      <c r="K544" s="57"/>
      <c r="L544" s="4" t="s">
        <v>2430</v>
      </c>
      <c r="M544" s="4" t="s">
        <v>577</v>
      </c>
      <c r="N544" s="4" t="s">
        <v>4084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5028</v>
      </c>
      <c r="I545" s="94">
        <v>45</v>
      </c>
      <c r="J545" s="4" t="s">
        <v>30</v>
      </c>
      <c r="K545" s="57" t="s">
        <v>79</v>
      </c>
      <c r="L545" s="4" t="s">
        <v>5031</v>
      </c>
      <c r="M545" s="4" t="s">
        <v>5030</v>
      </c>
      <c r="N545" s="4" t="str">
        <f>IFERROR(VLOOKUP(J545,'Issue Code'!$C$54:$D$68,2,0),"Fill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4843</v>
      </c>
      <c r="I546" s="94">
        <v>226</v>
      </c>
      <c r="J546" s="4" t="s">
        <v>84</v>
      </c>
      <c r="K546" s="57"/>
      <c r="L546" s="4" t="s">
        <v>4716</v>
      </c>
      <c r="M546" s="4" t="s">
        <v>4715</v>
      </c>
      <c r="N546" s="4" t="s">
        <v>4084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5029</v>
      </c>
      <c r="I547" s="94">
        <v>272</v>
      </c>
      <c r="J547" s="4" t="s">
        <v>84</v>
      </c>
      <c r="K547" s="57"/>
      <c r="L547" s="4" t="s">
        <v>4716</v>
      </c>
      <c r="M547" s="4" t="s">
        <v>4715</v>
      </c>
      <c r="N547" s="4" t="s">
        <v>4084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5032</v>
      </c>
      <c r="I548" s="94">
        <v>8</v>
      </c>
      <c r="J548" s="4" t="s">
        <v>30</v>
      </c>
      <c r="K548" s="57" t="s">
        <v>79</v>
      </c>
      <c r="L548" s="4" t="s">
        <v>5036</v>
      </c>
      <c r="M548" s="4" t="s">
        <v>4890</v>
      </c>
      <c r="N548" s="4" t="str">
        <f>IFERROR(VLOOKUP(J548,'Issue Code'!$C$54:$D$68,2,0),"Fill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4886</v>
      </c>
      <c r="I549" s="94">
        <v>96</v>
      </c>
      <c r="J549" s="4" t="s">
        <v>30</v>
      </c>
      <c r="K549" s="57" t="s">
        <v>79</v>
      </c>
      <c r="L549" s="4" t="s">
        <v>4895</v>
      </c>
      <c r="M549" s="4" t="s">
        <v>4890</v>
      </c>
      <c r="N549" s="4" t="str">
        <f>IFERROR(VLOOKUP(J549,'Issue Code'!$C$54:$D$68,2,0),"Fill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5033</v>
      </c>
      <c r="I550" s="94">
        <v>24</v>
      </c>
      <c r="J550" s="4" t="s">
        <v>3688</v>
      </c>
      <c r="K550" s="57">
        <v>9038</v>
      </c>
      <c r="L550" s="4" t="s">
        <v>5037</v>
      </c>
      <c r="M550" s="4" t="s">
        <v>577</v>
      </c>
      <c r="N550" s="4" t="s">
        <v>1697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5034</v>
      </c>
      <c r="I551" s="94">
        <v>32</v>
      </c>
      <c r="J551" s="4" t="s">
        <v>84</v>
      </c>
      <c r="K551" s="57"/>
      <c r="L551" s="4" t="s">
        <v>2430</v>
      </c>
      <c r="M551" s="4" t="s">
        <v>577</v>
      </c>
      <c r="N551" s="4" t="s">
        <v>4084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5035</v>
      </c>
      <c r="I552" s="94">
        <v>48</v>
      </c>
      <c r="J552" s="4" t="s">
        <v>3688</v>
      </c>
      <c r="K552" s="57">
        <v>9038</v>
      </c>
      <c r="L552" s="4" t="s">
        <v>5037</v>
      </c>
      <c r="M552" s="4" t="s">
        <v>577</v>
      </c>
      <c r="N552" s="4" t="s">
        <v>1697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4843</v>
      </c>
      <c r="I553" s="94">
        <v>126</v>
      </c>
      <c r="J553" s="4" t="s">
        <v>84</v>
      </c>
      <c r="K553" s="57"/>
      <c r="L553" s="4" t="s">
        <v>4716</v>
      </c>
      <c r="M553" s="4" t="s">
        <v>4715</v>
      </c>
      <c r="N553" s="4" t="s">
        <v>4084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4748</v>
      </c>
      <c r="I554" s="94">
        <v>120</v>
      </c>
      <c r="J554" s="4" t="s">
        <v>84</v>
      </c>
      <c r="K554" s="57"/>
      <c r="L554" s="4" t="s">
        <v>4716</v>
      </c>
      <c r="M554" s="4" t="s">
        <v>4715</v>
      </c>
      <c r="N554" s="4" t="s">
        <v>4084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5029</v>
      </c>
      <c r="I555" s="94">
        <v>284</v>
      </c>
      <c r="J555" s="4" t="s">
        <v>84</v>
      </c>
      <c r="K555" s="57"/>
      <c r="L555" s="4" t="s">
        <v>4716</v>
      </c>
      <c r="M555" s="4" t="s">
        <v>4715</v>
      </c>
      <c r="N555" s="4" t="s">
        <v>4084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5032</v>
      </c>
      <c r="I556" s="94">
        <v>64</v>
      </c>
      <c r="J556" s="4" t="s">
        <v>30</v>
      </c>
      <c r="K556" s="57" t="s">
        <v>79</v>
      </c>
      <c r="L556" s="4" t="s">
        <v>5036</v>
      </c>
      <c r="M556" s="4" t="s">
        <v>4890</v>
      </c>
      <c r="N556" s="4" t="str">
        <f>IFERROR(VLOOKUP(J556,'Issue Code'!$C$54:$D$68,2,0),"Fill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5035</v>
      </c>
      <c r="I557" s="94">
        <v>22</v>
      </c>
      <c r="J557" s="4" t="s">
        <v>3688</v>
      </c>
      <c r="K557" s="57">
        <v>9038</v>
      </c>
      <c r="L557" s="4" t="s">
        <v>5037</v>
      </c>
      <c r="M557" s="4" t="s">
        <v>577</v>
      </c>
      <c r="N557" s="4" t="s">
        <v>1697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5077</v>
      </c>
      <c r="I558" s="94">
        <v>104</v>
      </c>
      <c r="J558" s="4" t="s">
        <v>30</v>
      </c>
      <c r="K558" s="57" t="s">
        <v>79</v>
      </c>
      <c r="L558" s="4" t="s">
        <v>5109</v>
      </c>
      <c r="M558" s="4" t="s">
        <v>577</v>
      </c>
      <c r="N558" s="4" t="str">
        <f>IFERROR(VLOOKUP(J558,'Issue Code'!$C$54:$D$68,2,0),"Fill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5076</v>
      </c>
      <c r="E559" s="4" t="s">
        <v>33</v>
      </c>
      <c r="F559" s="4" t="s">
        <v>17</v>
      </c>
      <c r="G559" s="4">
        <v>9812</v>
      </c>
      <c r="H559" s="4" t="s">
        <v>5078</v>
      </c>
      <c r="I559" s="94">
        <v>36</v>
      </c>
      <c r="J559" s="4" t="s">
        <v>3133</v>
      </c>
      <c r="K559" s="57" t="s">
        <v>3132</v>
      </c>
      <c r="L559" s="4" t="s">
        <v>5099</v>
      </c>
      <c r="M559" s="4" t="s">
        <v>577</v>
      </c>
      <c r="N559" s="4" t="str">
        <f>IFERROR(VLOOKUP(J559,'Issue Code'!$C$54:$D$68,2,0),"Fill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1117</v>
      </c>
      <c r="E560" s="4" t="s">
        <v>33</v>
      </c>
      <c r="F560" s="4" t="s">
        <v>18</v>
      </c>
      <c r="G560" s="4">
        <v>9812</v>
      </c>
      <c r="H560" s="4" t="s">
        <v>5093</v>
      </c>
      <c r="I560" s="94">
        <v>12</v>
      </c>
      <c r="J560" s="4" t="s">
        <v>93</v>
      </c>
      <c r="K560" s="57">
        <v>2731</v>
      </c>
      <c r="L560" s="4" t="s">
        <v>5095</v>
      </c>
      <c r="M560" s="4" t="s">
        <v>5094</v>
      </c>
      <c r="N560" s="4" t="str">
        <f>IFERROR(VLOOKUP(J560,'Issue Code'!$C$54:$D$68,2,0),"Fill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1117</v>
      </c>
      <c r="E561" s="4" t="s">
        <v>33</v>
      </c>
      <c r="F561" s="4" t="s">
        <v>18</v>
      </c>
      <c r="G561" s="4">
        <v>9812</v>
      </c>
      <c r="H561" s="4" t="s">
        <v>5097</v>
      </c>
      <c r="I561" s="94">
        <v>24</v>
      </c>
      <c r="J561" s="4" t="s">
        <v>61</v>
      </c>
      <c r="K561" s="57">
        <v>9812</v>
      </c>
      <c r="L561" s="4" t="s">
        <v>5098</v>
      </c>
      <c r="M561" s="4" t="s">
        <v>5096</v>
      </c>
      <c r="N561" s="4" t="str">
        <f>IFERROR(VLOOKUP(J561,'Issue Code'!$C$54:$D$68,2,0),"Fill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4748</v>
      </c>
      <c r="I562" s="94">
        <v>168</v>
      </c>
      <c r="J562" s="4" t="s">
        <v>84</v>
      </c>
      <c r="K562" s="57"/>
      <c r="L562" s="4" t="s">
        <v>4716</v>
      </c>
      <c r="M562" s="4" t="s">
        <v>4715</v>
      </c>
      <c r="N562" s="4" t="s">
        <v>4084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1290</v>
      </c>
      <c r="E563" s="4" t="s">
        <v>33</v>
      </c>
      <c r="F563" s="4" t="s">
        <v>18</v>
      </c>
      <c r="G563" s="4">
        <v>9812</v>
      </c>
      <c r="H563" s="4" t="s">
        <v>5029</v>
      </c>
      <c r="I563" s="94">
        <v>64</v>
      </c>
      <c r="J563" s="4" t="s">
        <v>84</v>
      </c>
      <c r="K563" s="57"/>
      <c r="L563" s="4" t="s">
        <v>4716</v>
      </c>
      <c r="M563" s="4" t="s">
        <v>4715</v>
      </c>
      <c r="N563" s="4" t="s">
        <v>4084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1290</v>
      </c>
      <c r="E564" s="4" t="s">
        <v>33</v>
      </c>
      <c r="F564" s="4" t="s">
        <v>18</v>
      </c>
      <c r="G564" s="4">
        <v>9812</v>
      </c>
      <c r="H564" s="4" t="s">
        <v>5100</v>
      </c>
      <c r="I564" s="94">
        <v>104</v>
      </c>
      <c r="J564" s="4" t="s">
        <v>84</v>
      </c>
      <c r="K564" s="57"/>
      <c r="L564" s="4" t="s">
        <v>4716</v>
      </c>
      <c r="M564" s="4" t="s">
        <v>4715</v>
      </c>
      <c r="N564" s="4" t="s">
        <v>4084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5076</v>
      </c>
      <c r="E565" s="4" t="s">
        <v>33</v>
      </c>
      <c r="F565" s="4" t="s">
        <v>17</v>
      </c>
      <c r="G565" s="4">
        <v>9812</v>
      </c>
      <c r="H565" s="4" t="s">
        <v>5078</v>
      </c>
      <c r="I565" s="94">
        <v>36</v>
      </c>
      <c r="J565" s="4" t="s">
        <v>3133</v>
      </c>
      <c r="K565" s="57" t="s">
        <v>3132</v>
      </c>
      <c r="L565" s="4" t="s">
        <v>5099</v>
      </c>
      <c r="M565" s="4" t="s">
        <v>577</v>
      </c>
      <c r="N565" s="4" t="str">
        <f>IFERROR(VLOOKUP(J565,'Issue Code'!$C$54:$D$68,2,0),"Fill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5077</v>
      </c>
      <c r="I566" s="94">
        <v>132</v>
      </c>
      <c r="J566" s="4" t="s">
        <v>30</v>
      </c>
      <c r="K566" s="57" t="s">
        <v>79</v>
      </c>
      <c r="L566" s="4" t="s">
        <v>5109</v>
      </c>
      <c r="M566" s="4" t="s">
        <v>577</v>
      </c>
      <c r="N566" s="4" t="str">
        <f>IFERROR(VLOOKUP(J566,'Issue Code'!$C$54:$D$68,2,0),"Fill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2580</v>
      </c>
      <c r="E567" s="4" t="s">
        <v>33</v>
      </c>
      <c r="F567" s="4" t="s">
        <v>18</v>
      </c>
      <c r="G567" s="4">
        <v>9812</v>
      </c>
      <c r="H567" s="4" t="s">
        <v>5103</v>
      </c>
      <c r="I567" s="94">
        <v>19.739999999999998</v>
      </c>
      <c r="J567" s="4" t="s">
        <v>61</v>
      </c>
      <c r="K567" s="57">
        <v>9812</v>
      </c>
      <c r="L567" s="4" t="s">
        <v>5105</v>
      </c>
      <c r="M567" s="4" t="s">
        <v>5104</v>
      </c>
      <c r="N567" s="4" t="str">
        <f>IFERROR(VLOOKUP(J567,'Issue Code'!$C$54:$D$68,2,0),"Fill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5106</v>
      </c>
      <c r="I568" s="94">
        <f>5*3+1*2.5+4*4</f>
        <v>33.5</v>
      </c>
      <c r="J568" s="4" t="s">
        <v>4938</v>
      </c>
      <c r="K568" s="57"/>
      <c r="L568" s="4" t="s">
        <v>5107</v>
      </c>
      <c r="M568" s="4" t="s">
        <v>5108</v>
      </c>
      <c r="N568" s="4" t="s">
        <v>4084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4748</v>
      </c>
      <c r="I569" s="94">
        <v>281</v>
      </c>
      <c r="J569" s="4" t="s">
        <v>84</v>
      </c>
      <c r="K569" s="57"/>
      <c r="L569" s="4" t="s">
        <v>4716</v>
      </c>
      <c r="M569" s="4" t="s">
        <v>4715</v>
      </c>
      <c r="N569" s="4" t="s">
        <v>4084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2681</v>
      </c>
      <c r="E570" s="4" t="s">
        <v>33</v>
      </c>
      <c r="F570" s="4" t="s">
        <v>18</v>
      </c>
      <c r="G570" s="4">
        <v>9812</v>
      </c>
      <c r="H570" s="4" t="s">
        <v>5100</v>
      </c>
      <c r="I570" s="94">
        <v>315</v>
      </c>
      <c r="J570" s="4" t="s">
        <v>84</v>
      </c>
      <c r="K570" s="57"/>
      <c r="L570" s="4" t="s">
        <v>4716</v>
      </c>
      <c r="M570" s="4" t="s">
        <v>4715</v>
      </c>
      <c r="N570" s="4" t="s">
        <v>4084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5077</v>
      </c>
      <c r="I571" s="94">
        <v>132</v>
      </c>
      <c r="J571" s="4" t="s">
        <v>30</v>
      </c>
      <c r="K571" s="57" t="s">
        <v>79</v>
      </c>
      <c r="L571" s="4" t="s">
        <v>5109</v>
      </c>
      <c r="M571" s="4" t="s">
        <v>577</v>
      </c>
      <c r="N571" s="4" t="str">
        <f>IFERROR(VLOOKUP(J571,'Issue Code'!$C$54:$D$68,2,0),"Fill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5106</v>
      </c>
      <c r="I572" s="94">
        <f>6*8</f>
        <v>48</v>
      </c>
      <c r="J572" s="4" t="s">
        <v>4938</v>
      </c>
      <c r="K572" s="57"/>
      <c r="L572" s="4" t="s">
        <v>5107</v>
      </c>
      <c r="M572" s="4" t="s">
        <v>5108</v>
      </c>
      <c r="N572" s="4" t="s">
        <v>4084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4748</v>
      </c>
      <c r="I573" s="94">
        <v>128</v>
      </c>
      <c r="J573" s="4" t="s">
        <v>84</v>
      </c>
      <c r="K573" s="57"/>
      <c r="L573" s="4" t="s">
        <v>4716</v>
      </c>
      <c r="M573" s="4" t="s">
        <v>4715</v>
      </c>
      <c r="N573" s="4" t="s">
        <v>4084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2681</v>
      </c>
      <c r="E574" s="4" t="s">
        <v>33</v>
      </c>
      <c r="F574" s="4" t="s">
        <v>18</v>
      </c>
      <c r="G574" s="4">
        <v>9812</v>
      </c>
      <c r="H574" s="4" t="s">
        <v>5142</v>
      </c>
      <c r="I574" s="94">
        <v>188</v>
      </c>
      <c r="J574" s="4" t="s">
        <v>84</v>
      </c>
      <c r="K574" s="57"/>
      <c r="L574" s="4" t="s">
        <v>4716</v>
      </c>
      <c r="M574" s="4" t="s">
        <v>4715</v>
      </c>
      <c r="N574" s="4" t="s">
        <v>4084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5100</v>
      </c>
      <c r="I575" s="94">
        <v>248</v>
      </c>
      <c r="J575" s="4" t="s">
        <v>84</v>
      </c>
      <c r="K575" s="57"/>
      <c r="L575" s="4" t="s">
        <v>4716</v>
      </c>
      <c r="M575" s="4" t="s">
        <v>4715</v>
      </c>
      <c r="N575" s="4" t="s">
        <v>4084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1539</v>
      </c>
      <c r="E576" s="4" t="s">
        <v>33</v>
      </c>
      <c r="F576" s="4" t="s">
        <v>18</v>
      </c>
      <c r="G576" s="4">
        <v>9812</v>
      </c>
      <c r="H576" s="4" t="s">
        <v>5143</v>
      </c>
      <c r="I576" s="94">
        <v>30</v>
      </c>
      <c r="J576" s="4" t="s">
        <v>84</v>
      </c>
      <c r="K576" s="57"/>
      <c r="L576" s="4" t="s">
        <v>4716</v>
      </c>
      <c r="M576" s="4" t="s">
        <v>4715</v>
      </c>
      <c r="N576" s="4" t="s">
        <v>4084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5144</v>
      </c>
      <c r="I577" s="94">
        <v>52</v>
      </c>
      <c r="J577" s="4" t="s">
        <v>30</v>
      </c>
      <c r="K577" s="57" t="s">
        <v>79</v>
      </c>
      <c r="L577" s="4" t="s">
        <v>5148</v>
      </c>
      <c r="M577" s="4" t="s">
        <v>5147</v>
      </c>
      <c r="N577" s="4" t="str">
        <f>IFERROR(VLOOKUP(J577,'Issue Code'!$C$54:$D$68,2,0),"Fill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5145</v>
      </c>
      <c r="I578" s="94">
        <v>128.5</v>
      </c>
      <c r="J578" s="4" t="s">
        <v>30</v>
      </c>
      <c r="K578" s="57" t="s">
        <v>79</v>
      </c>
      <c r="L578" s="4" t="s">
        <v>5109</v>
      </c>
      <c r="M578" s="4" t="s">
        <v>577</v>
      </c>
      <c r="N578" s="4" t="str">
        <f>IFERROR(VLOOKUP(J578,'Issue Code'!$C$54:$D$68,2,0),"Fill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5146</v>
      </c>
      <c r="I579" s="94">
        <v>24</v>
      </c>
      <c r="J579" s="4" t="s">
        <v>30</v>
      </c>
      <c r="K579" s="57" t="s">
        <v>79</v>
      </c>
      <c r="L579" s="4" t="s">
        <v>5109</v>
      </c>
      <c r="M579" s="4" t="s">
        <v>577</v>
      </c>
      <c r="N579" s="4" t="str">
        <f>IFERROR(VLOOKUP(J579,'Issue Code'!$C$54:$D$68,2,0),"Fill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2681</v>
      </c>
      <c r="E580" s="4" t="s">
        <v>33</v>
      </c>
      <c r="F580" s="4" t="s">
        <v>18</v>
      </c>
      <c r="G580" s="4">
        <v>9812</v>
      </c>
      <c r="H580" s="4" t="s">
        <v>5142</v>
      </c>
      <c r="I580" s="94">
        <v>302</v>
      </c>
      <c r="J580" s="4" t="s">
        <v>84</v>
      </c>
      <c r="K580" s="57"/>
      <c r="L580" s="4" t="s">
        <v>4716</v>
      </c>
      <c r="M580" s="4" t="s">
        <v>4715</v>
      </c>
      <c r="N580" s="4" t="s">
        <v>4084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5143</v>
      </c>
      <c r="I581" s="94">
        <v>356</v>
      </c>
      <c r="J581" s="4" t="s">
        <v>84</v>
      </c>
      <c r="K581" s="57"/>
      <c r="L581" s="4" t="s">
        <v>4716</v>
      </c>
      <c r="M581" s="4" t="s">
        <v>4715</v>
      </c>
      <c r="N581" s="4" t="s">
        <v>4084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5179</v>
      </c>
      <c r="I582" s="94">
        <v>10</v>
      </c>
      <c r="J582" s="4" t="s">
        <v>30</v>
      </c>
      <c r="K582" s="57" t="s">
        <v>79</v>
      </c>
      <c r="L582" s="4" t="s">
        <v>5181</v>
      </c>
      <c r="M582" s="4" t="s">
        <v>5180</v>
      </c>
      <c r="N582" s="4" t="str">
        <f>IFERROR(VLOOKUP(J582,'Issue Code'!$C$54:$D$68,2,0),"Fill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5144</v>
      </c>
      <c r="I583" s="94">
        <v>90</v>
      </c>
      <c r="J583" s="4" t="s">
        <v>30</v>
      </c>
      <c r="K583" s="57" t="s">
        <v>79</v>
      </c>
      <c r="L583" s="4" t="s">
        <v>5148</v>
      </c>
      <c r="M583" s="4" t="s">
        <v>5147</v>
      </c>
      <c r="N583" s="4" t="str">
        <f>IFERROR(VLOOKUP(J583,'Issue Code'!$C$54:$D$68,2,0),"Fill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5145</v>
      </c>
      <c r="I584" s="94">
        <v>11</v>
      </c>
      <c r="J584" s="4" t="s">
        <v>30</v>
      </c>
      <c r="K584" s="57" t="s">
        <v>79</v>
      </c>
      <c r="L584" s="4" t="s">
        <v>5109</v>
      </c>
      <c r="M584" s="4" t="s">
        <v>577</v>
      </c>
      <c r="N584" s="4" t="str">
        <f>IFERROR(VLOOKUP(J584,'Issue Code'!$C$54:$D$68,2,0),"Fill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5182</v>
      </c>
      <c r="I585" s="94">
        <v>12</v>
      </c>
      <c r="J585" s="4" t="s">
        <v>30</v>
      </c>
      <c r="K585" s="57" t="s">
        <v>79</v>
      </c>
      <c r="L585" s="4" t="s">
        <v>5109</v>
      </c>
      <c r="M585" s="4" t="s">
        <v>577</v>
      </c>
      <c r="N585" s="4" t="str">
        <f>IFERROR(VLOOKUP(J585,'Issue Code'!$C$54:$D$68,2,0),"Fill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5183</v>
      </c>
      <c r="I586" s="94">
        <v>8</v>
      </c>
      <c r="J586" s="4" t="s">
        <v>30</v>
      </c>
      <c r="K586" s="57" t="s">
        <v>79</v>
      </c>
      <c r="L586" s="4" t="s">
        <v>5109</v>
      </c>
      <c r="M586" s="4" t="s">
        <v>577</v>
      </c>
      <c r="N586" s="4" t="str">
        <f>IFERROR(VLOOKUP(J586,'Issue Code'!$C$54:$D$68,2,0),"Fill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1539</v>
      </c>
      <c r="E587" s="4" t="s">
        <v>33</v>
      </c>
      <c r="F587" s="4" t="s">
        <v>18</v>
      </c>
      <c r="G587" s="4">
        <v>9812</v>
      </c>
      <c r="H587" s="4" t="s">
        <v>5224</v>
      </c>
      <c r="I587" s="94">
        <v>32</v>
      </c>
      <c r="J587" s="4" t="s">
        <v>84</v>
      </c>
      <c r="K587" s="57"/>
      <c r="L587" s="4" t="s">
        <v>4716</v>
      </c>
      <c r="M587" s="4" t="s">
        <v>4715</v>
      </c>
      <c r="N587" s="4" t="s">
        <v>4084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5142</v>
      </c>
      <c r="I588" s="94">
        <v>130</v>
      </c>
      <c r="J588" s="4" t="s">
        <v>84</v>
      </c>
      <c r="K588" s="57"/>
      <c r="L588" s="4" t="s">
        <v>4716</v>
      </c>
      <c r="M588" s="4" t="s">
        <v>4715</v>
      </c>
      <c r="N588" s="4" t="s">
        <v>4084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2681</v>
      </c>
      <c r="E589" s="4" t="s">
        <v>33</v>
      </c>
      <c r="F589" s="4" t="s">
        <v>18</v>
      </c>
      <c r="G589" s="4">
        <v>9812</v>
      </c>
      <c r="H589" s="4" t="s">
        <v>5225</v>
      </c>
      <c r="I589" s="94">
        <v>144</v>
      </c>
      <c r="J589" s="4" t="s">
        <v>84</v>
      </c>
      <c r="K589" s="57"/>
      <c r="L589" s="4" t="s">
        <v>4716</v>
      </c>
      <c r="M589" s="4" t="s">
        <v>4715</v>
      </c>
      <c r="N589" s="4" t="s">
        <v>4084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5143</v>
      </c>
      <c r="I590" s="94">
        <v>268</v>
      </c>
      <c r="J590" s="4" t="s">
        <v>84</v>
      </c>
      <c r="K590" s="57"/>
      <c r="L590" s="4" t="s">
        <v>4716</v>
      </c>
      <c r="M590" s="4" t="s">
        <v>4715</v>
      </c>
      <c r="N590" s="4" t="s">
        <v>4084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5223</v>
      </c>
      <c r="I591" s="94">
        <v>160</v>
      </c>
      <c r="J591" s="4" t="s">
        <v>61</v>
      </c>
      <c r="K591" s="57">
        <v>9812</v>
      </c>
      <c r="L591" s="4" t="s">
        <v>5227</v>
      </c>
      <c r="M591" s="4" t="s">
        <v>5226</v>
      </c>
      <c r="N591" s="4" t="str">
        <f>IFERROR(VLOOKUP(J591,'Issue Code'!$C$54:$D$68,2,0),"Fill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5228</v>
      </c>
      <c r="I592" s="94">
        <v>32</v>
      </c>
      <c r="J592" s="4" t="s">
        <v>61</v>
      </c>
      <c r="K592" s="57">
        <v>9812</v>
      </c>
      <c r="L592" s="4" t="s">
        <v>5231</v>
      </c>
      <c r="M592" s="4" t="s">
        <v>5230</v>
      </c>
      <c r="N592" s="4" t="str">
        <f>IFERROR(VLOOKUP(J592,'Issue Code'!$C$54:$D$68,2,0),"Fill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5229</v>
      </c>
      <c r="I593" s="94">
        <v>12</v>
      </c>
      <c r="J593" s="4" t="s">
        <v>61</v>
      </c>
      <c r="K593" s="57">
        <v>9812</v>
      </c>
      <c r="L593" s="4" t="s">
        <v>5233</v>
      </c>
      <c r="M593" s="4" t="s">
        <v>5232</v>
      </c>
      <c r="N593" s="4" t="str">
        <f>IFERROR(VLOOKUP(J593,'Issue Code'!$C$54:$D$68,2,0),"Fill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5228</v>
      </c>
      <c r="I594" s="94">
        <v>32</v>
      </c>
      <c r="J594" s="4" t="s">
        <v>61</v>
      </c>
      <c r="K594" s="57">
        <v>9812</v>
      </c>
      <c r="L594" s="4" t="s">
        <v>5231</v>
      </c>
      <c r="M594" s="4" t="s">
        <v>5230</v>
      </c>
      <c r="N594" s="4" t="str">
        <f>IFERROR(VLOOKUP(J594,'Issue Code'!$C$54:$D$68,2,0),"Fill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5229</v>
      </c>
      <c r="I595" s="94">
        <v>24</v>
      </c>
      <c r="J595" s="4" t="s">
        <v>61</v>
      </c>
      <c r="K595" s="57">
        <v>9812</v>
      </c>
      <c r="L595" s="4" t="s">
        <v>5233</v>
      </c>
      <c r="M595" s="4" t="s">
        <v>5232</v>
      </c>
      <c r="N595" s="4" t="str">
        <f>IFERROR(VLOOKUP(J595,'Issue Code'!$C$54:$D$68,2,0),"Fill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5277</v>
      </c>
      <c r="I596" s="94">
        <v>120</v>
      </c>
      <c r="J596" s="4" t="s">
        <v>30</v>
      </c>
      <c r="K596" s="57" t="s">
        <v>79</v>
      </c>
      <c r="L596" s="4" t="s">
        <v>5587</v>
      </c>
      <c r="M596" s="4" t="s">
        <v>577</v>
      </c>
      <c r="N596" s="4" t="str">
        <f>IFERROR(VLOOKUP(J596,'Issue Code'!$C$54:$D$68,2,0),"Fill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5224</v>
      </c>
      <c r="I597" s="94">
        <v>320</v>
      </c>
      <c r="J597" s="4" t="s">
        <v>84</v>
      </c>
      <c r="K597" s="57"/>
      <c r="L597" s="4" t="s">
        <v>4716</v>
      </c>
      <c r="M597" s="4" t="s">
        <v>4715</v>
      </c>
      <c r="N597" s="4" t="s">
        <v>4084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5225</v>
      </c>
      <c r="I598" s="94">
        <v>279</v>
      </c>
      <c r="J598" s="4" t="s">
        <v>84</v>
      </c>
      <c r="K598" s="57"/>
      <c r="L598" s="4" t="s">
        <v>4716</v>
      </c>
      <c r="M598" s="4" t="s">
        <v>4715</v>
      </c>
      <c r="N598" s="4" t="s">
        <v>4084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5281</v>
      </c>
      <c r="I599" s="94">
        <v>84</v>
      </c>
      <c r="J599" s="4" t="s">
        <v>5285</v>
      </c>
      <c r="K599" s="57" t="s">
        <v>5286</v>
      </c>
      <c r="L599" s="4" t="s">
        <v>5284</v>
      </c>
      <c r="M599" s="4" t="s">
        <v>5283</v>
      </c>
      <c r="N599" s="4" t="s">
        <v>1697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1348</v>
      </c>
      <c r="E600" s="4" t="s">
        <v>33</v>
      </c>
      <c r="F600" s="4" t="s">
        <v>18</v>
      </c>
      <c r="G600" s="4">
        <v>9812</v>
      </c>
      <c r="H600" s="4" t="s">
        <v>5282</v>
      </c>
      <c r="I600" s="94">
        <v>28</v>
      </c>
      <c r="J600" s="4" t="s">
        <v>61</v>
      </c>
      <c r="K600" s="57">
        <v>9812</v>
      </c>
      <c r="L600" s="4" t="s">
        <v>5288</v>
      </c>
      <c r="M600" s="4" t="s">
        <v>5287</v>
      </c>
      <c r="N600" s="4" t="str">
        <f>IFERROR(VLOOKUP(J600,'Issue Code'!$C$54:$D$68,2,0),"Fill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5329</v>
      </c>
      <c r="E601" s="4" t="s">
        <v>33</v>
      </c>
      <c r="F601" s="4" t="s">
        <v>18</v>
      </c>
      <c r="G601" s="4">
        <v>9812</v>
      </c>
      <c r="H601" s="4" t="s">
        <v>5328</v>
      </c>
      <c r="I601" s="94">
        <v>66</v>
      </c>
      <c r="J601" s="4" t="s">
        <v>61</v>
      </c>
      <c r="K601" s="57">
        <v>9812</v>
      </c>
      <c r="L601" s="4" t="s">
        <v>5332</v>
      </c>
      <c r="M601" s="4" t="s">
        <v>5330</v>
      </c>
      <c r="N601" s="4" t="s">
        <v>1697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5329</v>
      </c>
      <c r="E602" s="4" t="s">
        <v>33</v>
      </c>
      <c r="F602" s="4" t="s">
        <v>18</v>
      </c>
      <c r="G602" s="4">
        <v>9812</v>
      </c>
      <c r="H602" s="4" t="s">
        <v>5333</v>
      </c>
      <c r="I602" s="94">
        <v>46</v>
      </c>
      <c r="J602" s="4" t="s">
        <v>61</v>
      </c>
      <c r="K602" s="57">
        <v>9812</v>
      </c>
      <c r="L602" s="4" t="s">
        <v>5332</v>
      </c>
      <c r="M602" s="4" t="s">
        <v>5331</v>
      </c>
      <c r="N602" s="4" t="s">
        <v>1697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5224</v>
      </c>
      <c r="I603" s="94">
        <v>80</v>
      </c>
      <c r="J603" s="4" t="s">
        <v>84</v>
      </c>
      <c r="K603" s="57"/>
      <c r="L603" s="4" t="s">
        <v>4716</v>
      </c>
      <c r="M603" s="4" t="s">
        <v>4715</v>
      </c>
      <c r="N603" s="4" t="s">
        <v>4084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5143</v>
      </c>
      <c r="I604" s="94">
        <v>120</v>
      </c>
      <c r="J604" s="4" t="s">
        <v>84</v>
      </c>
      <c r="K604" s="57"/>
      <c r="L604" s="4" t="s">
        <v>4716</v>
      </c>
      <c r="M604" s="4" t="s">
        <v>4715</v>
      </c>
      <c r="N604" s="4" t="s">
        <v>4084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5281</v>
      </c>
      <c r="I605" s="94">
        <v>56</v>
      </c>
      <c r="J605" s="4" t="s">
        <v>5285</v>
      </c>
      <c r="K605" s="57" t="s">
        <v>5286</v>
      </c>
      <c r="L605" s="4" t="s">
        <v>5284</v>
      </c>
      <c r="M605" s="4" t="s">
        <v>5283</v>
      </c>
      <c r="N605" s="4" t="s">
        <v>1697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5228</v>
      </c>
      <c r="I606" s="94">
        <v>10</v>
      </c>
      <c r="J606" s="4" t="s">
        <v>61</v>
      </c>
      <c r="K606" s="57">
        <v>9812</v>
      </c>
      <c r="L606" s="4" t="s">
        <v>5231</v>
      </c>
      <c r="M606" s="4" t="s">
        <v>5230</v>
      </c>
      <c r="N606" s="4" t="str">
        <f>IFERROR(VLOOKUP(J606,'Issue Code'!$C$54:$D$68,2,0),"Fill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5277</v>
      </c>
      <c r="I607" s="94">
        <v>12</v>
      </c>
      <c r="J607" s="4" t="s">
        <v>30</v>
      </c>
      <c r="K607" s="57" t="s">
        <v>79</v>
      </c>
      <c r="L607" s="4" t="s">
        <v>5587</v>
      </c>
      <c r="M607" s="4" t="s">
        <v>577</v>
      </c>
      <c r="N607" s="4" t="str">
        <f>IFERROR(VLOOKUP(J607,'Issue Code'!$C$54:$D$68,2,0),"Fill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5334</v>
      </c>
      <c r="I608" s="94">
        <v>46</v>
      </c>
      <c r="J608" s="4" t="s">
        <v>30</v>
      </c>
      <c r="K608" s="57" t="s">
        <v>79</v>
      </c>
      <c r="L608" s="4" t="s">
        <v>5484</v>
      </c>
      <c r="M608" s="4" t="s">
        <v>577</v>
      </c>
      <c r="N608" s="4" t="str">
        <f>IFERROR(VLOOKUP(J608,'Issue Code'!$C$54:$D$68,2,0),"Fill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5335</v>
      </c>
      <c r="I609" s="94">
        <v>10</v>
      </c>
      <c r="J609" s="4" t="s">
        <v>61</v>
      </c>
      <c r="K609" s="57">
        <v>9812</v>
      </c>
      <c r="L609" s="4" t="s">
        <v>5339</v>
      </c>
      <c r="M609" s="4" t="s">
        <v>5337</v>
      </c>
      <c r="N609" s="4" t="str">
        <f>IFERROR(VLOOKUP(J609,'Issue Code'!$C$54:$D$68,2,0),"Fill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5336</v>
      </c>
      <c r="I610" s="94">
        <v>20</v>
      </c>
      <c r="J610" s="4" t="s">
        <v>5341</v>
      </c>
      <c r="K610" s="57"/>
      <c r="L610" s="4" t="s">
        <v>5340</v>
      </c>
      <c r="M610" s="4" t="s">
        <v>5338</v>
      </c>
      <c r="N610" s="4" t="str">
        <f>IFERROR(VLOOKUP(J610,'Issue Code'!$C$54:$D$68,2,0),"Fill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5277</v>
      </c>
      <c r="I611" s="94">
        <v>247</v>
      </c>
      <c r="J611" s="4" t="s">
        <v>30</v>
      </c>
      <c r="K611" s="57" t="s">
        <v>79</v>
      </c>
      <c r="L611" s="4" t="s">
        <v>5587</v>
      </c>
      <c r="M611" s="4" t="s">
        <v>577</v>
      </c>
      <c r="N611" s="4" t="str">
        <f>IFERROR(VLOOKUP(J611,'Issue Code'!$C$54:$D$68,2,0),"Fill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5358</v>
      </c>
      <c r="I612" s="94">
        <v>24</v>
      </c>
      <c r="J612" s="4" t="s">
        <v>30</v>
      </c>
      <c r="K612" s="57" t="s">
        <v>79</v>
      </c>
      <c r="L612" s="4" t="s">
        <v>5360</v>
      </c>
      <c r="M612" s="4" t="s">
        <v>5359</v>
      </c>
      <c r="N612" s="4" t="str">
        <f>IFERROR(VLOOKUP(J612,'Issue Code'!$C$54:$D$68,2,0),"Fill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1348</v>
      </c>
      <c r="E613" s="4" t="s">
        <v>33</v>
      </c>
      <c r="F613" s="4" t="s">
        <v>18</v>
      </c>
      <c r="G613" s="4">
        <v>9812</v>
      </c>
      <c r="H613" s="4" t="s">
        <v>5361</v>
      </c>
      <c r="I613" s="94">
        <v>24.5</v>
      </c>
      <c r="J613" s="4" t="s">
        <v>5364</v>
      </c>
      <c r="K613" s="57">
        <v>1403</v>
      </c>
      <c r="L613" s="4" t="s">
        <v>5363</v>
      </c>
      <c r="M613" s="4" t="s">
        <v>5362</v>
      </c>
      <c r="N613" s="4" t="s">
        <v>4084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5334</v>
      </c>
      <c r="I614" s="94">
        <v>143.99999999999997</v>
      </c>
      <c r="J614" s="4" t="s">
        <v>30</v>
      </c>
      <c r="K614" s="57" t="s">
        <v>79</v>
      </c>
      <c r="L614" s="4" t="s">
        <v>5484</v>
      </c>
      <c r="M614" s="4" t="s">
        <v>577</v>
      </c>
      <c r="N614" s="4" t="str">
        <f>IFERROR(VLOOKUP(J614,'Issue Code'!$C$54:$D$68,2,0),"Fill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5365</v>
      </c>
      <c r="I615" s="94">
        <v>105</v>
      </c>
      <c r="J615" s="4" t="s">
        <v>61</v>
      </c>
      <c r="K615" s="57">
        <v>9812</v>
      </c>
      <c r="L615" s="4" t="s">
        <v>5367</v>
      </c>
      <c r="M615" s="4" t="s">
        <v>5366</v>
      </c>
      <c r="N615" s="4" t="str">
        <f>IFERROR(VLOOKUP(J615,'Issue Code'!$C$54:$D$68,2,0),"Fill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5223</v>
      </c>
      <c r="I616" s="94">
        <v>108</v>
      </c>
      <c r="J616" s="4" t="s">
        <v>61</v>
      </c>
      <c r="K616" s="57">
        <v>9812</v>
      </c>
      <c r="L616" s="4" t="s">
        <v>5227</v>
      </c>
      <c r="M616" s="4" t="s">
        <v>5226</v>
      </c>
      <c r="N616" s="4" t="str">
        <f>IFERROR(VLOOKUP(J616,'Issue Code'!$C$54:$D$68,2,0),"Fill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2681</v>
      </c>
      <c r="E617" s="4" t="s">
        <v>33</v>
      </c>
      <c r="F617" s="4" t="s">
        <v>18</v>
      </c>
      <c r="G617" s="4">
        <v>9812</v>
      </c>
      <c r="H617" s="4" t="s">
        <v>5225</v>
      </c>
      <c r="I617" s="94">
        <v>34</v>
      </c>
      <c r="J617" s="4" t="s">
        <v>84</v>
      </c>
      <c r="K617" s="57"/>
      <c r="L617" s="4" t="s">
        <v>4716</v>
      </c>
      <c r="M617" s="4" t="s">
        <v>4715</v>
      </c>
      <c r="N617" s="4" t="s">
        <v>4084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5403</v>
      </c>
      <c r="I618" s="94">
        <v>60</v>
      </c>
      <c r="J618" s="4" t="s">
        <v>84</v>
      </c>
      <c r="K618" s="57"/>
      <c r="L618" s="4" t="s">
        <v>5408</v>
      </c>
      <c r="M618" s="4" t="s">
        <v>5404</v>
      </c>
      <c r="N618" s="4" t="s">
        <v>4084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5405</v>
      </c>
      <c r="I619" s="94">
        <v>40</v>
      </c>
      <c r="J619" s="4" t="s">
        <v>84</v>
      </c>
      <c r="K619" s="57"/>
      <c r="L619" s="4" t="s">
        <v>5407</v>
      </c>
      <c r="M619" s="4" t="s">
        <v>5406</v>
      </c>
      <c r="N619" s="4" t="s">
        <v>4084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5076</v>
      </c>
      <c r="E620" s="4" t="s">
        <v>33</v>
      </c>
      <c r="F620" s="4" t="s">
        <v>17</v>
      </c>
      <c r="G620" s="4">
        <v>9812</v>
      </c>
      <c r="H620" s="4" t="s">
        <v>5409</v>
      </c>
      <c r="I620" s="94">
        <v>6</v>
      </c>
      <c r="J620" s="4" t="s">
        <v>61</v>
      </c>
      <c r="K620" s="57">
        <v>9812</v>
      </c>
      <c r="L620" s="4" t="s">
        <v>5411</v>
      </c>
      <c r="M620" s="4" t="s">
        <v>577</v>
      </c>
      <c r="N620" s="4" t="str">
        <f>IFERROR(VLOOKUP(J620,'Issue Code'!$C$54:$D$68,2,0),"Fill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5076</v>
      </c>
      <c r="E621" s="4" t="s">
        <v>33</v>
      </c>
      <c r="F621" s="4" t="s">
        <v>17</v>
      </c>
      <c r="G621" s="4">
        <v>9812</v>
      </c>
      <c r="H621" s="4" t="s">
        <v>5410</v>
      </c>
      <c r="I621" s="94">
        <v>10</v>
      </c>
      <c r="J621" s="4" t="s">
        <v>5278</v>
      </c>
      <c r="K621" s="57"/>
      <c r="L621" s="4"/>
      <c r="M621" s="4" t="s">
        <v>577</v>
      </c>
      <c r="N621" s="4" t="str">
        <f>IFERROR(VLOOKUP(J621,'Issue Code'!$C$54:$D$68,2,0),"Fill in")</f>
        <v>Fill in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1539</v>
      </c>
      <c r="E622" s="4" t="s">
        <v>33</v>
      </c>
      <c r="F622" s="4" t="s">
        <v>18</v>
      </c>
      <c r="G622" s="4">
        <v>9812</v>
      </c>
      <c r="H622" s="4" t="s">
        <v>5224</v>
      </c>
      <c r="I622" s="94">
        <v>140</v>
      </c>
      <c r="J622" s="4" t="s">
        <v>84</v>
      </c>
      <c r="K622" s="57"/>
      <c r="L622" s="4" t="s">
        <v>4716</v>
      </c>
      <c r="M622" s="4" t="s">
        <v>4715</v>
      </c>
      <c r="N622" s="4" t="s">
        <v>4084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5225</v>
      </c>
      <c r="I623" s="94">
        <v>160</v>
      </c>
      <c r="J623" s="4" t="s">
        <v>84</v>
      </c>
      <c r="K623" s="57"/>
      <c r="L623" s="4" t="s">
        <v>4716</v>
      </c>
      <c r="M623" s="4" t="s">
        <v>4715</v>
      </c>
      <c r="N623" s="4" t="s">
        <v>4084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5415</v>
      </c>
      <c r="I624" s="94">
        <v>312</v>
      </c>
      <c r="J624" s="4" t="s">
        <v>84</v>
      </c>
      <c r="K624" s="57"/>
      <c r="L624" s="4" t="s">
        <v>4716</v>
      </c>
      <c r="M624" s="4" t="s">
        <v>4715</v>
      </c>
      <c r="N624" s="4" t="s">
        <v>4084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5416</v>
      </c>
      <c r="I625" s="94">
        <v>152</v>
      </c>
      <c r="J625" s="4" t="s">
        <v>61</v>
      </c>
      <c r="K625" s="57">
        <v>9812</v>
      </c>
      <c r="L625" s="4" t="s">
        <v>5332</v>
      </c>
      <c r="M625" s="4" t="s">
        <v>5331</v>
      </c>
      <c r="N625" s="4" t="str">
        <f>IFERROR(VLOOKUP(J625,'Issue Code'!$C$54:$D$68,2,0),"Fill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5417</v>
      </c>
      <c r="I626" s="94">
        <v>12.5</v>
      </c>
      <c r="J626" s="4" t="s">
        <v>61</v>
      </c>
      <c r="K626" s="57">
        <v>9812</v>
      </c>
      <c r="L626" s="4" t="s">
        <v>5332</v>
      </c>
      <c r="M626" s="4" t="s">
        <v>5330</v>
      </c>
      <c r="N626" s="4" t="s">
        <v>1697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5418</v>
      </c>
      <c r="I627" s="94">
        <v>30</v>
      </c>
      <c r="J627" s="4" t="s">
        <v>6314</v>
      </c>
      <c r="K627" s="57"/>
      <c r="L627" s="4" t="s">
        <v>5422</v>
      </c>
      <c r="M627" s="4" t="s">
        <v>5420</v>
      </c>
      <c r="N627" s="4" t="s">
        <v>1697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5419</v>
      </c>
      <c r="I628" s="94">
        <v>18</v>
      </c>
      <c r="J628" s="4" t="s">
        <v>6314</v>
      </c>
      <c r="K628" s="57"/>
      <c r="L628" s="4" t="s">
        <v>5422</v>
      </c>
      <c r="M628" s="4" t="s">
        <v>5421</v>
      </c>
      <c r="N628" s="4" t="s">
        <v>1697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5451</v>
      </c>
      <c r="I629" s="94">
        <v>47</v>
      </c>
      <c r="J629" s="4" t="s">
        <v>30</v>
      </c>
      <c r="K629" s="57" t="s">
        <v>79</v>
      </c>
      <c r="L629" s="4" t="s">
        <v>5453</v>
      </c>
      <c r="M629" s="4" t="s">
        <v>5452</v>
      </c>
      <c r="N629" s="4" t="str">
        <f>IFERROR(VLOOKUP(J629,'Issue Code'!$C$54:$D$68,2,0),"Fill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5415</v>
      </c>
      <c r="I630" s="94">
        <v>158</v>
      </c>
      <c r="J630" s="4" t="s">
        <v>84</v>
      </c>
      <c r="K630" s="57"/>
      <c r="L630" s="4" t="s">
        <v>4716</v>
      </c>
      <c r="M630" s="4" t="s">
        <v>4715</v>
      </c>
      <c r="N630" s="4" t="s">
        <v>4084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5454</v>
      </c>
      <c r="I631" s="94">
        <v>36</v>
      </c>
      <c r="J631" s="4" t="s">
        <v>61</v>
      </c>
      <c r="K631" s="57">
        <v>9812</v>
      </c>
      <c r="L631" s="4" t="s">
        <v>5457</v>
      </c>
      <c r="M631" s="4" t="s">
        <v>5456</v>
      </c>
      <c r="N631" s="4" t="str">
        <f>IFERROR(VLOOKUP(J631,'Issue Code'!$C$54:$D$68,2,0),"Fill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5455</v>
      </c>
      <c r="I632" s="94">
        <v>108</v>
      </c>
      <c r="J632" s="4" t="s">
        <v>5460</v>
      </c>
      <c r="K632" s="57"/>
      <c r="L632" s="4" t="s">
        <v>5459</v>
      </c>
      <c r="M632" s="4" t="s">
        <v>5458</v>
      </c>
      <c r="N632" s="4" t="s">
        <v>1697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5485</v>
      </c>
      <c r="I633" s="94">
        <v>12.5</v>
      </c>
      <c r="J633" s="4" t="s">
        <v>61</v>
      </c>
      <c r="K633" s="57">
        <v>9812</v>
      </c>
      <c r="L633" s="4" t="s">
        <v>5487</v>
      </c>
      <c r="M633" s="4" t="s">
        <v>5486</v>
      </c>
      <c r="N633" s="4" t="str">
        <f>IFERROR(VLOOKUP(J633,'Issue Code'!$C$54:$D$68,2,0),"Fill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5494</v>
      </c>
      <c r="I634" s="94">
        <v>16</v>
      </c>
      <c r="J634" s="4" t="s">
        <v>93</v>
      </c>
      <c r="K634" s="57">
        <v>2731</v>
      </c>
      <c r="L634" s="4" t="s">
        <v>5095</v>
      </c>
      <c r="M634" s="4" t="s">
        <v>5094</v>
      </c>
      <c r="N634" s="4" t="str">
        <f>IFERROR(VLOOKUP(J634,'Issue Code'!$C$54:$D$68,2,0),"Fill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5495</v>
      </c>
      <c r="I635" s="94">
        <v>60</v>
      </c>
      <c r="J635" s="4" t="s">
        <v>61</v>
      </c>
      <c r="K635" s="57">
        <v>9812</v>
      </c>
      <c r="L635" s="4" t="s">
        <v>5498</v>
      </c>
      <c r="M635" s="4" t="s">
        <v>5497</v>
      </c>
      <c r="N635" s="4" t="str">
        <f>IFERROR(VLOOKUP(J635,'Issue Code'!$C$54:$D$68,2,0),"Fill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5496</v>
      </c>
      <c r="I636" s="94">
        <v>104</v>
      </c>
      <c r="J636" s="4" t="s">
        <v>52</v>
      </c>
      <c r="K636" s="57">
        <v>9330</v>
      </c>
      <c r="L636" s="4" t="s">
        <v>5500</v>
      </c>
      <c r="M636" s="4" t="s">
        <v>5499</v>
      </c>
      <c r="N636" s="4" t="str">
        <f>IFERROR(VLOOKUP(J636,'Issue Code'!$C$54:$D$68,2,0),"Fill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5416</v>
      </c>
      <c r="I637" s="94">
        <v>36</v>
      </c>
      <c r="J637" s="4" t="s">
        <v>61</v>
      </c>
      <c r="K637" s="57">
        <v>9812</v>
      </c>
      <c r="L637" s="4" t="s">
        <v>5332</v>
      </c>
      <c r="M637" s="4" t="s">
        <v>5331</v>
      </c>
      <c r="N637" s="4" t="str">
        <f>IFERROR(VLOOKUP(J637,'Issue Code'!$C$54:$D$68,2,0),"Fill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5417</v>
      </c>
      <c r="I638" s="94">
        <v>32</v>
      </c>
      <c r="J638" s="4" t="s">
        <v>61</v>
      </c>
      <c r="K638" s="57">
        <v>9812</v>
      </c>
      <c r="L638" s="4" t="s">
        <v>5332</v>
      </c>
      <c r="M638" s="4" t="s">
        <v>5330</v>
      </c>
      <c r="N638" s="4" t="s">
        <v>1697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5419</v>
      </c>
      <c r="I639" s="94">
        <v>20</v>
      </c>
      <c r="J639" s="4" t="s">
        <v>6314</v>
      </c>
      <c r="K639" s="57"/>
      <c r="L639" s="4" t="s">
        <v>5422</v>
      </c>
      <c r="M639" s="4" t="s">
        <v>5421</v>
      </c>
      <c r="N639" s="4" t="str">
        <f>IFERROR(VLOOKUP(J639,'Issue Code'!$C$54:$D$68,2,0),"Fill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5419</v>
      </c>
      <c r="I640" s="94">
        <v>68</v>
      </c>
      <c r="J640" s="4" t="s">
        <v>6315</v>
      </c>
      <c r="K640" s="57" t="s">
        <v>79</v>
      </c>
      <c r="L640" s="4" t="s">
        <v>5422</v>
      </c>
      <c r="M640" s="4" t="s">
        <v>5421</v>
      </c>
      <c r="N640" s="4" t="str">
        <f>IFERROR(VLOOKUP(J640,'Issue Code'!$C$54:$D$68,2,0),"Fill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2681</v>
      </c>
      <c r="E641" s="4" t="s">
        <v>33</v>
      </c>
      <c r="F641" s="4" t="s">
        <v>18</v>
      </c>
      <c r="G641" s="4">
        <v>9812</v>
      </c>
      <c r="H641" s="4" t="s">
        <v>5415</v>
      </c>
      <c r="I641" s="94">
        <v>56</v>
      </c>
      <c r="J641" s="4" t="s">
        <v>84</v>
      </c>
      <c r="K641" s="57"/>
      <c r="L641" s="4" t="s">
        <v>4716</v>
      </c>
      <c r="M641" s="4" t="s">
        <v>4715</v>
      </c>
      <c r="N641" s="4" t="s">
        <v>4084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5454</v>
      </c>
      <c r="I642" s="94">
        <v>41</v>
      </c>
      <c r="J642" s="4" t="s">
        <v>61</v>
      </c>
      <c r="K642" s="57">
        <v>9812</v>
      </c>
      <c r="L642" s="4" t="s">
        <v>5457</v>
      </c>
      <c r="M642" s="4" t="s">
        <v>5456</v>
      </c>
      <c r="N642" s="4" t="str">
        <f>IFERROR(VLOOKUP(J642,'Issue Code'!$C$54:$D$68,2,0),"Fill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418</v>
      </c>
      <c r="E643" s="4" t="s">
        <v>33</v>
      </c>
      <c r="F643" s="4" t="s">
        <v>17</v>
      </c>
      <c r="G643" s="4">
        <v>9812</v>
      </c>
      <c r="H643" s="4" t="s">
        <v>5455</v>
      </c>
      <c r="I643" s="94">
        <v>8</v>
      </c>
      <c r="J643" s="4" t="s">
        <v>5460</v>
      </c>
      <c r="K643" s="57"/>
      <c r="L643" s="4" t="s">
        <v>5459</v>
      </c>
      <c r="M643" s="4" t="s">
        <v>5458</v>
      </c>
      <c r="N643" s="4" t="str">
        <f>IFERROR(VLOOKUP(J643,'Issue Code'!$C$54:$D$68,2,0),"Fill in")</f>
        <v>Fill in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5526</v>
      </c>
      <c r="I644" s="94">
        <v>125.5</v>
      </c>
      <c r="J644" s="4" t="s">
        <v>93</v>
      </c>
      <c r="K644" s="57">
        <v>2731</v>
      </c>
      <c r="L644" s="4" t="s">
        <v>5528</v>
      </c>
      <c r="M644" s="4" t="s">
        <v>5527</v>
      </c>
      <c r="N644" s="4" t="str">
        <f>IFERROR(VLOOKUP(J644,'Issue Code'!$C$54:$D$68,2,0),"Fill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5" si="37">WEEKNUM(A645)</f>
        <v>23</v>
      </c>
      <c r="C645" s="57" t="str">
        <f t="shared" si="32"/>
        <v>Jun</v>
      </c>
      <c r="D645" s="4" t="s">
        <v>755</v>
      </c>
      <c r="E645" s="4" t="s">
        <v>33</v>
      </c>
      <c r="F645" s="4" t="s">
        <v>18</v>
      </c>
      <c r="G645" s="4">
        <v>9812</v>
      </c>
      <c r="H645" s="4" t="s">
        <v>5415</v>
      </c>
      <c r="I645" s="94">
        <v>52</v>
      </c>
      <c r="J645" s="4" t="s">
        <v>84</v>
      </c>
      <c r="K645" s="57"/>
      <c r="L645" s="4" t="s">
        <v>4716</v>
      </c>
      <c r="M645" s="4" t="s">
        <v>4715</v>
      </c>
      <c r="N645" s="4" t="s">
        <v>4084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495</v>
      </c>
      <c r="E646" s="4" t="s">
        <v>33</v>
      </c>
      <c r="F646" s="4" t="s">
        <v>18</v>
      </c>
      <c r="G646" s="4">
        <v>9812</v>
      </c>
      <c r="H646" s="4" t="s">
        <v>5553</v>
      </c>
      <c r="I646" s="94">
        <v>2</v>
      </c>
      <c r="J646" s="4" t="s">
        <v>1822</v>
      </c>
      <c r="K646" s="57" t="s">
        <v>2490</v>
      </c>
      <c r="L646" s="4" t="s">
        <v>5555</v>
      </c>
      <c r="M646" s="4" t="s">
        <v>5554</v>
      </c>
      <c r="N646" s="4" t="str">
        <f>IFERROR(VLOOKUP(J646,'Issue Code'!$C$54:$D$68,2,0),"Fill in")</f>
        <v>Fill in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7" si="38">TEXT(A647,"Mmm")</f>
        <v>Jun</v>
      </c>
      <c r="D647" s="4" t="s">
        <v>1500</v>
      </c>
      <c r="E647" s="4" t="s">
        <v>33</v>
      </c>
      <c r="F647" s="4" t="s">
        <v>18</v>
      </c>
      <c r="G647" s="4">
        <v>9812</v>
      </c>
      <c r="H647" s="4" t="s">
        <v>5526</v>
      </c>
      <c r="I647" s="94">
        <v>164</v>
      </c>
      <c r="J647" s="4" t="s">
        <v>93</v>
      </c>
      <c r="K647" s="57">
        <v>2731</v>
      </c>
      <c r="L647" s="4" t="s">
        <v>5528</v>
      </c>
      <c r="M647" s="4" t="s">
        <v>5527</v>
      </c>
      <c r="N647" s="4" t="str">
        <f>IFERROR(VLOOKUP(J647,'Issue Code'!$C$54:$D$68,2,0),"Fill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755</v>
      </c>
      <c r="E648" s="4" t="s">
        <v>33</v>
      </c>
      <c r="F648" s="4" t="s">
        <v>18</v>
      </c>
      <c r="G648" s="4">
        <v>9812</v>
      </c>
      <c r="H648" s="4" t="s">
        <v>5415</v>
      </c>
      <c r="I648" s="94">
        <v>162</v>
      </c>
      <c r="J648" s="4" t="s">
        <v>84</v>
      </c>
      <c r="K648" s="57"/>
      <c r="L648" s="4" t="s">
        <v>4716</v>
      </c>
      <c r="M648" s="4" t="s">
        <v>4715</v>
      </c>
      <c r="N648" s="4" t="s">
        <v>4084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418</v>
      </c>
      <c r="E649" s="4" t="s">
        <v>33</v>
      </c>
      <c r="F649" s="4" t="s">
        <v>17</v>
      </c>
      <c r="G649" s="4">
        <v>9812</v>
      </c>
      <c r="H649" s="4" t="s">
        <v>5617</v>
      </c>
      <c r="I649" s="94">
        <v>48</v>
      </c>
      <c r="J649" s="4" t="s">
        <v>6226</v>
      </c>
      <c r="K649" s="57"/>
      <c r="L649" s="4" t="s">
        <v>5619</v>
      </c>
      <c r="M649" s="4" t="s">
        <v>5618</v>
      </c>
      <c r="N649" s="4" t="str">
        <f>IFERROR(VLOOKUP(J649,'Issue Code'!$C$54:$D$68,2,0),"Fill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2687</v>
      </c>
      <c r="E650" s="4" t="s">
        <v>33</v>
      </c>
      <c r="F650" s="4" t="s">
        <v>18</v>
      </c>
      <c r="G650" s="4">
        <v>9812</v>
      </c>
      <c r="H650" s="4" t="s">
        <v>5620</v>
      </c>
      <c r="I650" s="94">
        <v>16.8</v>
      </c>
      <c r="J650" s="4" t="s">
        <v>30</v>
      </c>
      <c r="K650" s="57" t="s">
        <v>79</v>
      </c>
      <c r="L650" s="4" t="s">
        <v>5622</v>
      </c>
      <c r="M650" s="4" t="s">
        <v>5621</v>
      </c>
      <c r="N650" s="4" t="str">
        <f>IFERROR(VLOOKUP(J650,'Issue Code'!$C$54:$D$68,2,0),"Fill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495</v>
      </c>
      <c r="E651" s="4" t="s">
        <v>33</v>
      </c>
      <c r="F651" s="4" t="s">
        <v>18</v>
      </c>
      <c r="G651" s="4">
        <v>9812</v>
      </c>
      <c r="H651" s="4" t="s">
        <v>5620</v>
      </c>
      <c r="I651" s="94">
        <v>18.7</v>
      </c>
      <c r="J651" s="4" t="s">
        <v>30</v>
      </c>
      <c r="K651" s="57" t="s">
        <v>79</v>
      </c>
      <c r="L651" s="4" t="s">
        <v>5622</v>
      </c>
      <c r="M651" s="4" t="s">
        <v>5621</v>
      </c>
      <c r="N651" s="4" t="str">
        <f>IFERROR(VLOOKUP(J651,'Issue Code'!$C$54:$D$68,2,0),"Fill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5617</v>
      </c>
      <c r="I652" s="94">
        <v>25</v>
      </c>
      <c r="J652" s="4" t="s">
        <v>6226</v>
      </c>
      <c r="K652" s="57"/>
      <c r="L652" s="4" t="s">
        <v>5619</v>
      </c>
      <c r="M652" s="4" t="s">
        <v>5618</v>
      </c>
      <c r="N652" s="4" t="str">
        <f>IFERROR(VLOOKUP(J652,'Issue Code'!$C$54:$D$68,2,0),"Fill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418</v>
      </c>
      <c r="E653" s="4" t="s">
        <v>33</v>
      </c>
      <c r="F653" s="4" t="s">
        <v>17</v>
      </c>
      <c r="G653" s="4">
        <v>9812</v>
      </c>
      <c r="H653" s="4" t="s">
        <v>5650</v>
      </c>
      <c r="I653" s="94">
        <v>15</v>
      </c>
      <c r="J653" s="4" t="s">
        <v>6226</v>
      </c>
      <c r="K653" s="57"/>
      <c r="L653" s="4" t="s">
        <v>5652</v>
      </c>
      <c r="M653" s="4" t="s">
        <v>5651</v>
      </c>
      <c r="N653" s="4" t="str">
        <f>IFERROR(VLOOKUP(J653,'Issue Code'!$C$54:$D$68,2,0),"Fill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615</v>
      </c>
      <c r="E654" s="4" t="s">
        <v>34</v>
      </c>
      <c r="F654" s="4" t="s">
        <v>17</v>
      </c>
      <c r="G654" s="4">
        <v>9814</v>
      </c>
      <c r="H654" s="4" t="s">
        <v>5681</v>
      </c>
      <c r="I654" s="94">
        <v>47</v>
      </c>
      <c r="J654" s="4" t="s">
        <v>52</v>
      </c>
      <c r="K654" s="57">
        <v>9330</v>
      </c>
      <c r="L654" s="4" t="s">
        <v>5682</v>
      </c>
      <c r="M654" s="4" t="s">
        <v>5683</v>
      </c>
      <c r="N654" s="4" t="str">
        <f>IFERROR(VLOOKUP(J654,'Issue Code'!$C$54:$D$68,2,0),"Fill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418</v>
      </c>
      <c r="E655" s="4" t="s">
        <v>33</v>
      </c>
      <c r="F655" s="4" t="s">
        <v>17</v>
      </c>
      <c r="G655" s="4">
        <v>9812</v>
      </c>
      <c r="H655" s="4" t="s">
        <v>5684</v>
      </c>
      <c r="I655" s="94">
        <v>12</v>
      </c>
      <c r="J655" s="4" t="s">
        <v>30</v>
      </c>
      <c r="K655" s="57" t="s">
        <v>79</v>
      </c>
      <c r="L655" s="4" t="s">
        <v>5686</v>
      </c>
      <c r="M655" s="4" t="s">
        <v>5685</v>
      </c>
      <c r="N655" s="4" t="str">
        <f>IFERROR(VLOOKUP(J655,'Issue Code'!$C$54:$D$68,2,0),"Fill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615</v>
      </c>
      <c r="E656" s="4" t="s">
        <v>34</v>
      </c>
      <c r="F656" s="4" t="s">
        <v>17</v>
      </c>
      <c r="G656" s="4">
        <v>9814</v>
      </c>
      <c r="H656" s="4" t="s">
        <v>5750</v>
      </c>
      <c r="I656" s="94">
        <v>8</v>
      </c>
      <c r="J656" s="4" t="s">
        <v>52</v>
      </c>
      <c r="K656" s="57">
        <v>9330</v>
      </c>
      <c r="L656" s="4" t="s">
        <v>5682</v>
      </c>
      <c r="M656" s="4" t="s">
        <v>5751</v>
      </c>
      <c r="N656" s="4" t="str">
        <f>IFERROR(VLOOKUP(J656,'Issue Code'!$C$54:$D$68,2,0),"Fill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5076</v>
      </c>
      <c r="E657" s="4" t="s">
        <v>33</v>
      </c>
      <c r="F657" s="4" t="s">
        <v>17</v>
      </c>
      <c r="G657" s="4">
        <v>9812</v>
      </c>
      <c r="H657" s="4" t="s">
        <v>5752</v>
      </c>
      <c r="I657" s="94">
        <v>32</v>
      </c>
      <c r="J657" s="4" t="s">
        <v>61</v>
      </c>
      <c r="K657" s="57">
        <v>9812</v>
      </c>
      <c r="L657" s="4" t="s">
        <v>5754</v>
      </c>
      <c r="M657" s="4" t="s">
        <v>5753</v>
      </c>
      <c r="N657" s="4" t="str">
        <f>IFERROR(VLOOKUP(J657,'Issue Code'!$C$54:$D$68,2,0),"Fill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5755</v>
      </c>
      <c r="I658" s="94">
        <v>22</v>
      </c>
      <c r="J658" s="4" t="s">
        <v>6314</v>
      </c>
      <c r="K658" s="57"/>
      <c r="L658" s="4" t="s">
        <v>5757</v>
      </c>
      <c r="M658" s="4" t="s">
        <v>5756</v>
      </c>
      <c r="N658" s="4" t="str">
        <f>IFERROR(VLOOKUP(J658,'Issue Code'!$C$54:$D$68,2,0),"Fill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5779</v>
      </c>
      <c r="I659" s="94">
        <v>56</v>
      </c>
      <c r="J659" s="4" t="s">
        <v>61</v>
      </c>
      <c r="K659" s="57">
        <v>9812</v>
      </c>
      <c r="L659" s="4" t="s">
        <v>5781</v>
      </c>
      <c r="M659" s="4" t="s">
        <v>5780</v>
      </c>
      <c r="N659" s="4" t="str">
        <f>IFERROR(VLOOKUP(J659,'Issue Code'!$C$54:$D$68,2,0),"Fill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5496</v>
      </c>
      <c r="I660" s="94">
        <v>12.99</v>
      </c>
      <c r="J660" s="4" t="s">
        <v>52</v>
      </c>
      <c r="K660" s="57">
        <v>9330</v>
      </c>
      <c r="L660" s="4" t="s">
        <v>5500</v>
      </c>
      <c r="M660" s="4" t="s">
        <v>5499</v>
      </c>
      <c r="N660" s="4" t="str">
        <f>IFERROR(VLOOKUP(J660,'Issue Code'!$C$54:$D$68,2,0),"Fill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495</v>
      </c>
      <c r="E661" s="4" t="s">
        <v>33</v>
      </c>
      <c r="F661" s="4" t="s">
        <v>18</v>
      </c>
      <c r="G661" s="4">
        <v>9812</v>
      </c>
      <c r="H661" s="4" t="s">
        <v>5755</v>
      </c>
      <c r="I661" s="94">
        <v>22</v>
      </c>
      <c r="J661" s="4" t="s">
        <v>30</v>
      </c>
      <c r="K661" s="57"/>
      <c r="L661" s="4" t="s">
        <v>5757</v>
      </c>
      <c r="M661" s="4" t="s">
        <v>5756</v>
      </c>
      <c r="N661" s="4" t="str">
        <f>IFERROR(VLOOKUP(J661,'Issue Code'!$C$54:$D$68,2,0),"Fill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5681</v>
      </c>
      <c r="I662" s="94">
        <v>80</v>
      </c>
      <c r="J662" s="4" t="s">
        <v>52</v>
      </c>
      <c r="K662" s="57">
        <v>9330</v>
      </c>
      <c r="L662" s="4" t="s">
        <v>5682</v>
      </c>
      <c r="M662" s="4" t="s">
        <v>5683</v>
      </c>
      <c r="N662" s="4" t="str">
        <f>IFERROR(VLOOKUP(J662,'Issue Code'!$C$54:$D$68,2,0),"Fill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3619</v>
      </c>
      <c r="I663" s="94">
        <v>16</v>
      </c>
      <c r="J663" s="4" t="s">
        <v>61</v>
      </c>
      <c r="K663" s="57">
        <v>9812</v>
      </c>
      <c r="L663" s="4" t="s">
        <v>4289</v>
      </c>
      <c r="M663" s="4" t="s">
        <v>3623</v>
      </c>
      <c r="N663" s="4" t="str">
        <f>IFERROR(VLOOKUP(J663,'Issue Code'!$C$54:$D$68,2,0),"Fill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615</v>
      </c>
      <c r="E664" s="4" t="s">
        <v>34</v>
      </c>
      <c r="F664" s="4" t="s">
        <v>17</v>
      </c>
      <c r="G664" s="4">
        <v>9814</v>
      </c>
      <c r="H664" s="4" t="s">
        <v>5792</v>
      </c>
      <c r="I664" s="94">
        <v>16</v>
      </c>
      <c r="J664" s="4" t="s">
        <v>30</v>
      </c>
      <c r="K664" s="57" t="s">
        <v>79</v>
      </c>
      <c r="L664" s="4" t="s">
        <v>5841</v>
      </c>
      <c r="M664" s="4" t="s">
        <v>577</v>
      </c>
      <c r="N664" s="4" t="str">
        <f>IFERROR(VLOOKUP(J664,'Issue Code'!$C$54:$D$68,2,0),"Fill in")</f>
        <v>Material issue (Quality)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1847</v>
      </c>
      <c r="E665" s="4" t="s">
        <v>33</v>
      </c>
      <c r="F665" s="4" t="s">
        <v>18</v>
      </c>
      <c r="G665" s="4">
        <v>9812</v>
      </c>
      <c r="H665" s="4" t="s">
        <v>5842</v>
      </c>
      <c r="I665" s="94">
        <v>56</v>
      </c>
      <c r="J665" s="4" t="s">
        <v>30</v>
      </c>
      <c r="K665" s="57" t="s">
        <v>79</v>
      </c>
      <c r="L665" s="4" t="s">
        <v>5844</v>
      </c>
      <c r="M665" s="4" t="s">
        <v>5843</v>
      </c>
      <c r="N665" s="4" t="str">
        <f>IFERROR(VLOOKUP(J665,'Issue Code'!$C$54:$D$68,2,0),"Fill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495</v>
      </c>
      <c r="E666" s="4" t="s">
        <v>33</v>
      </c>
      <c r="F666" s="4" t="s">
        <v>18</v>
      </c>
      <c r="G666" s="4">
        <v>9812</v>
      </c>
      <c r="H666" s="4" t="s">
        <v>5846</v>
      </c>
      <c r="I666" s="94">
        <v>4</v>
      </c>
      <c r="J666" s="4" t="s">
        <v>30</v>
      </c>
      <c r="K666" s="57" t="s">
        <v>79</v>
      </c>
      <c r="L666" s="4" t="s">
        <v>5848</v>
      </c>
      <c r="M666" s="4" t="s">
        <v>5847</v>
      </c>
      <c r="N666" s="4" t="str">
        <f>IFERROR(VLOOKUP(J666,'Issue Code'!$C$54:$D$68,2,0),"Fill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5902</v>
      </c>
      <c r="I667" s="94">
        <f>22*4</f>
        <v>88</v>
      </c>
      <c r="J667" s="4" t="s">
        <v>4228</v>
      </c>
      <c r="K667" s="57"/>
      <c r="L667" s="4" t="s">
        <v>5904</v>
      </c>
      <c r="M667" s="4" t="s">
        <v>5903</v>
      </c>
      <c r="N667" s="4" t="str">
        <f>IFERROR(VLOOKUP(J667,'Issue Code'!$C$54:$D$68,2,0),"Fill in")</f>
        <v>Fill in</v>
      </c>
      <c r="O667" s="6"/>
      <c r="P667" s="6"/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495</v>
      </c>
      <c r="E668" s="4" t="s">
        <v>33</v>
      </c>
      <c r="F668" s="4" t="s">
        <v>18</v>
      </c>
      <c r="G668" s="4">
        <v>9812</v>
      </c>
      <c r="H668" s="4" t="s">
        <v>5905</v>
      </c>
      <c r="I668" s="94">
        <v>140</v>
      </c>
      <c r="J668" s="4" t="s">
        <v>5908</v>
      </c>
      <c r="K668" s="57"/>
      <c r="L668" s="4" t="s">
        <v>5907</v>
      </c>
      <c r="M668" s="4" t="s">
        <v>5906</v>
      </c>
      <c r="N668" s="4" t="str">
        <f>IFERROR(VLOOKUP(J668,'Issue Code'!$C$54:$D$68,2,0),"Fill in")</f>
        <v>Fill in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3480</v>
      </c>
      <c r="E669" s="4" t="s">
        <v>33</v>
      </c>
      <c r="F669" s="4" t="s">
        <v>18</v>
      </c>
      <c r="G669" s="4">
        <v>9812</v>
      </c>
      <c r="H669" s="4" t="s">
        <v>5940</v>
      </c>
      <c r="I669" s="94">
        <v>56</v>
      </c>
      <c r="J669" s="4" t="s">
        <v>61</v>
      </c>
      <c r="K669" s="57">
        <v>9812</v>
      </c>
      <c r="L669" s="4" t="s">
        <v>5942</v>
      </c>
      <c r="M669" s="4" t="s">
        <v>5941</v>
      </c>
      <c r="N669" s="4" t="str">
        <f>IFERROR(VLOOKUP(J669,'Issue Code'!$C$54:$D$68,2,0),"Fill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3480</v>
      </c>
      <c r="E670" s="4" t="s">
        <v>33</v>
      </c>
      <c r="F670" s="4" t="s">
        <v>18</v>
      </c>
      <c r="G670" s="4">
        <v>9812</v>
      </c>
      <c r="H670" s="4" t="s">
        <v>5845</v>
      </c>
      <c r="I670" s="94">
        <f>396.5-78.23</f>
        <v>318.27</v>
      </c>
      <c r="J670" s="4" t="s">
        <v>30</v>
      </c>
      <c r="K670" s="57">
        <v>9530</v>
      </c>
      <c r="L670" s="4" t="s">
        <v>5944</v>
      </c>
      <c r="M670" s="4" t="s">
        <v>6212</v>
      </c>
      <c r="N670" s="4" t="str">
        <f>IFERROR(VLOOKUP(J670,'Issue Code'!$C$54:$D$68,2,0),"Fill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600</v>
      </c>
      <c r="E671" s="4" t="s">
        <v>33</v>
      </c>
      <c r="F671" s="4" t="s">
        <v>18</v>
      </c>
      <c r="G671" s="4">
        <v>9812</v>
      </c>
      <c r="H671" s="4" t="s">
        <v>6020</v>
      </c>
      <c r="I671" s="94">
        <v>24</v>
      </c>
      <c r="J671" s="4" t="s">
        <v>30</v>
      </c>
      <c r="K671" s="57" t="s">
        <v>79</v>
      </c>
      <c r="L671" s="4" t="s">
        <v>6022</v>
      </c>
      <c r="M671" s="4" t="s">
        <v>6021</v>
      </c>
      <c r="N671" s="4" t="str">
        <f>IFERROR(VLOOKUP(J671,'Issue Code'!$C$54:$D$68,2,0),"Fill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5845</v>
      </c>
      <c r="I672" s="94">
        <v>48</v>
      </c>
      <c r="J672" s="4" t="s">
        <v>30</v>
      </c>
      <c r="K672" s="57">
        <v>9530</v>
      </c>
      <c r="L672" s="4" t="s">
        <v>5944</v>
      </c>
      <c r="M672" s="4" t="s">
        <v>6212</v>
      </c>
      <c r="N672" s="4" t="str">
        <f>IFERROR(VLOOKUP(J672,'Issue Code'!$C$54:$D$68,2,0),"Fill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6023</v>
      </c>
      <c r="I673" s="94">
        <v>39</v>
      </c>
      <c r="J673" s="4" t="s">
        <v>30</v>
      </c>
      <c r="K673" s="57">
        <v>9530</v>
      </c>
      <c r="L673" s="4" t="s">
        <v>5944</v>
      </c>
      <c r="M673" s="4" t="s">
        <v>5943</v>
      </c>
      <c r="N673" s="4" t="str">
        <f>IFERROR(VLOOKUP(J673,'Issue Code'!$C$54:$D$68,2,0),"Fill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495</v>
      </c>
      <c r="E674" s="4" t="s">
        <v>33</v>
      </c>
      <c r="F674" s="4" t="s">
        <v>18</v>
      </c>
      <c r="G674" s="4">
        <v>9812</v>
      </c>
      <c r="H674" s="4" t="s">
        <v>6129</v>
      </c>
      <c r="I674" s="94">
        <v>48</v>
      </c>
      <c r="J674" s="4" t="s">
        <v>6132</v>
      </c>
      <c r="K674" s="57"/>
      <c r="L674" s="4" t="s">
        <v>6131</v>
      </c>
      <c r="M674" s="4" t="s">
        <v>6130</v>
      </c>
      <c r="N674" s="4" t="str">
        <f>IFERROR(VLOOKUP(J674,'Issue Code'!$C$54:$D$68,2,0),"Fill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547</v>
      </c>
      <c r="E675" s="4" t="s">
        <v>33</v>
      </c>
      <c r="F675" s="4" t="s">
        <v>17</v>
      </c>
      <c r="G675" s="4">
        <v>9812</v>
      </c>
      <c r="H675" s="4" t="s">
        <v>6133</v>
      </c>
      <c r="I675" s="94">
        <v>18</v>
      </c>
      <c r="J675" s="4" t="s">
        <v>6226</v>
      </c>
      <c r="K675" s="57"/>
      <c r="L675" s="4"/>
      <c r="M675" s="4" t="s">
        <v>577</v>
      </c>
      <c r="N675" s="4" t="str">
        <f>IFERROR(VLOOKUP(J675,'Issue Code'!$C$54:$D$68,2,0),"Fill in")</f>
        <v>Fill in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6167</v>
      </c>
      <c r="E676" s="4" t="s">
        <v>34</v>
      </c>
      <c r="F676" s="4" t="s">
        <v>17</v>
      </c>
      <c r="G676" s="4">
        <v>9814</v>
      </c>
      <c r="H676" s="4" t="s">
        <v>6168</v>
      </c>
      <c r="I676" s="94">
        <v>55.5</v>
      </c>
      <c r="J676" s="4" t="s">
        <v>6226</v>
      </c>
      <c r="K676" s="57"/>
      <c r="L676" s="4" t="s">
        <v>6169</v>
      </c>
      <c r="M676" s="4" t="s">
        <v>577</v>
      </c>
      <c r="N676" s="4" t="str">
        <f>IFERROR(VLOOKUP(J676,'Issue Code'!$C$54:$D$68,2,0),"Fill in")</f>
        <v>Fill in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417</v>
      </c>
      <c r="E677" s="4" t="s">
        <v>33</v>
      </c>
      <c r="F677" s="4" t="s">
        <v>18</v>
      </c>
      <c r="G677" s="4">
        <v>9812</v>
      </c>
      <c r="H677" s="4" t="s">
        <v>6213</v>
      </c>
      <c r="I677" s="94">
        <v>40</v>
      </c>
      <c r="J677" s="4" t="s">
        <v>61</v>
      </c>
      <c r="K677" s="57">
        <v>9812</v>
      </c>
      <c r="L677" s="4" t="s">
        <v>6215</v>
      </c>
      <c r="M677" s="4" t="s">
        <v>6214</v>
      </c>
      <c r="N677" s="4" t="str">
        <f>IFERROR(VLOOKUP(J677,'Issue Code'!$C$54:$D$68,2,0),"Fill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495</v>
      </c>
      <c r="E678" s="4" t="s">
        <v>33</v>
      </c>
      <c r="F678" s="4" t="s">
        <v>18</v>
      </c>
      <c r="G678" s="4">
        <v>9812</v>
      </c>
      <c r="H678" s="4" t="s">
        <v>6216</v>
      </c>
      <c r="I678" s="94">
        <v>47.97</v>
      </c>
      <c r="J678" s="4" t="s">
        <v>5423</v>
      </c>
      <c r="K678" s="57"/>
      <c r="L678" s="4" t="s">
        <v>4195</v>
      </c>
      <c r="M678" s="4" t="s">
        <v>6221</v>
      </c>
      <c r="N678" s="4" t="str">
        <f>IFERROR(VLOOKUP(J678,'Issue Code'!$C$54:$D$68,2,0),"Fill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si="37"/>
        <v>26</v>
      </c>
      <c r="C679" s="57" t="str">
        <f t="shared" si="38"/>
        <v>Jun</v>
      </c>
      <c r="D679" s="4" t="s">
        <v>495</v>
      </c>
      <c r="E679" s="4" t="s">
        <v>33</v>
      </c>
      <c r="F679" s="4" t="s">
        <v>18</v>
      </c>
      <c r="G679" s="4">
        <v>9812</v>
      </c>
      <c r="H679" s="4" t="s">
        <v>6217</v>
      </c>
      <c r="I679" s="94">
        <v>24.03</v>
      </c>
      <c r="J679" s="4" t="s">
        <v>61</v>
      </c>
      <c r="K679" s="57">
        <v>9812</v>
      </c>
      <c r="L679" s="4" t="s">
        <v>6223</v>
      </c>
      <c r="M679" s="4" t="s">
        <v>6222</v>
      </c>
      <c r="N679" s="4" t="str">
        <f>IFERROR(VLOOKUP(J679,'Issue Code'!$C$54:$D$68,2,0),"Fill in")</f>
        <v>Workmanship issue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5959</v>
      </c>
      <c r="E680" s="4" t="s">
        <v>34</v>
      </c>
      <c r="F680" s="4" t="s">
        <v>18</v>
      </c>
      <c r="G680" s="4">
        <v>9814</v>
      </c>
      <c r="H680" s="4" t="s">
        <v>6218</v>
      </c>
      <c r="I680" s="94">
        <v>7</v>
      </c>
      <c r="J680" s="4" t="s">
        <v>52</v>
      </c>
      <c r="K680" s="57">
        <v>9330</v>
      </c>
      <c r="L680" s="4" t="s">
        <v>6220</v>
      </c>
      <c r="M680" s="4" t="s">
        <v>6219</v>
      </c>
      <c r="N680" s="4" t="str">
        <f>IFERROR(VLOOKUP(J680,'Issue Code'!$C$54:$D$68,2,0),"Fill in")</f>
        <v>Machine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5959</v>
      </c>
      <c r="E681" s="4" t="s">
        <v>34</v>
      </c>
      <c r="F681" s="4" t="s">
        <v>18</v>
      </c>
      <c r="G681" s="4">
        <v>9814</v>
      </c>
      <c r="H681" s="4" t="s">
        <v>6168</v>
      </c>
      <c r="I681" s="94">
        <v>24</v>
      </c>
      <c r="J681" s="4" t="s">
        <v>6226</v>
      </c>
      <c r="K681" s="57"/>
      <c r="L681" s="4" t="s">
        <v>6169</v>
      </c>
      <c r="M681" s="4" t="s">
        <v>577</v>
      </c>
      <c r="N681" s="4" t="str">
        <f>IFERROR(VLOOKUP(J681,'Issue Code'!$C$54:$D$68,2,0),"Fill in")</f>
        <v>Fill in</v>
      </c>
      <c r="O681" s="6"/>
      <c r="P681" s="6"/>
    </row>
    <row r="682" spans="1:16" s="1" customFormat="1" ht="20.5" customHeight="1" x14ac:dyDescent="0.35">
      <c r="A682" s="3">
        <v>46198</v>
      </c>
      <c r="B682" s="57">
        <f t="shared" si="37"/>
        <v>26</v>
      </c>
      <c r="C682" s="57" t="str">
        <f t="shared" si="38"/>
        <v>Jun</v>
      </c>
      <c r="D682" s="4" t="s">
        <v>495</v>
      </c>
      <c r="E682" s="4" t="s">
        <v>33</v>
      </c>
      <c r="F682" s="4" t="s">
        <v>18</v>
      </c>
      <c r="G682" s="4">
        <v>9812</v>
      </c>
      <c r="H682" s="4" t="s">
        <v>6217</v>
      </c>
      <c r="I682" s="94">
        <v>64</v>
      </c>
      <c r="J682" s="4" t="s">
        <v>61</v>
      </c>
      <c r="K682" s="57">
        <v>9812</v>
      </c>
      <c r="L682" s="4" t="s">
        <v>6223</v>
      </c>
      <c r="M682" s="4" t="s">
        <v>6222</v>
      </c>
      <c r="N682" s="4" t="str">
        <f>IFERROR(VLOOKUP(J682,'Issue Code'!$C$54:$D$68,2,0),"Fill in")</f>
        <v>Workmanship issue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5959</v>
      </c>
      <c r="E683" s="4" t="s">
        <v>34</v>
      </c>
      <c r="F683" s="4" t="s">
        <v>18</v>
      </c>
      <c r="G683" s="4">
        <v>9814</v>
      </c>
      <c r="H683" s="4" t="s">
        <v>6168</v>
      </c>
      <c r="I683" s="94">
        <v>32</v>
      </c>
      <c r="J683" s="4" t="s">
        <v>6226</v>
      </c>
      <c r="K683" s="57"/>
      <c r="L683" s="4" t="s">
        <v>6169</v>
      </c>
      <c r="M683" s="4" t="s">
        <v>577</v>
      </c>
      <c r="N683" s="4" t="str">
        <f>IFERROR(VLOOKUP(J683,'Issue Code'!$C$54:$D$68,2,0),"Fill in")</f>
        <v>Fill in</v>
      </c>
      <c r="O683" s="6"/>
      <c r="P683" s="6"/>
    </row>
    <row r="684" spans="1:16" s="1" customFormat="1" ht="20.5" customHeight="1" x14ac:dyDescent="0.35">
      <c r="A684" s="3">
        <v>46199</v>
      </c>
      <c r="B684" s="57">
        <f t="shared" si="37"/>
        <v>26</v>
      </c>
      <c r="C684" s="57" t="str">
        <f t="shared" si="38"/>
        <v>Jun</v>
      </c>
      <c r="D684" s="4" t="s">
        <v>547</v>
      </c>
      <c r="E684" s="4" t="s">
        <v>33</v>
      </c>
      <c r="F684" s="4" t="s">
        <v>17</v>
      </c>
      <c r="G684" s="4">
        <v>9812</v>
      </c>
      <c r="H684" s="4" t="s">
        <v>6306</v>
      </c>
      <c r="I684" s="94">
        <v>218</v>
      </c>
      <c r="J684" s="4" t="s">
        <v>61</v>
      </c>
      <c r="K684" s="57">
        <v>9812</v>
      </c>
      <c r="L684" s="4" t="s">
        <v>6307</v>
      </c>
      <c r="M684" s="4" t="s">
        <v>577</v>
      </c>
      <c r="N684" s="4" t="str">
        <f>IFERROR(VLOOKUP(J684,'Issue Code'!$C$54:$D$68,2,0),"Fill in")</f>
        <v>Workmanship issue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317</v>
      </c>
      <c r="E685" s="4" t="s">
        <v>33</v>
      </c>
      <c r="F685" s="4" t="s">
        <v>17</v>
      </c>
      <c r="G685" s="4">
        <v>9812</v>
      </c>
      <c r="H685" s="4" t="s">
        <v>6308</v>
      </c>
      <c r="I685" s="94">
        <v>134</v>
      </c>
      <c r="J685" s="4" t="s">
        <v>61</v>
      </c>
      <c r="K685" s="57">
        <v>9812</v>
      </c>
      <c r="L685" s="4" t="s">
        <v>6310</v>
      </c>
      <c r="M685" s="4" t="s">
        <v>6309</v>
      </c>
      <c r="N685" s="4" t="str">
        <f>IFERROR(VLOOKUP(J685,'Issue Code'!$C$54:$D$68,2,0),"Fill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417</v>
      </c>
      <c r="E686" s="4" t="s">
        <v>33</v>
      </c>
      <c r="F686" s="4" t="s">
        <v>18</v>
      </c>
      <c r="G686" s="4">
        <v>9812</v>
      </c>
      <c r="H686" s="4" t="s">
        <v>6311</v>
      </c>
      <c r="I686" s="94">
        <v>32</v>
      </c>
      <c r="J686" s="4" t="s">
        <v>61</v>
      </c>
      <c r="K686" s="57">
        <v>9812</v>
      </c>
      <c r="L686" s="4" t="s">
        <v>6313</v>
      </c>
      <c r="M686" s="4" t="s">
        <v>6312</v>
      </c>
      <c r="N686" s="4" t="str">
        <f>IFERROR(VLOOKUP(J686,'Issue Code'!$C$54:$D$68,2,0),"Fill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5959</v>
      </c>
      <c r="E687" s="4" t="s">
        <v>34</v>
      </c>
      <c r="F687" s="4" t="s">
        <v>18</v>
      </c>
      <c r="G687" s="4">
        <v>9814</v>
      </c>
      <c r="H687" s="4" t="s">
        <v>6168</v>
      </c>
      <c r="I687" s="94">
        <v>32</v>
      </c>
      <c r="J687" s="4" t="s">
        <v>6226</v>
      </c>
      <c r="K687" s="57"/>
      <c r="L687" s="4" t="s">
        <v>6169</v>
      </c>
      <c r="M687" s="4" t="s">
        <v>577</v>
      </c>
      <c r="N687" s="4" t="str">
        <f>IFERROR(VLOOKUP(J687,'Issue Code'!$C$54:$D$68,2,0),"Fill in")</f>
        <v>Fill in</v>
      </c>
      <c r="O687" s="6"/>
      <c r="P687" s="6"/>
    </row>
    <row r="688" spans="1:16" s="1" customFormat="1" ht="20.5" customHeight="1" x14ac:dyDescent="0.35">
      <c r="A688" s="3">
        <v>46200</v>
      </c>
      <c r="B688" s="57">
        <f t="shared" si="37"/>
        <v>26</v>
      </c>
      <c r="C688" s="57" t="str">
        <f t="shared" si="38"/>
        <v>Jun</v>
      </c>
      <c r="D688" s="4" t="s">
        <v>386</v>
      </c>
      <c r="E688" s="4" t="s">
        <v>33</v>
      </c>
      <c r="F688" s="4" t="s">
        <v>18</v>
      </c>
      <c r="G688" s="4">
        <v>9812</v>
      </c>
      <c r="H688" s="4" t="s">
        <v>6338</v>
      </c>
      <c r="I688" s="94">
        <v>90</v>
      </c>
      <c r="J688" s="4" t="s">
        <v>6226</v>
      </c>
      <c r="K688" s="57"/>
      <c r="L688" s="4" t="s">
        <v>6342</v>
      </c>
      <c r="M688" s="4" t="s">
        <v>6341</v>
      </c>
      <c r="N688" s="4" t="str">
        <f>IFERROR(VLOOKUP(J688,'Issue Code'!$C$54:$D$68,2,0),"Fill in")</f>
        <v>Fill in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389</v>
      </c>
      <c r="E689" s="4" t="s">
        <v>33</v>
      </c>
      <c r="F689" s="4" t="s">
        <v>18</v>
      </c>
      <c r="G689" s="4">
        <v>9812</v>
      </c>
      <c r="H689" s="4" t="s">
        <v>6339</v>
      </c>
      <c r="I689" s="94">
        <v>30</v>
      </c>
      <c r="J689" s="4" t="s">
        <v>30</v>
      </c>
      <c r="K689" s="57" t="s">
        <v>79</v>
      </c>
      <c r="L689" s="4" t="s">
        <v>6344</v>
      </c>
      <c r="M689" s="4" t="s">
        <v>6343</v>
      </c>
      <c r="N689" s="4" t="str">
        <f>IFERROR(VLOOKUP(J689,'Issue Code'!$C$54:$D$68,2,0),"Fill in")</f>
        <v>Material issue (Quality)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320</v>
      </c>
      <c r="E690" s="4" t="s">
        <v>33</v>
      </c>
      <c r="F690" s="4" t="s">
        <v>18</v>
      </c>
      <c r="G690" s="4">
        <v>9812</v>
      </c>
      <c r="H690" s="4" t="s">
        <v>6340</v>
      </c>
      <c r="I690" s="94">
        <v>28</v>
      </c>
      <c r="J690" s="4" t="s">
        <v>6226</v>
      </c>
      <c r="K690" s="57"/>
      <c r="L690" s="4" t="s">
        <v>6346</v>
      </c>
      <c r="M690" s="4" t="s">
        <v>6345</v>
      </c>
      <c r="N690" s="4" t="str">
        <f>IFERROR(VLOOKUP(J690,'Issue Code'!$C$54:$D$68,2,0),"Fill in")</f>
        <v>Fill in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5959</v>
      </c>
      <c r="E691" s="4" t="s">
        <v>34</v>
      </c>
      <c r="F691" s="4" t="s">
        <v>18</v>
      </c>
      <c r="G691" s="4">
        <v>9814</v>
      </c>
      <c r="H691" s="4" t="s">
        <v>6168</v>
      </c>
      <c r="I691" s="94">
        <v>32</v>
      </c>
      <c r="J691" s="4" t="s">
        <v>6226</v>
      </c>
      <c r="K691" s="57"/>
      <c r="L691" s="4" t="s">
        <v>6169</v>
      </c>
      <c r="M691" s="4" t="s">
        <v>577</v>
      </c>
      <c r="N691" s="4" t="str">
        <f>IFERROR(VLOOKUP(J691,'Issue Code'!$C$54:$D$68,2,0),"Fill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547</v>
      </c>
      <c r="E692" s="4" t="s">
        <v>33</v>
      </c>
      <c r="F692" s="4" t="s">
        <v>17</v>
      </c>
      <c r="G692" s="4">
        <v>9812</v>
      </c>
      <c r="H692" s="4" t="s">
        <v>6306</v>
      </c>
      <c r="I692" s="94">
        <v>148.00000000000003</v>
      </c>
      <c r="J692" s="4" t="s">
        <v>61</v>
      </c>
      <c r="K692" s="57">
        <v>9812</v>
      </c>
      <c r="L692" s="4" t="s">
        <v>6307</v>
      </c>
      <c r="M692" s="4" t="s">
        <v>577</v>
      </c>
      <c r="N692" s="4" t="str">
        <f>IFERROR(VLOOKUP(J692,'Issue Code'!$C$54:$D$68,2,0),"Fill in")</f>
        <v>Workmanship issue</v>
      </c>
      <c r="O692" s="6"/>
      <c r="P692" s="6"/>
    </row>
    <row r="693" spans="1:16" s="1" customFormat="1" ht="20.5" customHeight="1" x14ac:dyDescent="0.35">
      <c r="A693" s="3">
        <v>46202</v>
      </c>
      <c r="B693" s="57">
        <f t="shared" si="37"/>
        <v>27</v>
      </c>
      <c r="C693" s="57" t="str">
        <f t="shared" si="38"/>
        <v>Jun</v>
      </c>
      <c r="D693" s="4" t="s">
        <v>246</v>
      </c>
      <c r="E693" s="4" t="s">
        <v>33</v>
      </c>
      <c r="F693" s="4" t="s">
        <v>18</v>
      </c>
      <c r="G693" s="4">
        <v>9812</v>
      </c>
      <c r="H693" s="4" t="s">
        <v>6367</v>
      </c>
      <c r="I693" s="94">
        <v>49</v>
      </c>
      <c r="J693" s="4" t="s">
        <v>61</v>
      </c>
      <c r="K693" s="57">
        <v>9812</v>
      </c>
      <c r="L693" s="4" t="s">
        <v>6369</v>
      </c>
      <c r="M693" s="4" t="s">
        <v>6368</v>
      </c>
      <c r="N693" s="4" t="str">
        <f>IFERROR(VLOOKUP(J693,'Issue Code'!$C$54:$D$68,2,0),"Fill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1539</v>
      </c>
      <c r="E694" s="4" t="s">
        <v>33</v>
      </c>
      <c r="F694" s="4" t="s">
        <v>18</v>
      </c>
      <c r="G694" s="4">
        <v>9812</v>
      </c>
      <c r="H694" s="4" t="s">
        <v>6370</v>
      </c>
      <c r="I694" s="94">
        <v>112</v>
      </c>
      <c r="J694" s="4" t="s">
        <v>84</v>
      </c>
      <c r="K694" s="57"/>
      <c r="L694" s="4" t="s">
        <v>4716</v>
      </c>
      <c r="M694" s="4" t="s">
        <v>6372</v>
      </c>
      <c r="N694" s="4" t="s">
        <v>4084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557</v>
      </c>
      <c r="E695" s="4" t="s">
        <v>33</v>
      </c>
      <c r="F695" s="4" t="s">
        <v>18</v>
      </c>
      <c r="G695" s="4">
        <v>9812</v>
      </c>
      <c r="H695" s="4" t="s">
        <v>5415</v>
      </c>
      <c r="I695" s="94">
        <v>118</v>
      </c>
      <c r="J695" s="4" t="s">
        <v>84</v>
      </c>
      <c r="K695" s="57"/>
      <c r="L695" s="4" t="s">
        <v>4716</v>
      </c>
      <c r="M695" s="4" t="s">
        <v>4715</v>
      </c>
      <c r="N695" s="4" t="s">
        <v>4084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ref="B696" si="39">WEEKNUM(A696)</f>
        <v>27</v>
      </c>
      <c r="C696" s="57" t="str">
        <f t="shared" ref="C696" si="40">TEXT(A696,"Mmm")</f>
        <v>Jun</v>
      </c>
      <c r="D696" s="4" t="s">
        <v>557</v>
      </c>
      <c r="E696" s="4" t="s">
        <v>33</v>
      </c>
      <c r="F696" s="4" t="s">
        <v>18</v>
      </c>
      <c r="G696" s="4">
        <v>9812</v>
      </c>
      <c r="H696" s="4" t="s">
        <v>6371</v>
      </c>
      <c r="I696" s="94">
        <v>60</v>
      </c>
      <c r="J696" s="4" t="s">
        <v>84</v>
      </c>
      <c r="K696" s="57"/>
      <c r="L696" s="4" t="s">
        <v>4716</v>
      </c>
      <c r="M696" s="4" t="s">
        <v>6372</v>
      </c>
      <c r="N696" s="4" t="s">
        <v>4084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si="37"/>
        <v>27</v>
      </c>
      <c r="C697" s="57" t="str">
        <f t="shared" si="38"/>
        <v>Jun</v>
      </c>
      <c r="D697" s="4" t="s">
        <v>5959</v>
      </c>
      <c r="E697" s="4" t="s">
        <v>34</v>
      </c>
      <c r="F697" s="4" t="s">
        <v>18</v>
      </c>
      <c r="G697" s="4">
        <v>9814</v>
      </c>
      <c r="H697" s="4" t="s">
        <v>6168</v>
      </c>
      <c r="I697" s="94">
        <v>24</v>
      </c>
      <c r="J697" s="4" t="s">
        <v>6226</v>
      </c>
      <c r="K697" s="57"/>
      <c r="L697" s="4" t="s">
        <v>6169</v>
      </c>
      <c r="M697" s="4" t="s">
        <v>577</v>
      </c>
      <c r="N697" s="4" t="str">
        <f>IFERROR(VLOOKUP(J697,'Issue Code'!$C$54:$D$68,2,0),"Fill in")</f>
        <v>Fill in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5945</v>
      </c>
      <c r="E698" s="4" t="s">
        <v>33</v>
      </c>
      <c r="F698" s="4" t="s">
        <v>17</v>
      </c>
      <c r="G698" s="4">
        <v>9812</v>
      </c>
      <c r="H698" s="4" t="s">
        <v>6373</v>
      </c>
      <c r="I698" s="94">
        <v>16.5</v>
      </c>
      <c r="J698" s="4" t="s">
        <v>30</v>
      </c>
      <c r="K698" s="57" t="s">
        <v>79</v>
      </c>
      <c r="L698" s="4" t="s">
        <v>6376</v>
      </c>
      <c r="M698" s="4" t="s">
        <v>6375</v>
      </c>
      <c r="N698" s="4" t="str">
        <f>IFERROR(VLOOKUP(J698,'Issue Code'!$C$54:$D$68,2,0),"Fill in")</f>
        <v>Material issue (Quality)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317</v>
      </c>
      <c r="E699" s="4" t="s">
        <v>33</v>
      </c>
      <c r="F699" s="4" t="s">
        <v>17</v>
      </c>
      <c r="G699" s="4">
        <v>9812</v>
      </c>
      <c r="H699" s="4" t="s">
        <v>6374</v>
      </c>
      <c r="I699" s="94">
        <v>56</v>
      </c>
      <c r="J699" s="4" t="s">
        <v>61</v>
      </c>
      <c r="K699" s="57">
        <v>9812</v>
      </c>
      <c r="L699" s="4" t="s">
        <v>6378</v>
      </c>
      <c r="M699" s="4" t="s">
        <v>6377</v>
      </c>
      <c r="N699" s="4" t="str">
        <f>IFERROR(VLOOKUP(J699,'Issue Code'!$C$54:$D$68,2,0),"Fill in")</f>
        <v>Workmanship issue</v>
      </c>
      <c r="O699" s="6"/>
      <c r="P699" s="6"/>
    </row>
    <row r="700" spans="1:16" s="1" customFormat="1" ht="20.5" customHeight="1" x14ac:dyDescent="0.35">
      <c r="A700" s="3">
        <v>46203</v>
      </c>
      <c r="B700" s="57">
        <f t="shared" si="37"/>
        <v>27</v>
      </c>
      <c r="C700" s="57" t="str">
        <f t="shared" si="38"/>
        <v>Jun</v>
      </c>
      <c r="D700" s="4" t="s">
        <v>755</v>
      </c>
      <c r="E700" s="4" t="s">
        <v>33</v>
      </c>
      <c r="F700" s="4" t="s">
        <v>18</v>
      </c>
      <c r="G700" s="4">
        <v>9812</v>
      </c>
      <c r="H700" s="4" t="s">
        <v>6371</v>
      </c>
      <c r="I700" s="94">
        <v>244</v>
      </c>
      <c r="J700" s="4" t="s">
        <v>84</v>
      </c>
      <c r="K700" s="57"/>
      <c r="L700" s="4" t="s">
        <v>4716</v>
      </c>
      <c r="M700" s="4" t="s">
        <v>6372</v>
      </c>
      <c r="N700" s="4" t="s">
        <v>4084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2681</v>
      </c>
      <c r="E701" s="4" t="s">
        <v>33</v>
      </c>
      <c r="F701" s="4" t="s">
        <v>18</v>
      </c>
      <c r="G701" s="4">
        <v>9812</v>
      </c>
      <c r="H701" s="4" t="s">
        <v>5415</v>
      </c>
      <c r="I701" s="94">
        <v>26</v>
      </c>
      <c r="J701" s="4" t="s">
        <v>84</v>
      </c>
      <c r="K701" s="57"/>
      <c r="L701" s="4" t="s">
        <v>4716</v>
      </c>
      <c r="M701" s="4" t="s">
        <v>4715</v>
      </c>
      <c r="N701" s="4" t="s">
        <v>4084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1539</v>
      </c>
      <c r="E702" s="4" t="s">
        <v>33</v>
      </c>
      <c r="F702" s="4" t="s">
        <v>18</v>
      </c>
      <c r="G702" s="4">
        <v>9812</v>
      </c>
      <c r="H702" s="4" t="s">
        <v>6370</v>
      </c>
      <c r="I702" s="94">
        <v>158</v>
      </c>
      <c r="J702" s="4" t="s">
        <v>84</v>
      </c>
      <c r="K702" s="57"/>
      <c r="L702" s="4" t="s">
        <v>4716</v>
      </c>
      <c r="M702" s="4" t="s">
        <v>6372</v>
      </c>
      <c r="N702" s="4" t="s">
        <v>4084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5959</v>
      </c>
      <c r="E703" s="4" t="s">
        <v>34</v>
      </c>
      <c r="F703" s="4" t="s">
        <v>18</v>
      </c>
      <c r="G703" s="4">
        <v>9814</v>
      </c>
      <c r="H703" s="4" t="s">
        <v>6168</v>
      </c>
      <c r="I703" s="94">
        <v>24</v>
      </c>
      <c r="J703" s="4" t="s">
        <v>6226</v>
      </c>
      <c r="K703" s="57"/>
      <c r="L703" s="4" t="s">
        <v>6169</v>
      </c>
      <c r="M703" s="4" t="s">
        <v>577</v>
      </c>
      <c r="N703" s="4" t="str">
        <f>IFERROR(VLOOKUP(J703,'Issue Code'!$C$54:$D$68,2,0),"Fill in")</f>
        <v>Fill in</v>
      </c>
      <c r="O703" s="6"/>
      <c r="P703" s="6"/>
    </row>
    <row r="704" spans="1:16" s="1" customFormat="1" ht="20.5" customHeight="1" x14ac:dyDescent="0.35">
      <c r="A704" s="3">
        <v>46204</v>
      </c>
      <c r="B704" s="57">
        <f t="shared" si="37"/>
        <v>27</v>
      </c>
      <c r="C704" s="57" t="str">
        <f t="shared" si="38"/>
        <v>Jul</v>
      </c>
      <c r="D704" s="4" t="s">
        <v>1539</v>
      </c>
      <c r="E704" s="4" t="s">
        <v>33</v>
      </c>
      <c r="F704" s="4" t="s">
        <v>18</v>
      </c>
      <c r="G704" s="4">
        <v>9812</v>
      </c>
      <c r="H704" s="4" t="s">
        <v>6370</v>
      </c>
      <c r="I704" s="94">
        <v>340</v>
      </c>
      <c r="J704" s="4" t="s">
        <v>84</v>
      </c>
      <c r="K704" s="57"/>
      <c r="L704" s="4" t="s">
        <v>4716</v>
      </c>
      <c r="M704" s="4" t="s">
        <v>4715</v>
      </c>
      <c r="N704" s="4" t="s">
        <v>4084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2681</v>
      </c>
      <c r="E705" s="4" t="s">
        <v>33</v>
      </c>
      <c r="F705" s="4" t="s">
        <v>18</v>
      </c>
      <c r="G705" s="4">
        <v>9812</v>
      </c>
      <c r="H705" s="4" t="s">
        <v>6371</v>
      </c>
      <c r="I705" s="94">
        <v>146.5</v>
      </c>
      <c r="J705" s="4" t="s">
        <v>84</v>
      </c>
      <c r="K705" s="57"/>
      <c r="L705" s="4" t="s">
        <v>4716</v>
      </c>
      <c r="M705" s="4" t="s">
        <v>6372</v>
      </c>
      <c r="N705" s="4" t="s">
        <v>4084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ref="B706:B769" si="41">WEEKNUM(A706)</f>
        <v>27</v>
      </c>
      <c r="C706" s="57" t="str">
        <f t="shared" si="38"/>
        <v>Jul</v>
      </c>
      <c r="D706" s="4" t="s">
        <v>5959</v>
      </c>
      <c r="E706" s="4" t="s">
        <v>34</v>
      </c>
      <c r="F706" s="4" t="s">
        <v>18</v>
      </c>
      <c r="G706" s="4">
        <v>9814</v>
      </c>
      <c r="H706" s="4" t="s">
        <v>6168</v>
      </c>
      <c r="I706" s="94">
        <v>24</v>
      </c>
      <c r="J706" s="4" t="s">
        <v>6226</v>
      </c>
      <c r="K706" s="57"/>
      <c r="L706" s="4" t="s">
        <v>6169</v>
      </c>
      <c r="M706" s="4" t="s">
        <v>577</v>
      </c>
      <c r="N706" s="4" t="str">
        <f>IFERROR(VLOOKUP(J706,'Issue Code'!$C$54:$D$68,2,0),"Fill in")</f>
        <v>Fill in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si="41"/>
        <v>27</v>
      </c>
      <c r="C707" s="57" t="str">
        <f t="shared" si="38"/>
        <v>Jul</v>
      </c>
      <c r="D707" s="4" t="s">
        <v>6447</v>
      </c>
      <c r="E707" s="4" t="s">
        <v>34</v>
      </c>
      <c r="F707" s="4" t="s">
        <v>17</v>
      </c>
      <c r="G707" s="4">
        <v>9814</v>
      </c>
      <c r="H707" s="4" t="s">
        <v>6448</v>
      </c>
      <c r="I707" s="94">
        <v>34.5</v>
      </c>
      <c r="J707" s="4" t="s">
        <v>6226</v>
      </c>
      <c r="K707" s="57"/>
      <c r="L707" s="4"/>
      <c r="M707" s="4" t="s">
        <v>577</v>
      </c>
      <c r="N707" s="4" t="str">
        <f>IFERROR(VLOOKUP(J707,'Issue Code'!$C$54:$D$68,2,0),"Fill in")</f>
        <v>Fill in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1"/>
        <v>27</v>
      </c>
      <c r="C708" s="57" t="str">
        <f t="shared" ref="C708:C771" si="42">TEXT(A708,"Mmm")</f>
        <v>Jul</v>
      </c>
      <c r="D708" s="4" t="s">
        <v>547</v>
      </c>
      <c r="E708" s="4" t="s">
        <v>33</v>
      </c>
      <c r="F708" s="4" t="s">
        <v>17</v>
      </c>
      <c r="G708" s="4">
        <v>9812</v>
      </c>
      <c r="H708" s="4" t="s">
        <v>6449</v>
      </c>
      <c r="I708" s="94">
        <v>6</v>
      </c>
      <c r="J708" s="4" t="s">
        <v>6226</v>
      </c>
      <c r="K708" s="57"/>
      <c r="L708" s="4"/>
      <c r="M708" s="4" t="s">
        <v>577</v>
      </c>
      <c r="N708" s="4" t="str">
        <f>IFERROR(VLOOKUP(J708,'Issue Code'!$C$54:$D$68,2,0),"Fill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1"/>
        <v>27</v>
      </c>
      <c r="C709" s="57" t="str">
        <f t="shared" si="42"/>
        <v>Jul</v>
      </c>
      <c r="D709" s="4" t="s">
        <v>1699</v>
      </c>
      <c r="E709" s="4" t="s">
        <v>33</v>
      </c>
      <c r="F709" s="4" t="s">
        <v>17</v>
      </c>
      <c r="G709" s="4">
        <v>9812</v>
      </c>
      <c r="H709" s="4" t="s">
        <v>6450</v>
      </c>
      <c r="I709" s="94">
        <v>17.5</v>
      </c>
      <c r="J709" s="4" t="s">
        <v>61</v>
      </c>
      <c r="K709" s="57">
        <v>9812</v>
      </c>
      <c r="L709" s="4" t="s">
        <v>6452</v>
      </c>
      <c r="M709" s="4" t="s">
        <v>6451</v>
      </c>
      <c r="N709" s="4" t="str">
        <f>IFERROR(VLOOKUP(J709,'Issue Code'!$C$54:$D$68,2,0),"Fill in")</f>
        <v>Workmanship issue</v>
      </c>
      <c r="O709" s="6"/>
      <c r="P709" s="6"/>
    </row>
    <row r="710" spans="1:16" s="1" customFormat="1" ht="20.5" customHeight="1" x14ac:dyDescent="0.35">
      <c r="A710" s="3"/>
      <c r="B710" s="57">
        <f t="shared" si="41"/>
        <v>0</v>
      </c>
      <c r="C710" s="57" t="str">
        <f t="shared" si="42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41"/>
        <v>0</v>
      </c>
      <c r="C711" s="57" t="str">
        <f t="shared" si="42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41"/>
        <v>0</v>
      </c>
      <c r="C712" s="57" t="str">
        <f t="shared" si="42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41"/>
        <v>0</v>
      </c>
      <c r="C713" s="57" t="str">
        <f t="shared" si="42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41"/>
        <v>0</v>
      </c>
      <c r="C714" s="57" t="str">
        <f t="shared" si="42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41"/>
        <v>0</v>
      </c>
      <c r="C715" s="57" t="str">
        <f t="shared" si="42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41"/>
        <v>0</v>
      </c>
      <c r="C716" s="57" t="str">
        <f t="shared" si="42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41"/>
        <v>0</v>
      </c>
      <c r="C717" s="57" t="str">
        <f t="shared" si="42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41"/>
        <v>0</v>
      </c>
      <c r="C718" s="57" t="str">
        <f t="shared" si="42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41"/>
        <v>0</v>
      </c>
      <c r="C719" s="57" t="str">
        <f t="shared" si="42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41"/>
        <v>0</v>
      </c>
      <c r="C720" s="57" t="str">
        <f t="shared" si="42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41"/>
        <v>0</v>
      </c>
      <c r="C721" s="57" t="str">
        <f t="shared" si="42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41"/>
        <v>0</v>
      </c>
      <c r="C722" s="57" t="str">
        <f t="shared" si="42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41"/>
        <v>0</v>
      </c>
      <c r="C723" s="57" t="str">
        <f t="shared" si="42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41"/>
        <v>0</v>
      </c>
      <c r="C724" s="57" t="str">
        <f t="shared" si="42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41"/>
        <v>0</v>
      </c>
      <c r="C725" s="57" t="str">
        <f t="shared" si="42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41"/>
        <v>0</v>
      </c>
      <c r="C726" s="57" t="str">
        <f t="shared" si="42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41"/>
        <v>0</v>
      </c>
      <c r="C727" s="57" t="str">
        <f t="shared" si="42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41"/>
        <v>0</v>
      </c>
      <c r="C728" s="57" t="str">
        <f t="shared" si="42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41"/>
        <v>0</v>
      </c>
      <c r="C729" s="57" t="str">
        <f t="shared" si="42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41"/>
        <v>0</v>
      </c>
      <c r="C730" s="57" t="str">
        <f t="shared" si="42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41"/>
        <v>0</v>
      </c>
      <c r="C731" s="57" t="str">
        <f t="shared" si="42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41"/>
        <v>0</v>
      </c>
      <c r="C732" s="57" t="str">
        <f t="shared" si="42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41"/>
        <v>0</v>
      </c>
      <c r="C733" s="57" t="str">
        <f t="shared" si="42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41"/>
        <v>0</v>
      </c>
      <c r="C734" s="57" t="str">
        <f t="shared" si="42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41"/>
        <v>0</v>
      </c>
      <c r="C735" s="57" t="str">
        <f t="shared" si="42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41"/>
        <v>0</v>
      </c>
      <c r="C736" s="57" t="str">
        <f t="shared" si="42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41"/>
        <v>0</v>
      </c>
      <c r="C737" s="57" t="str">
        <f t="shared" si="42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41"/>
        <v>0</v>
      </c>
      <c r="C738" s="57" t="str">
        <f t="shared" si="42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41"/>
        <v>0</v>
      </c>
      <c r="C739" s="57" t="str">
        <f t="shared" si="42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41"/>
        <v>0</v>
      </c>
      <c r="C740" s="57" t="str">
        <f t="shared" si="42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41"/>
        <v>0</v>
      </c>
      <c r="C741" s="57" t="str">
        <f t="shared" si="42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41"/>
        <v>0</v>
      </c>
      <c r="C742" s="57" t="str">
        <f t="shared" si="42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41"/>
        <v>0</v>
      </c>
      <c r="C743" s="57" t="str">
        <f t="shared" si="42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41"/>
        <v>0</v>
      </c>
      <c r="C744" s="57" t="str">
        <f t="shared" si="42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41"/>
        <v>0</v>
      </c>
      <c r="C745" s="57" t="str">
        <f t="shared" si="42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41"/>
        <v>0</v>
      </c>
      <c r="C746" s="57" t="str">
        <f t="shared" si="42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41"/>
        <v>0</v>
      </c>
      <c r="C747" s="57" t="str">
        <f t="shared" si="42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41"/>
        <v>0</v>
      </c>
      <c r="C748" s="57" t="str">
        <f t="shared" si="42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41"/>
        <v>0</v>
      </c>
      <c r="C749" s="57" t="str">
        <f t="shared" si="42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41"/>
        <v>0</v>
      </c>
      <c r="C750" s="57" t="str">
        <f t="shared" si="42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41"/>
        <v>0</v>
      </c>
      <c r="C751" s="57" t="str">
        <f t="shared" si="42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41"/>
        <v>0</v>
      </c>
      <c r="C752" s="57" t="str">
        <f t="shared" si="42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41"/>
        <v>0</v>
      </c>
      <c r="C753" s="57" t="str">
        <f t="shared" si="42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41"/>
        <v>0</v>
      </c>
      <c r="C754" s="57" t="str">
        <f t="shared" si="42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41"/>
        <v>0</v>
      </c>
      <c r="C755" s="57" t="str">
        <f t="shared" si="42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41"/>
        <v>0</v>
      </c>
      <c r="C756" s="57" t="str">
        <f t="shared" si="42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41"/>
        <v>0</v>
      </c>
      <c r="C757" s="57" t="str">
        <f t="shared" si="42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41"/>
        <v>0</v>
      </c>
      <c r="C758" s="57" t="str">
        <f t="shared" si="42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41"/>
        <v>0</v>
      </c>
      <c r="C759" s="57" t="str">
        <f t="shared" si="42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41"/>
        <v>0</v>
      </c>
      <c r="C760" s="57" t="str">
        <f t="shared" si="42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41"/>
        <v>0</v>
      </c>
      <c r="C761" s="57" t="str">
        <f t="shared" si="42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41"/>
        <v>0</v>
      </c>
      <c r="C762" s="57" t="str">
        <f t="shared" si="42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41"/>
        <v>0</v>
      </c>
      <c r="C763" s="57" t="str">
        <f t="shared" si="42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41"/>
        <v>0</v>
      </c>
      <c r="C764" s="57" t="str">
        <f t="shared" si="42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41"/>
        <v>0</v>
      </c>
      <c r="C765" s="57" t="str">
        <f t="shared" si="42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41"/>
        <v>0</v>
      </c>
      <c r="C766" s="57" t="str">
        <f t="shared" si="42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41"/>
        <v>0</v>
      </c>
      <c r="C767" s="57" t="str">
        <f t="shared" si="42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41"/>
        <v>0</v>
      </c>
      <c r="C768" s="57" t="str">
        <f t="shared" si="42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41"/>
        <v>0</v>
      </c>
      <c r="C769" s="57" t="str">
        <f t="shared" si="42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ref="B770:B833" si="43">WEEKNUM(A770)</f>
        <v>0</v>
      </c>
      <c r="C770" s="57" t="str">
        <f t="shared" si="42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si="43"/>
        <v>0</v>
      </c>
      <c r="C771" s="57" t="str">
        <f t="shared" si="42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43"/>
        <v>0</v>
      </c>
      <c r="C772" s="57" t="str">
        <f t="shared" ref="C772:C835" si="44">TEXT(A772,"Mmm")</f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43"/>
        <v>0</v>
      </c>
      <c r="C773" s="57" t="str">
        <f t="shared" si="44"/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43"/>
        <v>0</v>
      </c>
      <c r="C774" s="57" t="str">
        <f t="shared" si="44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43"/>
        <v>0</v>
      </c>
      <c r="C775" s="57" t="str">
        <f t="shared" si="44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43"/>
        <v>0</v>
      </c>
      <c r="C776" s="57" t="str">
        <f t="shared" si="44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43"/>
        <v>0</v>
      </c>
      <c r="C777" s="57" t="str">
        <f t="shared" si="44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43"/>
        <v>0</v>
      </c>
      <c r="C778" s="57" t="str">
        <f t="shared" si="44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43"/>
        <v>0</v>
      </c>
      <c r="C779" s="57" t="str">
        <f t="shared" si="44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43"/>
        <v>0</v>
      </c>
      <c r="C780" s="57" t="str">
        <f t="shared" si="44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43"/>
        <v>0</v>
      </c>
      <c r="C781" s="57" t="str">
        <f t="shared" si="44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43"/>
        <v>0</v>
      </c>
      <c r="C782" s="57" t="str">
        <f t="shared" si="44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43"/>
        <v>0</v>
      </c>
      <c r="C783" s="57" t="str">
        <f t="shared" si="44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43"/>
        <v>0</v>
      </c>
      <c r="C784" s="57" t="str">
        <f t="shared" si="44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43"/>
        <v>0</v>
      </c>
      <c r="C785" s="57" t="str">
        <f t="shared" si="44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43"/>
        <v>0</v>
      </c>
      <c r="C786" s="57" t="str">
        <f t="shared" si="44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43"/>
        <v>0</v>
      </c>
      <c r="C787" s="57" t="str">
        <f t="shared" si="44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43"/>
        <v>0</v>
      </c>
      <c r="C788" s="57" t="str">
        <f t="shared" si="44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43"/>
        <v>0</v>
      </c>
      <c r="C789" s="57" t="str">
        <f t="shared" si="44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43"/>
        <v>0</v>
      </c>
      <c r="C790" s="57" t="str">
        <f t="shared" si="44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43"/>
        <v>0</v>
      </c>
      <c r="C791" s="57" t="str">
        <f t="shared" si="44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43"/>
        <v>0</v>
      </c>
      <c r="C792" s="57" t="str">
        <f t="shared" si="44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43"/>
        <v>0</v>
      </c>
      <c r="C793" s="57" t="str">
        <f t="shared" si="44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43"/>
        <v>0</v>
      </c>
      <c r="C794" s="57" t="str">
        <f t="shared" si="44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43"/>
        <v>0</v>
      </c>
      <c r="C795" s="57" t="str">
        <f t="shared" si="44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43"/>
        <v>0</v>
      </c>
      <c r="C796" s="57" t="str">
        <f t="shared" si="44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43"/>
        <v>0</v>
      </c>
      <c r="C797" s="57" t="str">
        <f t="shared" si="44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43"/>
        <v>0</v>
      </c>
      <c r="C798" s="57" t="str">
        <f t="shared" si="44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43"/>
        <v>0</v>
      </c>
      <c r="C799" s="57" t="str">
        <f t="shared" si="44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43"/>
        <v>0</v>
      </c>
      <c r="C800" s="57" t="str">
        <f t="shared" si="44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43"/>
        <v>0</v>
      </c>
      <c r="C801" s="57" t="str">
        <f t="shared" si="44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43"/>
        <v>0</v>
      </c>
      <c r="C802" s="57" t="str">
        <f t="shared" si="44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43"/>
        <v>0</v>
      </c>
      <c r="C803" s="57" t="str">
        <f t="shared" si="44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43"/>
        <v>0</v>
      </c>
      <c r="C804" s="57" t="str">
        <f t="shared" si="44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43"/>
        <v>0</v>
      </c>
      <c r="C805" s="57" t="str">
        <f t="shared" si="44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43"/>
        <v>0</v>
      </c>
      <c r="C806" s="57" t="str">
        <f t="shared" si="44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43"/>
        <v>0</v>
      </c>
      <c r="C807" s="57" t="str">
        <f t="shared" si="44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43"/>
        <v>0</v>
      </c>
      <c r="C808" s="57" t="str">
        <f t="shared" si="44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43"/>
        <v>0</v>
      </c>
      <c r="C809" s="57" t="str">
        <f t="shared" si="44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43"/>
        <v>0</v>
      </c>
      <c r="C810" s="57" t="str">
        <f t="shared" si="44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43"/>
        <v>0</v>
      </c>
      <c r="C811" s="57" t="str">
        <f t="shared" si="44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43"/>
        <v>0</v>
      </c>
      <c r="C812" s="57" t="str">
        <f t="shared" si="44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43"/>
        <v>0</v>
      </c>
      <c r="C813" s="57" t="str">
        <f t="shared" si="44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43"/>
        <v>0</v>
      </c>
      <c r="C814" s="57" t="str">
        <f t="shared" si="44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43"/>
        <v>0</v>
      </c>
      <c r="C815" s="57" t="str">
        <f t="shared" si="44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43"/>
        <v>0</v>
      </c>
      <c r="C816" s="57" t="str">
        <f t="shared" si="44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43"/>
        <v>0</v>
      </c>
      <c r="C817" s="57" t="str">
        <f t="shared" si="44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43"/>
        <v>0</v>
      </c>
      <c r="C818" s="57" t="str">
        <f t="shared" si="44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43"/>
        <v>0</v>
      </c>
      <c r="C819" s="57" t="str">
        <f t="shared" si="44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43"/>
        <v>0</v>
      </c>
      <c r="C820" s="57" t="str">
        <f t="shared" si="44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43"/>
        <v>0</v>
      </c>
      <c r="C821" s="57" t="str">
        <f t="shared" si="44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43"/>
        <v>0</v>
      </c>
      <c r="C822" s="57" t="str">
        <f t="shared" si="44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43"/>
        <v>0</v>
      </c>
      <c r="C823" s="57" t="str">
        <f t="shared" si="44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43"/>
        <v>0</v>
      </c>
      <c r="C824" s="57" t="str">
        <f t="shared" si="44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43"/>
        <v>0</v>
      </c>
      <c r="C825" s="57" t="str">
        <f t="shared" si="44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43"/>
        <v>0</v>
      </c>
      <c r="C826" s="57" t="str">
        <f t="shared" si="44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43"/>
        <v>0</v>
      </c>
      <c r="C827" s="57" t="str">
        <f t="shared" si="44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43"/>
        <v>0</v>
      </c>
      <c r="C828" s="57" t="str">
        <f t="shared" si="44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43"/>
        <v>0</v>
      </c>
      <c r="C829" s="57" t="str">
        <f t="shared" si="44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43"/>
        <v>0</v>
      </c>
      <c r="C830" s="57" t="str">
        <f t="shared" si="44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43"/>
        <v>0</v>
      </c>
      <c r="C831" s="57" t="str">
        <f t="shared" si="44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43"/>
        <v>0</v>
      </c>
      <c r="C832" s="57" t="str">
        <f t="shared" si="44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43"/>
        <v>0</v>
      </c>
      <c r="C833" s="57" t="str">
        <f t="shared" si="44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ref="B834:B897" si="45">WEEKNUM(A834)</f>
        <v>0</v>
      </c>
      <c r="C834" s="57" t="str">
        <f t="shared" si="44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si="45"/>
        <v>0</v>
      </c>
      <c r="C835" s="57" t="str">
        <f t="shared" si="44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45"/>
        <v>0</v>
      </c>
      <c r="C836" s="57" t="str">
        <f t="shared" ref="C836:C899" si="46">TEXT(A836,"Mmm")</f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45"/>
        <v>0</v>
      </c>
      <c r="C837" s="57" t="str">
        <f t="shared" si="46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5"/>
        <v>0</v>
      </c>
      <c r="C838" s="57" t="str">
        <f t="shared" si="46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5"/>
        <v>0</v>
      </c>
      <c r="C839" s="57" t="str">
        <f t="shared" si="46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5"/>
        <v>0</v>
      </c>
      <c r="C840" s="57" t="str">
        <f t="shared" si="46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5"/>
        <v>0</v>
      </c>
      <c r="C841" s="57" t="str">
        <f t="shared" si="46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5"/>
        <v>0</v>
      </c>
      <c r="C842" s="57" t="str">
        <f t="shared" si="46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5"/>
        <v>0</v>
      </c>
      <c r="C843" s="57" t="str">
        <f t="shared" si="46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5"/>
        <v>0</v>
      </c>
      <c r="C844" s="57" t="str">
        <f t="shared" si="46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5"/>
        <v>0</v>
      </c>
      <c r="C845" s="57" t="str">
        <f t="shared" si="46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5"/>
        <v>0</v>
      </c>
      <c r="C846" s="57" t="str">
        <f t="shared" si="46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5"/>
        <v>0</v>
      </c>
      <c r="C847" s="57" t="str">
        <f t="shared" si="46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5"/>
        <v>0</v>
      </c>
      <c r="C848" s="57" t="str">
        <f t="shared" si="46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5"/>
        <v>0</v>
      </c>
      <c r="C849" s="57" t="str">
        <f t="shared" si="46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5"/>
        <v>0</v>
      </c>
      <c r="C850" s="57" t="str">
        <f t="shared" si="46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5"/>
        <v>0</v>
      </c>
      <c r="C851" s="57" t="str">
        <f t="shared" si="46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5"/>
        <v>0</v>
      </c>
      <c r="C852" s="57" t="str">
        <f t="shared" si="46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5"/>
        <v>0</v>
      </c>
      <c r="C853" s="57" t="str">
        <f t="shared" si="46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5"/>
        <v>0</v>
      </c>
      <c r="C854" s="57" t="str">
        <f t="shared" si="46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5"/>
        <v>0</v>
      </c>
      <c r="C855" s="57" t="str">
        <f t="shared" si="46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5"/>
        <v>0</v>
      </c>
      <c r="C856" s="57" t="str">
        <f t="shared" si="46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5"/>
        <v>0</v>
      </c>
      <c r="C857" s="57" t="str">
        <f t="shared" si="46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5"/>
        <v>0</v>
      </c>
      <c r="C858" s="57" t="str">
        <f t="shared" si="46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5"/>
        <v>0</v>
      </c>
      <c r="C859" s="57" t="str">
        <f t="shared" si="46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5"/>
        <v>0</v>
      </c>
      <c r="C860" s="57" t="str">
        <f t="shared" si="46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5"/>
        <v>0</v>
      </c>
      <c r="C861" s="57" t="str">
        <f t="shared" si="46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5"/>
        <v>0</v>
      </c>
      <c r="C862" s="57" t="str">
        <f t="shared" si="46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5"/>
        <v>0</v>
      </c>
      <c r="C863" s="57" t="str">
        <f t="shared" si="46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5"/>
        <v>0</v>
      </c>
      <c r="C864" s="57" t="str">
        <f t="shared" si="46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5"/>
        <v>0</v>
      </c>
      <c r="C865" s="57" t="str">
        <f t="shared" si="46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5"/>
        <v>0</v>
      </c>
      <c r="C866" s="57" t="str">
        <f t="shared" si="46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5"/>
        <v>0</v>
      </c>
      <c r="C867" s="57" t="str">
        <f t="shared" si="46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5"/>
        <v>0</v>
      </c>
      <c r="C868" s="57" t="str">
        <f t="shared" si="46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5"/>
        <v>0</v>
      </c>
      <c r="C869" s="57" t="str">
        <f t="shared" si="46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5"/>
        <v>0</v>
      </c>
      <c r="C870" s="57" t="str">
        <f t="shared" si="46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5"/>
        <v>0</v>
      </c>
      <c r="C871" s="57" t="str">
        <f t="shared" si="46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5"/>
        <v>0</v>
      </c>
      <c r="C872" s="57" t="str">
        <f t="shared" si="46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5"/>
        <v>0</v>
      </c>
      <c r="C873" s="57" t="str">
        <f t="shared" si="46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5"/>
        <v>0</v>
      </c>
      <c r="C874" s="57" t="str">
        <f t="shared" si="46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5"/>
        <v>0</v>
      </c>
      <c r="C875" s="57" t="str">
        <f t="shared" si="46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5"/>
        <v>0</v>
      </c>
      <c r="C876" s="57" t="str">
        <f t="shared" si="46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5"/>
        <v>0</v>
      </c>
      <c r="C877" s="57" t="str">
        <f t="shared" si="46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5"/>
        <v>0</v>
      </c>
      <c r="C878" s="57" t="str">
        <f t="shared" si="46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5"/>
        <v>0</v>
      </c>
      <c r="C879" s="57" t="str">
        <f t="shared" si="46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5"/>
        <v>0</v>
      </c>
      <c r="C880" s="57" t="str">
        <f t="shared" si="46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5"/>
        <v>0</v>
      </c>
      <c r="C881" s="57" t="str">
        <f t="shared" si="46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5"/>
        <v>0</v>
      </c>
      <c r="C882" s="57" t="str">
        <f t="shared" si="46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5"/>
        <v>0</v>
      </c>
      <c r="C883" s="57" t="str">
        <f t="shared" si="46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5"/>
        <v>0</v>
      </c>
      <c r="C884" s="57" t="str">
        <f t="shared" si="46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5"/>
        <v>0</v>
      </c>
      <c r="C885" s="57" t="str">
        <f t="shared" si="46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5"/>
        <v>0</v>
      </c>
      <c r="C886" s="57" t="str">
        <f t="shared" si="46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5"/>
        <v>0</v>
      </c>
      <c r="C887" s="57" t="str">
        <f t="shared" si="46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5"/>
        <v>0</v>
      </c>
      <c r="C888" s="57" t="str">
        <f t="shared" si="46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5"/>
        <v>0</v>
      </c>
      <c r="C889" s="57" t="str">
        <f t="shared" si="46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5"/>
        <v>0</v>
      </c>
      <c r="C890" s="57" t="str">
        <f t="shared" si="46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5"/>
        <v>0</v>
      </c>
      <c r="C891" s="57" t="str">
        <f t="shared" si="46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5"/>
        <v>0</v>
      </c>
      <c r="C892" s="57" t="str">
        <f t="shared" si="46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5"/>
        <v>0</v>
      </c>
      <c r="C893" s="57" t="str">
        <f t="shared" si="46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5"/>
        <v>0</v>
      </c>
      <c r="C894" s="57" t="str">
        <f t="shared" si="46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5"/>
        <v>0</v>
      </c>
      <c r="C895" s="57" t="str">
        <f t="shared" si="46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5"/>
        <v>0</v>
      </c>
      <c r="C896" s="57" t="str">
        <f t="shared" si="46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45"/>
        <v>0</v>
      </c>
      <c r="C897" s="57" t="str">
        <f t="shared" si="46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ref="B898:B961" si="47">WEEKNUM(A898)</f>
        <v>0</v>
      </c>
      <c r="C898" s="57" t="str">
        <f t="shared" si="46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47"/>
        <v>0</v>
      </c>
      <c r="C899" s="57" t="str">
        <f t="shared" si="46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47"/>
        <v>0</v>
      </c>
      <c r="C900" s="57" t="str">
        <f t="shared" ref="C900:C963" si="48">TEXT(A900,"Mmm")</f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47"/>
        <v>0</v>
      </c>
      <c r="C901" s="57" t="str">
        <f t="shared" si="48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47"/>
        <v>0</v>
      </c>
      <c r="C902" s="57" t="str">
        <f t="shared" si="48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47"/>
        <v>0</v>
      </c>
      <c r="C903" s="57" t="str">
        <f t="shared" si="48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47"/>
        <v>0</v>
      </c>
      <c r="C904" s="57" t="str">
        <f t="shared" si="48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47"/>
        <v>0</v>
      </c>
      <c r="C905" s="57" t="str">
        <f t="shared" si="48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47"/>
        <v>0</v>
      </c>
      <c r="C906" s="57" t="str">
        <f t="shared" si="48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47"/>
        <v>0</v>
      </c>
      <c r="C907" s="57" t="str">
        <f t="shared" si="48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47"/>
        <v>0</v>
      </c>
      <c r="C908" s="57" t="str">
        <f t="shared" si="48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47"/>
        <v>0</v>
      </c>
      <c r="C909" s="57" t="str">
        <f t="shared" si="48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47"/>
        <v>0</v>
      </c>
      <c r="C910" s="57" t="str">
        <f t="shared" si="48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47"/>
        <v>0</v>
      </c>
      <c r="C911" s="57" t="str">
        <f t="shared" si="48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47"/>
        <v>0</v>
      </c>
      <c r="C912" s="57" t="str">
        <f t="shared" si="48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47"/>
        <v>0</v>
      </c>
      <c r="C913" s="57" t="str">
        <f t="shared" si="48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47"/>
        <v>0</v>
      </c>
      <c r="C914" s="57" t="str">
        <f t="shared" si="48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47"/>
        <v>0</v>
      </c>
      <c r="C915" s="57" t="str">
        <f t="shared" si="48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47"/>
        <v>0</v>
      </c>
      <c r="C916" s="57" t="str">
        <f t="shared" si="48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47"/>
        <v>0</v>
      </c>
      <c r="C917" s="57" t="str">
        <f t="shared" si="48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47"/>
        <v>0</v>
      </c>
      <c r="C918" s="57" t="str">
        <f t="shared" si="48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47"/>
        <v>0</v>
      </c>
      <c r="C919" s="57" t="str">
        <f t="shared" si="48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47"/>
        <v>0</v>
      </c>
      <c r="C920" s="57" t="str">
        <f t="shared" si="48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47"/>
        <v>0</v>
      </c>
      <c r="C921" s="57" t="str">
        <f t="shared" si="48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47"/>
        <v>0</v>
      </c>
      <c r="C922" s="57" t="str">
        <f t="shared" si="48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47"/>
        <v>0</v>
      </c>
      <c r="C923" s="57" t="str">
        <f t="shared" si="48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47"/>
        <v>0</v>
      </c>
      <c r="C924" s="57" t="str">
        <f t="shared" si="48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47"/>
        <v>0</v>
      </c>
      <c r="C925" s="57" t="str">
        <f t="shared" si="48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47"/>
        <v>0</v>
      </c>
      <c r="C926" s="57" t="str">
        <f t="shared" si="48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47"/>
        <v>0</v>
      </c>
      <c r="C927" s="57" t="str">
        <f t="shared" si="48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47"/>
        <v>0</v>
      </c>
      <c r="C928" s="57" t="str">
        <f t="shared" si="48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47"/>
        <v>0</v>
      </c>
      <c r="C929" s="57" t="str">
        <f t="shared" si="48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47"/>
        <v>0</v>
      </c>
      <c r="C930" s="57" t="str">
        <f t="shared" si="48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47"/>
        <v>0</v>
      </c>
      <c r="C931" s="57" t="str">
        <f t="shared" si="48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47"/>
        <v>0</v>
      </c>
      <c r="C932" s="57" t="str">
        <f t="shared" si="48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47"/>
        <v>0</v>
      </c>
      <c r="C933" s="57" t="str">
        <f t="shared" si="48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47"/>
        <v>0</v>
      </c>
      <c r="C934" s="57" t="str">
        <f t="shared" si="48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47"/>
        <v>0</v>
      </c>
      <c r="C935" s="57" t="str">
        <f t="shared" si="48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47"/>
        <v>0</v>
      </c>
      <c r="C936" s="57" t="str">
        <f t="shared" si="48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47"/>
        <v>0</v>
      </c>
      <c r="C937" s="57" t="str">
        <f t="shared" si="48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47"/>
        <v>0</v>
      </c>
      <c r="C938" s="57" t="str">
        <f t="shared" si="48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47"/>
        <v>0</v>
      </c>
      <c r="C939" s="57" t="str">
        <f t="shared" si="48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47"/>
        <v>0</v>
      </c>
      <c r="C940" s="57" t="str">
        <f t="shared" si="48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47"/>
        <v>0</v>
      </c>
      <c r="C941" s="57" t="str">
        <f t="shared" si="48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47"/>
        <v>0</v>
      </c>
      <c r="C942" s="57" t="str">
        <f t="shared" si="48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47"/>
        <v>0</v>
      </c>
      <c r="C943" s="57" t="str">
        <f t="shared" si="48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47"/>
        <v>0</v>
      </c>
      <c r="C944" s="57" t="str">
        <f t="shared" si="48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47"/>
        <v>0</v>
      </c>
      <c r="C945" s="57" t="str">
        <f t="shared" si="48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47"/>
        <v>0</v>
      </c>
      <c r="C946" s="57" t="str">
        <f t="shared" si="48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47"/>
        <v>0</v>
      </c>
      <c r="C947" s="57" t="str">
        <f t="shared" si="48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47"/>
        <v>0</v>
      </c>
      <c r="C948" s="57" t="str">
        <f t="shared" si="48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47"/>
        <v>0</v>
      </c>
      <c r="C949" s="57" t="str">
        <f t="shared" si="48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47"/>
        <v>0</v>
      </c>
      <c r="C950" s="57" t="str">
        <f t="shared" si="48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47"/>
        <v>0</v>
      </c>
      <c r="C951" s="57" t="str">
        <f t="shared" si="48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47"/>
        <v>0</v>
      </c>
      <c r="C952" s="57" t="str">
        <f t="shared" si="48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47"/>
        <v>0</v>
      </c>
      <c r="C953" s="57" t="str">
        <f t="shared" si="48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47"/>
        <v>0</v>
      </c>
      <c r="C954" s="57" t="str">
        <f t="shared" si="48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47"/>
        <v>0</v>
      </c>
      <c r="C955" s="57" t="str">
        <f t="shared" si="48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47"/>
        <v>0</v>
      </c>
      <c r="C956" s="57" t="str">
        <f t="shared" si="48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47"/>
        <v>0</v>
      </c>
      <c r="C957" s="57" t="str">
        <f t="shared" si="48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47"/>
        <v>0</v>
      </c>
      <c r="C958" s="57" t="str">
        <f t="shared" si="48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47"/>
        <v>0</v>
      </c>
      <c r="C959" s="57" t="str">
        <f t="shared" si="48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47"/>
        <v>0</v>
      </c>
      <c r="C960" s="57" t="str">
        <f t="shared" si="48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47"/>
        <v>0</v>
      </c>
      <c r="C961" s="57" t="str">
        <f t="shared" si="48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ref="B962:B968" si="49">WEEKNUM(A962)</f>
        <v>0</v>
      </c>
      <c r="C962" s="57" t="str">
        <f t="shared" si="48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49"/>
        <v>0</v>
      </c>
      <c r="C963" s="57" t="str">
        <f t="shared" si="48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49"/>
        <v>0</v>
      </c>
      <c r="C964" s="57" t="str">
        <f t="shared" ref="C964:C968" si="50">TEXT(A964,"Mmm")</f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49"/>
        <v>0</v>
      </c>
      <c r="C965" s="57" t="str">
        <f t="shared" si="50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49"/>
        <v>0</v>
      </c>
      <c r="C966" s="57" t="str">
        <f t="shared" si="50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49"/>
        <v>0</v>
      </c>
      <c r="C967" s="57" t="str">
        <f t="shared" si="50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49"/>
        <v>0</v>
      </c>
      <c r="C968" s="57" t="str">
        <f t="shared" si="50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</sheetData>
  <autoFilter ref="A2:P968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K969:L1048576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32"/>
  <sheetViews>
    <sheetView showGridLines="0" zoomScale="70" zoomScaleNormal="70" workbookViewId="0">
      <pane xSplit="11" ySplit="2" topLeftCell="L3479" activePane="bottomRight" state="frozen"/>
      <selection activeCell="F6" sqref="F6"/>
      <selection pane="topRight" activeCell="F6" sqref="F6"/>
      <selection pane="bottomLeft" activeCell="F6" sqref="F6"/>
      <selection pane="bottomRight" activeCell="K3485" sqref="K3485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.08984375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22909</v>
      </c>
      <c r="I1" s="56"/>
      <c r="J1" s="56"/>
      <c r="K1" s="56"/>
      <c r="L1" s="81">
        <f>SUBTOTAL(9,L3:L1048576)</f>
        <v>251399.83499999999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1056</v>
      </c>
      <c r="N65" s="57" t="s">
        <v>74</v>
      </c>
      <c r="O65" s="57" t="s">
        <v>1275</v>
      </c>
      <c r="P65" s="4" t="s">
        <v>1055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1149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1276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1277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1052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1052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1052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1052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1148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1373</v>
      </c>
      <c r="N527" s="57" t="s">
        <v>1374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1373</v>
      </c>
      <c r="N528" s="57" t="s">
        <v>1374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1373</v>
      </c>
      <c r="N529" s="57" t="s">
        <v>1374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1373</v>
      </c>
      <c r="N530" s="57" t="s">
        <v>1374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1373</v>
      </c>
      <c r="N531" s="57" t="s">
        <v>1374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1373</v>
      </c>
      <c r="N532" s="57" t="s">
        <v>1374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1196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1373</v>
      </c>
      <c r="N552" s="57" t="s">
        <v>1374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1373</v>
      </c>
      <c r="N553" s="57" t="s">
        <v>1374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1373</v>
      </c>
      <c r="N554" s="57" t="s">
        <v>1374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1373</v>
      </c>
      <c r="N555" s="57" t="s">
        <v>1374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1373</v>
      </c>
      <c r="N556" s="57" t="s">
        <v>1374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1052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1052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1052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1052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1052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1052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1052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1196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1196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1196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1244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1245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1373</v>
      </c>
      <c r="N582" s="57" t="s">
        <v>1374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1373</v>
      </c>
      <c r="N583" s="57" t="s">
        <v>1374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1373</v>
      </c>
      <c r="N584" s="57" t="s">
        <v>1374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1373</v>
      </c>
      <c r="N585" s="57" t="s">
        <v>1374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1373</v>
      </c>
      <c r="N586" s="57" t="s">
        <v>1374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1373</v>
      </c>
      <c r="N587" s="57" t="s">
        <v>1374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1052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1052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1052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1052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1052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1052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1052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1052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1196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1373</v>
      </c>
      <c r="N611" s="57" t="s">
        <v>1374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1373</v>
      </c>
      <c r="N612" s="57" t="s">
        <v>1374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1373</v>
      </c>
      <c r="N613" s="57" t="s">
        <v>1374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1373</v>
      </c>
      <c r="N614" s="57" t="s">
        <v>1374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1373</v>
      </c>
      <c r="N615" s="57" t="s">
        <v>1374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1373</v>
      </c>
      <c r="N616" s="57" t="s">
        <v>1374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1373</v>
      </c>
      <c r="N617" s="57" t="s">
        <v>1374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1196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1373</v>
      </c>
      <c r="N631" s="57" t="s">
        <v>1374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1373</v>
      </c>
      <c r="N632" s="57" t="s">
        <v>1374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1196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1196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1196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1196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1196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1196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1196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1196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1196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1196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1196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1244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1427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1052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1052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1052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1196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1196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1196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1052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1052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1196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1196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1196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1196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1196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1196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1196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1196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1052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1196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1196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1196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1052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1052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1052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1052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1052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1052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1052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1196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1196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1196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1196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1052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1052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1052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1052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1052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1052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1052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1196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1196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1196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1725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1726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1727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1196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1196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1196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1196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1196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1196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1760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1761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1196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1196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1196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1196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1196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1760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2030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1052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1052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1052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1052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1052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1052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1196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1196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1196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1196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1196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1052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1052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1052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1052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1052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1196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1196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1196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1196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1912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1913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1276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1913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1196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1196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1196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1196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1196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1196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1196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1972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1973</v>
      </c>
      <c r="N939" s="57" t="s">
        <v>1974</v>
      </c>
      <c r="O939" s="57">
        <v>273124</v>
      </c>
      <c r="P939" s="4" t="s">
        <v>1975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1196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1196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2026</v>
      </c>
      <c r="N956" s="57" t="s">
        <v>57</v>
      </c>
      <c r="O956" s="57">
        <v>275202</v>
      </c>
      <c r="P956" s="4" t="s">
        <v>2027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1196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1196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1196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2254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2255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1196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1913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1913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1913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1052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1052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1913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1913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1913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1052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1052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2198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1913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1913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2199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1913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1052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1052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1052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2198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1913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2199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1913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1052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2200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1913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1052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1052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1052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1196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1913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1913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2200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1913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1196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1913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1913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1196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1913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2200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1913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2200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1913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1196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1913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1913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1196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1913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1196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1913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1913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1196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1913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1913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1196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1913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1196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1913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3087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3087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2280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2282</v>
      </c>
      <c r="N1108" s="57" t="s">
        <v>57</v>
      </c>
      <c r="O1108" s="57" t="s">
        <v>2535</v>
      </c>
      <c r="P1108" s="4" t="s">
        <v>2317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2281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1196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1913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1913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2280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2282</v>
      </c>
      <c r="N1123" s="57" t="s">
        <v>57</v>
      </c>
      <c r="O1123" s="57" t="s">
        <v>2535</v>
      </c>
      <c r="P1123" s="4" t="s">
        <v>2317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2283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2282</v>
      </c>
      <c r="N1124" s="57" t="s">
        <v>57</v>
      </c>
      <c r="O1124" s="57" t="s">
        <v>2535</v>
      </c>
      <c r="P1124" s="4" t="s">
        <v>2317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2280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3085</v>
      </c>
      <c r="N1125" s="57" t="s">
        <v>52</v>
      </c>
      <c r="O1125" s="57">
        <v>9330</v>
      </c>
      <c r="P1125" s="4" t="s">
        <v>2429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2281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1913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1913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1196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1913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2280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2282</v>
      </c>
      <c r="N1143" s="57" t="s">
        <v>57</v>
      </c>
      <c r="O1143" s="57" t="s">
        <v>2535</v>
      </c>
      <c r="P1143" s="4" t="s">
        <v>2317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2280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3085</v>
      </c>
      <c r="N1144" s="57" t="s">
        <v>52</v>
      </c>
      <c r="O1144" s="57">
        <v>9330</v>
      </c>
      <c r="P1144" s="4" t="s">
        <v>2429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2281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2353</v>
      </c>
      <c r="N1146" s="57" t="s">
        <v>3126</v>
      </c>
      <c r="O1146" s="57">
        <v>2912</v>
      </c>
      <c r="P1146" s="4" t="s">
        <v>2354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1913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1196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1913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2283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2355</v>
      </c>
      <c r="N1149" s="57" t="s">
        <v>1374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2280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2282</v>
      </c>
      <c r="N1166" s="57" t="s">
        <v>57</v>
      </c>
      <c r="O1166" s="57" t="s">
        <v>2535</v>
      </c>
      <c r="P1166" s="4" t="s">
        <v>2317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2280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3085</v>
      </c>
      <c r="N1167" s="57" t="s">
        <v>52</v>
      </c>
      <c r="O1167" s="57">
        <v>9330</v>
      </c>
      <c r="P1167" s="4" t="s">
        <v>2429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2281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2281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1913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1196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1913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1913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2352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2355</v>
      </c>
      <c r="N1173" s="57" t="s">
        <v>1374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2280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3085</v>
      </c>
      <c r="N1188" s="57" t="s">
        <v>52</v>
      </c>
      <c r="O1188" s="57">
        <v>9330</v>
      </c>
      <c r="P1188" s="4" t="s">
        <v>2429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2281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1913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1913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1196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1913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2352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2355</v>
      </c>
      <c r="N1193" s="57" t="s">
        <v>1374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1913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1913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1913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1196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1913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1196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1913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1245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1913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2280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3085</v>
      </c>
      <c r="N1223" s="57" t="s">
        <v>52</v>
      </c>
      <c r="O1223" s="57">
        <v>9330</v>
      </c>
      <c r="P1223" s="4" t="s">
        <v>2429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2281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2281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1913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1913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1913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1913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1913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1913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1913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1913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2453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2355</v>
      </c>
      <c r="N1234" s="57" t="s">
        <v>1374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2026</v>
      </c>
      <c r="N1235" s="57" t="s">
        <v>57</v>
      </c>
      <c r="O1235" s="57" t="s">
        <v>2535</v>
      </c>
      <c r="P1235" s="4" t="s">
        <v>2534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2280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3085</v>
      </c>
      <c r="N1251" s="57" t="s">
        <v>52</v>
      </c>
      <c r="O1251" s="57">
        <v>9330</v>
      </c>
      <c r="P1251" s="4" t="s">
        <v>2429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2281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1913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1913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1913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1913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1913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2352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1913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2352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2355</v>
      </c>
      <c r="N1259" s="57" t="s">
        <v>1374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2486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2487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2488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2026</v>
      </c>
      <c r="N1263" s="57" t="s">
        <v>57</v>
      </c>
      <c r="O1263" s="57" t="s">
        <v>2535</v>
      </c>
      <c r="P1263" s="4" t="s">
        <v>2534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2280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3085</v>
      </c>
      <c r="N1283" s="57" t="s">
        <v>52</v>
      </c>
      <c r="O1283" s="57">
        <v>9330</v>
      </c>
      <c r="P1283" s="4" t="s">
        <v>2429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2281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1913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1913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1913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1913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1913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1913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1245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1913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1761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1913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1913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2488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1913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2453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2355</v>
      </c>
      <c r="N1295" s="57" t="s">
        <v>1374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2486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2487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2488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2486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2487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2026</v>
      </c>
      <c r="N1301" s="57" t="s">
        <v>57</v>
      </c>
      <c r="O1301" s="57" t="s">
        <v>2535</v>
      </c>
      <c r="P1301" s="4" t="s">
        <v>2534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2280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3085</v>
      </c>
      <c r="N1322" s="57" t="s">
        <v>52</v>
      </c>
      <c r="O1322" s="57">
        <v>9330</v>
      </c>
      <c r="P1322" s="4" t="s">
        <v>2429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2280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3084</v>
      </c>
      <c r="N1323" s="57" t="s">
        <v>198</v>
      </c>
      <c r="O1323" s="57" t="s">
        <v>2578</v>
      </c>
      <c r="P1323" s="4" t="s">
        <v>2579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2281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2281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2282</v>
      </c>
      <c r="N1325" s="57" t="s">
        <v>57</v>
      </c>
      <c r="O1325" s="57" t="s">
        <v>2535</v>
      </c>
      <c r="P1325" s="4" t="s">
        <v>2534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1913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1913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1913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1913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1913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1761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1913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1913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2453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2355</v>
      </c>
      <c r="N1333" s="57" t="s">
        <v>1374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2486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2487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2488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1913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1913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2280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3085</v>
      </c>
      <c r="N1356" s="57" t="s">
        <v>52</v>
      </c>
      <c r="O1356" s="57">
        <v>9330</v>
      </c>
      <c r="P1356" s="4" t="s">
        <v>2429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2281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2281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2281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2282</v>
      </c>
      <c r="N1359" s="57" t="s">
        <v>57</v>
      </c>
      <c r="O1359" s="57" t="s">
        <v>2535</v>
      </c>
      <c r="P1359" s="4" t="s">
        <v>2534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1913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1913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1913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1913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1913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1913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1913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1913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2453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2355</v>
      </c>
      <c r="N1368" s="57" t="s">
        <v>1374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2486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2487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2488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1913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1913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1913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2281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2281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2280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3085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1913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1913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1913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1913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1913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1913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1913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2453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2355</v>
      </c>
      <c r="N1401" s="57" t="s">
        <v>1374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2486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2487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2488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2486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2487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1913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1913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1913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1913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1913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1913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2488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1913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2488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1913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2635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1913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2636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1913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2637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1913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2638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1913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2639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1913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2640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1913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1913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1913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1913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1913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1913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2280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3085</v>
      </c>
      <c r="N1440" s="57" t="s">
        <v>52</v>
      </c>
      <c r="O1440" s="57">
        <v>9330</v>
      </c>
      <c r="P1440" s="4" t="s">
        <v>2429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2280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3085</v>
      </c>
      <c r="N1441" s="57" t="s">
        <v>52</v>
      </c>
      <c r="O1441" s="57">
        <v>9330</v>
      </c>
      <c r="P1441" s="4" t="s">
        <v>2429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2281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2281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1913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1913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1913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1913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1913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2453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2355</v>
      </c>
      <c r="N1449" s="57" t="s">
        <v>1374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2486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2488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2488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2488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2487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2488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2486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2487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1913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2487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1913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2488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1913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1913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1913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1913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1761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2680</v>
      </c>
      <c r="N1465" s="57" t="s">
        <v>3038</v>
      </c>
      <c r="O1465" s="57" t="s">
        <v>3039</v>
      </c>
      <c r="P1465" s="4" t="s">
        <v>3040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2280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3085</v>
      </c>
      <c r="N1478" s="57" t="s">
        <v>52</v>
      </c>
      <c r="O1478" s="57">
        <v>9330</v>
      </c>
      <c r="P1478" s="4" t="s">
        <v>2429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2280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3085</v>
      </c>
      <c r="N1479" s="57" t="s">
        <v>52</v>
      </c>
      <c r="O1479" s="57">
        <v>9330</v>
      </c>
      <c r="P1479" s="4" t="s">
        <v>2429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2281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2282</v>
      </c>
      <c r="N1480" s="57" t="s">
        <v>57</v>
      </c>
      <c r="O1480" s="57" t="s">
        <v>2535</v>
      </c>
      <c r="P1480" s="4" t="s">
        <v>2534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2281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1913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1913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1913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1913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1913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1913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1913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1913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2488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1913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2488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1913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2488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1913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2488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1913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2488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1913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2453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2355</v>
      </c>
      <c r="N1495" s="57" t="s">
        <v>1374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2486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2488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2488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2488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1913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1913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2715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2716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2715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1913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2280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3085</v>
      </c>
      <c r="N1518" s="57" t="s">
        <v>52</v>
      </c>
      <c r="O1518" s="57">
        <v>9330</v>
      </c>
      <c r="P1518" s="4" t="s">
        <v>2429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2281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2282</v>
      </c>
      <c r="N1519" s="57" t="s">
        <v>57</v>
      </c>
      <c r="O1519" s="57" t="s">
        <v>2535</v>
      </c>
      <c r="P1519" s="4" t="s">
        <v>2534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2281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1913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1913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1913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1913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1913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1913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1913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1913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2488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1913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2488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1913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2453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2355</v>
      </c>
      <c r="N1531" s="57" t="s">
        <v>1374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2486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2488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2488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1913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2280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3085</v>
      </c>
      <c r="N1546" s="57" t="s">
        <v>52</v>
      </c>
      <c r="O1546" s="57">
        <v>9330</v>
      </c>
      <c r="P1546" s="4" t="s">
        <v>2429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2281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2282</v>
      </c>
      <c r="N1547" s="57" t="s">
        <v>57</v>
      </c>
      <c r="O1547" s="57" t="s">
        <v>2535</v>
      </c>
      <c r="P1547" s="4" t="s">
        <v>2534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2281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2281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1913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1913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1913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1913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1913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1913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1913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1913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2488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1913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2488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1913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2488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1913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2488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1913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2488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1913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2453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2355</v>
      </c>
      <c r="N1563" s="57" t="s">
        <v>1374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2488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2488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1913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2280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3085</v>
      </c>
      <c r="N1582" s="57" t="s">
        <v>52</v>
      </c>
      <c r="O1582" s="57">
        <v>9330</v>
      </c>
      <c r="P1582" s="4" t="s">
        <v>2429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2281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2282</v>
      </c>
      <c r="N1583" s="57" t="s">
        <v>57</v>
      </c>
      <c r="O1583" s="57" t="s">
        <v>2535</v>
      </c>
      <c r="P1583" s="4" t="s">
        <v>2534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2281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2281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1913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1913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1913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1913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1913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1913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1913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2488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1913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2488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1913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2488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1913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2453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2355</v>
      </c>
      <c r="N1596" s="57" t="s">
        <v>1374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2488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2488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2488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2488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1913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1913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2280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3085</v>
      </c>
      <c r="N1617" s="57" t="s">
        <v>52</v>
      </c>
      <c r="O1617" s="57">
        <v>9330</v>
      </c>
      <c r="P1617" s="4" t="s">
        <v>2429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2281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2282</v>
      </c>
      <c r="N1618" s="57" t="s">
        <v>57</v>
      </c>
      <c r="O1618" s="57" t="s">
        <v>2535</v>
      </c>
      <c r="P1618" s="4" t="s">
        <v>2534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2281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2281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1913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1913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1913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1913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1913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1913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1913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1913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2488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1913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2488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1913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2453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2355</v>
      </c>
      <c r="N1631" s="57" t="s">
        <v>1374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2488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1913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1913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1760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1913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1761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1913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1913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2635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1913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2636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1913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2637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1913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2254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1913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2638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1913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2639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1913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2640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1913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2639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1913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2640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1913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1913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1913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1913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1913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1913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1913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1913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1913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2639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1913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2852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2853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2280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3085</v>
      </c>
      <c r="N1670" s="57" t="s">
        <v>52</v>
      </c>
      <c r="O1670" s="57">
        <v>9330</v>
      </c>
      <c r="P1670" s="4" t="s">
        <v>2429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2281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2282</v>
      </c>
      <c r="N1671" s="57" t="s">
        <v>57</v>
      </c>
      <c r="O1671" s="57" t="s">
        <v>2535</v>
      </c>
      <c r="P1671" s="4" t="s">
        <v>2534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2281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1913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1913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1913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1913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1913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2488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1913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2488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1913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2488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1913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2280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3085</v>
      </c>
      <c r="N1694" s="57" t="s">
        <v>52</v>
      </c>
      <c r="O1694" s="57">
        <v>9330</v>
      </c>
      <c r="P1694" s="4" t="s">
        <v>2429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2281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2282</v>
      </c>
      <c r="N1695" s="57" t="s">
        <v>57</v>
      </c>
      <c r="O1695" s="57" t="s">
        <v>2535</v>
      </c>
      <c r="P1695" s="4" t="s">
        <v>2534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2281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2281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1913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1913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1913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1913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1913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1913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1913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1913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2488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1913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2488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1913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2488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1913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2280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3085</v>
      </c>
      <c r="N1721" s="57" t="s">
        <v>52</v>
      </c>
      <c r="O1721" s="57">
        <v>9330</v>
      </c>
      <c r="P1721" s="4" t="s">
        <v>2429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2281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2282</v>
      </c>
      <c r="N1722" s="57" t="s">
        <v>57</v>
      </c>
      <c r="O1722" s="57" t="s">
        <v>2535</v>
      </c>
      <c r="P1722" s="4" t="s">
        <v>2534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2281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1913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1913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1913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1913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1913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1913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1913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1913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2488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1913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2488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1913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2488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1913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1913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1913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3086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1913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3086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1913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2280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3085</v>
      </c>
      <c r="N1748" s="57" t="s">
        <v>52</v>
      </c>
      <c r="O1748" s="57">
        <v>9330</v>
      </c>
      <c r="P1748" s="4" t="s">
        <v>2429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2281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2282</v>
      </c>
      <c r="N1749" s="57" t="s">
        <v>57</v>
      </c>
      <c r="O1749" s="57" t="s">
        <v>2535</v>
      </c>
      <c r="P1749" s="4" t="s">
        <v>2534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2281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2281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1913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1913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1913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1913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1913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2488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1913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2488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2488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1913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2488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1913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1913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1913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1913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2280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3085</v>
      </c>
      <c r="N1773" s="57" t="s">
        <v>52</v>
      </c>
      <c r="O1773" s="57">
        <v>9330</v>
      </c>
      <c r="P1773" s="4" t="s">
        <v>2429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2281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2282</v>
      </c>
      <c r="N1774" s="57" t="s">
        <v>57</v>
      </c>
      <c r="O1774" s="57" t="s">
        <v>2535</v>
      </c>
      <c r="P1774" s="4" t="s">
        <v>2534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2281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1913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1913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1913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1913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1913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1913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1913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2488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1913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2488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2488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1913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1913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1913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1913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2280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3085</v>
      </c>
      <c r="N1798" s="57" t="s">
        <v>52</v>
      </c>
      <c r="O1798" s="57">
        <v>9330</v>
      </c>
      <c r="P1798" s="4" t="s">
        <v>2429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2281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2281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1913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1913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1913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1913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1913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1913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1913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2488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2488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1913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1913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1913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1913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2280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3085</v>
      </c>
      <c r="N1824" s="57" t="s">
        <v>52</v>
      </c>
      <c r="O1824" s="57">
        <v>9330</v>
      </c>
      <c r="P1824" s="4" t="s">
        <v>2429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2281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2282</v>
      </c>
      <c r="N1825" s="57" t="s">
        <v>57</v>
      </c>
      <c r="O1825" s="57" t="s">
        <v>2535</v>
      </c>
      <c r="P1825" s="4" t="s">
        <v>2534</v>
      </c>
      <c r="Q1825" s="4" t="s">
        <v>3083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2281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2281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1913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1913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1913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1913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1913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1913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1913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1913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1913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3165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3165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2280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2429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2281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2282</v>
      </c>
      <c r="N1845" s="57" t="s">
        <v>57</v>
      </c>
      <c r="O1845" s="57" t="s">
        <v>2535</v>
      </c>
      <c r="P1845" s="4" t="s">
        <v>2534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2281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2281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3124</v>
      </c>
      <c r="N1848" s="57" t="s">
        <v>1374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3123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3124</v>
      </c>
      <c r="N1849" s="57" t="s">
        <v>1374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3123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3124</v>
      </c>
      <c r="N1850" s="57" t="s">
        <v>1374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4104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4104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4104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4104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4104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4104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4104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4104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4104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4104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4104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4104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4104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4104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4104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4104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4104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1913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4104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1913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4104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1913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4104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1913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4104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1913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4104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1913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4104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1913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4104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1913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4104</v>
      </c>
      <c r="D1876" s="4" t="s">
        <v>2488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1913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4104</v>
      </c>
      <c r="D1877" s="4" t="s">
        <v>2488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1913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4104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1913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4104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2280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2429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2281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2282</v>
      </c>
      <c r="N1884" s="57" t="s">
        <v>57</v>
      </c>
      <c r="O1884" s="57" t="s">
        <v>2535</v>
      </c>
      <c r="P1884" s="4" t="s">
        <v>2534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2281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2281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3123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3124</v>
      </c>
      <c r="N1887" s="57" t="s">
        <v>1374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3123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3124</v>
      </c>
      <c r="N1888" s="57" t="s">
        <v>1374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3123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3124</v>
      </c>
      <c r="N1889" s="57" t="s">
        <v>1374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3123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3124</v>
      </c>
      <c r="N1890" s="57" t="s">
        <v>1374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3123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3124</v>
      </c>
      <c r="N1891" s="57" t="s">
        <v>1374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3123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3161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3162</v>
      </c>
      <c r="N1893" s="57" t="s">
        <v>3163</v>
      </c>
      <c r="O1893" s="57" t="s">
        <v>3921</v>
      </c>
      <c r="P1893" s="4" t="s">
        <v>3164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3162</v>
      </c>
      <c r="N1894" s="57" t="s">
        <v>3163</v>
      </c>
      <c r="O1894" s="57" t="s">
        <v>3921</v>
      </c>
      <c r="P1894" s="4" t="s">
        <v>3164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4104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4104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4104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4104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4104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4104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4104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4104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4104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1913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4104</v>
      </c>
      <c r="D1904" s="4" t="s">
        <v>2488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1913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4104</v>
      </c>
      <c r="D1905" s="4" t="s">
        <v>2488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1913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4104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1913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4104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1913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3171</v>
      </c>
      <c r="N1912" s="57" t="s">
        <v>1374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3171</v>
      </c>
      <c r="N1913" s="57" t="s">
        <v>1374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3171</v>
      </c>
      <c r="N1914" s="57" t="s">
        <v>1374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3171</v>
      </c>
      <c r="N1915" s="57" t="s">
        <v>1374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3171</v>
      </c>
      <c r="N1916" s="57" t="s">
        <v>1374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2280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2429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2280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2429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2281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2282</v>
      </c>
      <c r="N1919" s="57" t="s">
        <v>57</v>
      </c>
      <c r="O1919" s="57" t="s">
        <v>2535</v>
      </c>
      <c r="P1919" s="4" t="s">
        <v>2534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2281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3170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3171</v>
      </c>
      <c r="N1921" s="57" t="s">
        <v>1374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4104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4104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4104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4104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4104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4104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4104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4104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4104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4104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1913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4104</v>
      </c>
      <c r="D1932" s="4" t="s">
        <v>2488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1913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4104</v>
      </c>
      <c r="D1933" s="4" t="s">
        <v>2488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1913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4104</v>
      </c>
      <c r="D1934" s="4" t="s">
        <v>2488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1913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3171</v>
      </c>
      <c r="N1939" s="57" t="s">
        <v>1374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3171</v>
      </c>
      <c r="N1940" s="57" t="s">
        <v>1374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3171</v>
      </c>
      <c r="N1941" s="57" t="s">
        <v>1374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2280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2429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2280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2429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2281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2282</v>
      </c>
      <c r="N1944" s="57" t="s">
        <v>57</v>
      </c>
      <c r="O1944" s="57" t="s">
        <v>2535</v>
      </c>
      <c r="P1944" s="4" t="s">
        <v>2534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3914</v>
      </c>
      <c r="N1945" s="57" t="s">
        <v>57</v>
      </c>
      <c r="O1945" s="57" t="s">
        <v>3915</v>
      </c>
      <c r="P1945" s="4" t="s">
        <v>3250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2281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2281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4104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4104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4104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4104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4104</v>
      </c>
      <c r="D1952" s="4" t="s">
        <v>2488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1913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4104</v>
      </c>
      <c r="D1953" s="4" t="s">
        <v>2488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1913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4104</v>
      </c>
      <c r="D1954" s="4" t="s">
        <v>2488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1913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4104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1913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4104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1913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3171</v>
      </c>
      <c r="N1961" s="57" t="s">
        <v>1374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3171</v>
      </c>
      <c r="N1962" s="57" t="s">
        <v>1374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3171</v>
      </c>
      <c r="N1963" s="57" t="s">
        <v>1374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3171</v>
      </c>
      <c r="N1964" s="57" t="s">
        <v>1374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3171</v>
      </c>
      <c r="N1965" s="57" t="s">
        <v>1374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2280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2429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2281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2429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2281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2281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4104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4104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4104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4104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4104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4104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4104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4104</v>
      </c>
      <c r="D1977" s="4" t="s">
        <v>2488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1913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4104</v>
      </c>
      <c r="D1978" s="4" t="s">
        <v>2488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1913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4104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1913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4104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1913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3171</v>
      </c>
      <c r="N1986" s="57" t="s">
        <v>1374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3171</v>
      </c>
      <c r="N1987" s="57" t="s">
        <v>1374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3171</v>
      </c>
      <c r="N1988" s="57" t="s">
        <v>1374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2280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2429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2281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2429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2281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2488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2026</v>
      </c>
      <c r="N1992" s="57" t="s">
        <v>57</v>
      </c>
      <c r="O1992" s="57" t="s">
        <v>2535</v>
      </c>
      <c r="P1992" s="4" t="s">
        <v>2534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4104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4104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4104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4104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4104</v>
      </c>
      <c r="D1997" s="4" t="s">
        <v>2488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1913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4104</v>
      </c>
      <c r="D1998" s="4" t="s">
        <v>2488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1913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4104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1913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4104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1913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4104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4104</v>
      </c>
      <c r="D2002" s="4" t="s">
        <v>3302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1913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4104</v>
      </c>
      <c r="D2003" s="4" t="s">
        <v>3303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1913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3925</v>
      </c>
      <c r="N2008" s="57" t="s">
        <v>3314</v>
      </c>
      <c r="O2008" s="57" t="s">
        <v>3315</v>
      </c>
      <c r="P2008" s="4" t="s">
        <v>3918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3171</v>
      </c>
      <c r="N2009" s="57" t="s">
        <v>1374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3171</v>
      </c>
      <c r="N2010" s="57" t="s">
        <v>1374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3171</v>
      </c>
      <c r="N2011" s="57" t="s">
        <v>1374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3171</v>
      </c>
      <c r="N2012" s="57" t="s">
        <v>1374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3171</v>
      </c>
      <c r="N2013" s="57" t="s">
        <v>1374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2280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2429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2281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2429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2281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2281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2488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2026</v>
      </c>
      <c r="N2018" s="57" t="s">
        <v>57</v>
      </c>
      <c r="O2018" s="57" t="s">
        <v>2535</v>
      </c>
      <c r="P2018" s="4" t="s">
        <v>2534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4104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4104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4104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4104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4104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4104</v>
      </c>
      <c r="D2024" s="4" t="s">
        <v>2488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1913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4104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1913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4104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1913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4104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4104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4104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3916</v>
      </c>
      <c r="N2034" s="57" t="s">
        <v>57</v>
      </c>
      <c r="O2034" s="57" t="s">
        <v>3917</v>
      </c>
      <c r="P2034" s="4" t="s">
        <v>3393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3922</v>
      </c>
      <c r="N2035" s="57" t="s">
        <v>3394</v>
      </c>
      <c r="O2035" s="57" t="s">
        <v>3395</v>
      </c>
      <c r="P2035" s="6" t="s">
        <v>3920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2280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2429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2281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2429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2281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2488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2026</v>
      </c>
      <c r="N2039" s="57" t="s">
        <v>57</v>
      </c>
      <c r="O2039" s="57" t="s">
        <v>2535</v>
      </c>
      <c r="P2039" s="4" t="s">
        <v>2534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3171</v>
      </c>
      <c r="N2040" s="57" t="s">
        <v>1374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3171</v>
      </c>
      <c r="N2041" s="57" t="s">
        <v>1374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3171</v>
      </c>
      <c r="N2042" s="57" t="s">
        <v>1374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4105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4105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4105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4105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4105</v>
      </c>
      <c r="D2047" s="4" t="s">
        <v>2488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1913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4105</v>
      </c>
      <c r="D2048" s="4" t="s">
        <v>2488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1913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4105</v>
      </c>
      <c r="D2049" s="4" t="s">
        <v>2488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1913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4105</v>
      </c>
      <c r="D2050" s="4" t="s">
        <v>2488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1913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4105</v>
      </c>
      <c r="D2051" s="4" t="s">
        <v>2488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1913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4105</v>
      </c>
      <c r="D2052" s="4" t="s">
        <v>2488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4105</v>
      </c>
      <c r="D2053" s="4" t="s">
        <v>2488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1913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4105</v>
      </c>
      <c r="D2054" s="4" t="s">
        <v>2488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1913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4105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1913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4105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1913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4105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3932</v>
      </c>
      <c r="N2062" s="57" t="s">
        <v>57</v>
      </c>
      <c r="O2062" s="57">
        <v>273124</v>
      </c>
      <c r="P2062" s="4" t="s">
        <v>3924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3923</v>
      </c>
      <c r="N2063" s="57" t="s">
        <v>57</v>
      </c>
      <c r="O2063" s="57">
        <v>275201</v>
      </c>
      <c r="P2063" s="4" t="s">
        <v>3918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2280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2429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2281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2429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2281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2488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2026</v>
      </c>
      <c r="N2067" s="57" t="s">
        <v>57</v>
      </c>
      <c r="O2067" s="57" t="s">
        <v>2535</v>
      </c>
      <c r="P2067" s="4" t="s">
        <v>2534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4105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4105</v>
      </c>
      <c r="D2069" s="4" t="s">
        <v>3411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3413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4105</v>
      </c>
      <c r="D2070" s="4" t="s">
        <v>3412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3413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4105</v>
      </c>
      <c r="D2071" s="4" t="s">
        <v>3412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3413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2280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2429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2281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2429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2281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2026</v>
      </c>
      <c r="N2079" s="57" t="s">
        <v>57</v>
      </c>
      <c r="O2079" s="57" t="s">
        <v>2535</v>
      </c>
      <c r="P2079" s="4" t="s">
        <v>2534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4105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4105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4105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4105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4105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3413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4105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3413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4105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3413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4105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4105</v>
      </c>
      <c r="D2088" s="4" t="s">
        <v>3411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3413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2280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2429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2281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2429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2281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2355</v>
      </c>
      <c r="N2098" s="57" t="s">
        <v>1374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4105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4105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4105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4105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3413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4105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3413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4105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3413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4105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3413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4105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3413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4105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4105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3413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4105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3413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4105</v>
      </c>
      <c r="D2110" s="4" t="s">
        <v>3511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3413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4105</v>
      </c>
      <c r="D2111" s="4" t="s">
        <v>2635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3413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2280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2429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2281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2429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2281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2355</v>
      </c>
      <c r="N2119" s="57" t="s">
        <v>1374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2355</v>
      </c>
      <c r="N2120" s="57" t="s">
        <v>1374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2355</v>
      </c>
      <c r="N2121" s="57" t="s">
        <v>1374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2355</v>
      </c>
      <c r="N2122" s="57" t="s">
        <v>1374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2026</v>
      </c>
      <c r="N2123" s="57" t="s">
        <v>57</v>
      </c>
      <c r="O2123" s="57" t="s">
        <v>3926</v>
      </c>
      <c r="P2123" s="4" t="s">
        <v>3733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4105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4105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4105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4105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3413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4105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3413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4105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4105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4105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4105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3413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4105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3413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4105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3413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4105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3413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4105</v>
      </c>
      <c r="D2136" s="4" t="s">
        <v>3511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3413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4105</v>
      </c>
      <c r="D2137" s="4" t="s">
        <v>2635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3413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4008</v>
      </c>
      <c r="N2142" s="57" t="s">
        <v>3394</v>
      </c>
      <c r="O2142" s="57" t="s">
        <v>3395</v>
      </c>
      <c r="P2142" s="4" t="s">
        <v>3585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2280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2429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2281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2429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2281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2281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2026</v>
      </c>
      <c r="N2147" s="57" t="s">
        <v>57</v>
      </c>
      <c r="O2147" s="57" t="s">
        <v>3926</v>
      </c>
      <c r="P2147" s="4" t="s">
        <v>3733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4105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4105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4105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3413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4105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3413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4105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4105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3413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4105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3413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4105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3413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4105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3413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4105</v>
      </c>
      <c r="D2157" s="4" t="s">
        <v>3511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3413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4105</v>
      </c>
      <c r="D2158" s="4" t="s">
        <v>2635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3413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2280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2429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2281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2429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2281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2281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3613</v>
      </c>
      <c r="N2166" s="57" t="s">
        <v>1374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1196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3919</v>
      </c>
      <c r="N2167" s="57" t="s">
        <v>57</v>
      </c>
      <c r="O2167" s="57" t="s">
        <v>3614</v>
      </c>
      <c r="P2167" s="4" t="s">
        <v>3615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1196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3692</v>
      </c>
      <c r="N2168" s="57" t="s">
        <v>57</v>
      </c>
      <c r="O2168" s="57" t="s">
        <v>3661</v>
      </c>
      <c r="P2168" s="4" t="s">
        <v>3693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1196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2282</v>
      </c>
      <c r="N2169" s="57" t="s">
        <v>57</v>
      </c>
      <c r="O2169" s="57" t="s">
        <v>3660</v>
      </c>
      <c r="P2169" s="4" t="s">
        <v>4009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3616</v>
      </c>
      <c r="N2170" s="57" t="s">
        <v>57</v>
      </c>
      <c r="O2170" s="57" t="s">
        <v>3617</v>
      </c>
      <c r="P2170" s="4" t="s">
        <v>3615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3411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3613</v>
      </c>
      <c r="N2171" s="57" t="s">
        <v>1374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3612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3613</v>
      </c>
      <c r="N2172" s="57" t="s">
        <v>1374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2026</v>
      </c>
      <c r="N2173" s="57" t="s">
        <v>57</v>
      </c>
      <c r="O2173" s="57" t="s">
        <v>2535</v>
      </c>
      <c r="P2173" s="4" t="s">
        <v>3733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4105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4105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4105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3413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4105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3413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4105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3413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4105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3413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4105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4105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4105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4105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3413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4105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3413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4105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3413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4105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3413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4105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3413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4105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3413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4105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3413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4105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3413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4105</v>
      </c>
      <c r="D2191" s="4" t="s">
        <v>3511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3413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2280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2429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2281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2429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2281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2281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2026</v>
      </c>
      <c r="N2199" s="57" t="s">
        <v>57</v>
      </c>
      <c r="O2199" s="57" t="s">
        <v>2535</v>
      </c>
      <c r="P2199" s="4" t="s">
        <v>3733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4105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4105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4105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4105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4105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4105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3413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4105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3413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4105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4105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4105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3413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4105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3413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4105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3413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4105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3413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4105</v>
      </c>
      <c r="D2213" s="4" t="s">
        <v>3511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3413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4105</v>
      </c>
      <c r="D2214" s="4" t="s">
        <v>3511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3413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4105</v>
      </c>
      <c r="D2215" s="4" t="s">
        <v>2635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3413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2280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2429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2281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2429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2281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2026</v>
      </c>
      <c r="N2223" s="57" t="s">
        <v>57</v>
      </c>
      <c r="O2223" s="57" t="s">
        <v>3617</v>
      </c>
      <c r="P2223" s="4" t="s">
        <v>3615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3692</v>
      </c>
      <c r="N2224" s="57" t="s">
        <v>57</v>
      </c>
      <c r="O2224" s="57" t="s">
        <v>3661</v>
      </c>
      <c r="P2224" s="4" t="s">
        <v>3693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2026</v>
      </c>
      <c r="N2225" s="57" t="s">
        <v>57</v>
      </c>
      <c r="O2225" s="57" t="s">
        <v>3927</v>
      </c>
      <c r="P2225" s="4" t="s">
        <v>3733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4105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4105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4105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4105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4105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3413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4105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3413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4105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4105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4105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4105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4105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3413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4105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3413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4105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3413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4105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3413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4105</v>
      </c>
      <c r="D2240" s="4" t="s">
        <v>3511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3413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4105</v>
      </c>
      <c r="D2241" s="4" t="s">
        <v>2635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3413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3692</v>
      </c>
      <c r="N2242" s="57" t="s">
        <v>57</v>
      </c>
      <c r="O2242" s="57" t="s">
        <v>3661</v>
      </c>
      <c r="P2242" s="4" t="s">
        <v>3693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2280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2429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2281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2429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2281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2281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2026</v>
      </c>
      <c r="N2250" s="57" t="s">
        <v>57</v>
      </c>
      <c r="O2250" s="57" t="s">
        <v>3927</v>
      </c>
      <c r="P2250" s="4" t="s">
        <v>3733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4105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4105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4105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4105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4105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4105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3413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4105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3413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4105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3413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4105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3413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4105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4105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4105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4105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4105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4105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4105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3413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4105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3413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4105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3413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4105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3413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4105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3413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4105</v>
      </c>
      <c r="D2271" s="4" t="s">
        <v>2635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3413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2280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2429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2281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2429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2281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2281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3692</v>
      </c>
      <c r="N2279" s="57" t="s">
        <v>57</v>
      </c>
      <c r="O2279" s="57" t="s">
        <v>3661</v>
      </c>
      <c r="P2279" s="4" t="s">
        <v>3693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4105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3413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4105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3413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4105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3413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4105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3413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4105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3413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4105</v>
      </c>
      <c r="D2285" s="4" t="s">
        <v>3511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3413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4105</v>
      </c>
      <c r="D2286" s="4" t="s">
        <v>2635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3413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4105</v>
      </c>
      <c r="D2287" s="4" t="s">
        <v>3729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3413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4105</v>
      </c>
      <c r="D2288" s="4" t="s">
        <v>3730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3413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4105</v>
      </c>
      <c r="D2289" s="4" t="s">
        <v>3731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3413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4105</v>
      </c>
      <c r="D2290" s="4" t="s">
        <v>3732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3413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4105</v>
      </c>
      <c r="D2291" s="4" t="s">
        <v>3732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3413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2355</v>
      </c>
      <c r="N2295" s="57" t="s">
        <v>1374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2280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2429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2281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2429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2281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2281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3768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4105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4105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4105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4105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3413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4105</v>
      </c>
      <c r="D2305" s="4" t="s">
        <v>3511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3413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4105</v>
      </c>
      <c r="D2306" s="4" t="s">
        <v>2635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3413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4105</v>
      </c>
      <c r="D2307" s="4" t="s">
        <v>3729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3413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3768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3804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2280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2429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2281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2429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2281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4105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4105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3413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4105</v>
      </c>
      <c r="D2319" s="4" t="s">
        <v>3729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3413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4007</v>
      </c>
      <c r="N2323" s="57" t="s">
        <v>57</v>
      </c>
      <c r="O2323" s="57" t="s">
        <v>4006</v>
      </c>
      <c r="P2323" s="4" t="s">
        <v>3847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2280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2429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2281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2429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2281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2281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4007</v>
      </c>
      <c r="N2328" s="57" t="s">
        <v>57</v>
      </c>
      <c r="O2328" s="57" t="s">
        <v>4006</v>
      </c>
      <c r="P2328" s="4" t="s">
        <v>3847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4007</v>
      </c>
      <c r="N2329" s="57" t="s">
        <v>57</v>
      </c>
      <c r="O2329" s="57" t="s">
        <v>4006</v>
      </c>
      <c r="P2329" s="4" t="s">
        <v>3847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4007</v>
      </c>
      <c r="N2330" s="57" t="s">
        <v>57</v>
      </c>
      <c r="O2330" s="57" t="s">
        <v>4006</v>
      </c>
      <c r="P2330" s="4" t="s">
        <v>3847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3692</v>
      </c>
      <c r="N2331" s="57" t="s">
        <v>57</v>
      </c>
      <c r="O2331" s="57" t="s">
        <v>3661</v>
      </c>
      <c r="P2331" s="4" t="s">
        <v>3693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4105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4105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4105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4105</v>
      </c>
      <c r="D2336" s="4" t="s">
        <v>2199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3413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4105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3413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4105</v>
      </c>
      <c r="D2338" s="4" t="s">
        <v>2486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3413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4105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4105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3413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4105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3413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4105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3413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4105</v>
      </c>
      <c r="D2343" s="4" t="s">
        <v>3729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3413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4105</v>
      </c>
      <c r="D2344" s="4" t="s">
        <v>3729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3413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2282</v>
      </c>
      <c r="N2349" s="57" t="s">
        <v>57</v>
      </c>
      <c r="O2349" s="57" t="s">
        <v>2535</v>
      </c>
      <c r="P2349" s="4" t="s">
        <v>2534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2280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2429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2281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2429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2281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2281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2282</v>
      </c>
      <c r="N2354" s="57" t="s">
        <v>57</v>
      </c>
      <c r="O2354" s="57" t="s">
        <v>2535</v>
      </c>
      <c r="P2354" s="4" t="s">
        <v>2534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4105</v>
      </c>
      <c r="D2355" s="4" t="s">
        <v>2280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4105</v>
      </c>
      <c r="D2356" s="4" t="s">
        <v>2486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3413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4105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4105</v>
      </c>
      <c r="D2358" s="4" t="s">
        <v>1244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4105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4105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3413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4105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3413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4105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3413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2280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2429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2281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2429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2281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2281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4007</v>
      </c>
      <c r="N2371" s="57" t="s">
        <v>57</v>
      </c>
      <c r="O2371" s="57" t="s">
        <v>4006</v>
      </c>
      <c r="P2371" s="4" t="s">
        <v>3847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4105</v>
      </c>
      <c r="D2372" s="4" t="s">
        <v>2486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3413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4105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3413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3913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3913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3912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4007</v>
      </c>
      <c r="N2381" s="57" t="s">
        <v>57</v>
      </c>
      <c r="O2381" s="57" t="s">
        <v>4006</v>
      </c>
      <c r="P2381" s="4" t="s">
        <v>3847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2280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2429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2281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2429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2281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2281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4105</v>
      </c>
      <c r="D2386" s="4" t="s">
        <v>2280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4105</v>
      </c>
      <c r="D2387" s="4" t="s">
        <v>2281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4105</v>
      </c>
      <c r="D2388" s="4" t="s">
        <v>2486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3413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4105</v>
      </c>
      <c r="D2389" s="4" t="s">
        <v>2486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3413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3912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4007</v>
      </c>
      <c r="N2394" s="57" t="s">
        <v>57</v>
      </c>
      <c r="O2394" s="57" t="s">
        <v>4006</v>
      </c>
      <c r="P2394" s="4" t="s">
        <v>3847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3912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3692</v>
      </c>
      <c r="N2395" s="57" t="s">
        <v>57</v>
      </c>
      <c r="O2395" s="57" t="s">
        <v>3661</v>
      </c>
      <c r="P2395" s="4" t="s">
        <v>3693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2280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2429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2281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2429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2281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4105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4105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4105</v>
      </c>
      <c r="D2401" s="4" t="s">
        <v>2280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4105</v>
      </c>
      <c r="D2402" s="4" t="s">
        <v>2280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4105</v>
      </c>
      <c r="D2403" s="4" t="s">
        <v>2280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4105</v>
      </c>
      <c r="D2404" s="4" t="s">
        <v>2280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4105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3413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2282</v>
      </c>
      <c r="N2407" s="57" t="s">
        <v>57</v>
      </c>
      <c r="O2407" s="57" t="s">
        <v>2535</v>
      </c>
      <c r="P2407" s="4" t="s">
        <v>2534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4003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4004</v>
      </c>
      <c r="N2408" s="57" t="s">
        <v>3126</v>
      </c>
      <c r="O2408" s="57" t="s">
        <v>79</v>
      </c>
      <c r="P2408" s="4" t="s">
        <v>4005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2280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2429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2281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2429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3729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3413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3729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3413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3413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3413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4087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2282</v>
      </c>
      <c r="N2423" s="57" t="s">
        <v>57</v>
      </c>
      <c r="O2423" s="57" t="s">
        <v>2535</v>
      </c>
      <c r="P2423" s="4" t="s">
        <v>2534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2280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2429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2281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2429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4087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2282</v>
      </c>
      <c r="N2432" s="57" t="s">
        <v>57</v>
      </c>
      <c r="O2432" s="57" t="s">
        <v>2535</v>
      </c>
      <c r="P2432" s="4" t="s">
        <v>2534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2280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2429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2281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2429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3303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3413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2486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3413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2486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3413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2486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3413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4087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2280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2429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2281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2429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1196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2026</v>
      </c>
      <c r="N2448" s="57" t="s">
        <v>57</v>
      </c>
      <c r="O2448" s="57" t="s">
        <v>4006</v>
      </c>
      <c r="P2448" s="4" t="s">
        <v>4088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3692</v>
      </c>
      <c r="N2449" s="57" t="s">
        <v>57</v>
      </c>
      <c r="O2449" s="57" t="s">
        <v>3661</v>
      </c>
      <c r="P2449" s="4" t="s">
        <v>3693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4087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4087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5101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2280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2429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2281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2429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1196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1913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3692</v>
      </c>
      <c r="N2466" s="57" t="s">
        <v>57</v>
      </c>
      <c r="O2466" s="57" t="s">
        <v>3661</v>
      </c>
      <c r="P2466" s="4" t="s">
        <v>3693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453</v>
      </c>
      <c r="N2467" s="57" t="s">
        <v>436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4087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449</v>
      </c>
      <c r="N2475" s="57" t="s">
        <v>57</v>
      </c>
      <c r="O2475" s="57" t="s">
        <v>5101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2280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449</v>
      </c>
      <c r="N2476" s="57" t="s">
        <v>52</v>
      </c>
      <c r="O2476" s="57">
        <v>9330</v>
      </c>
      <c r="P2476" s="4" t="s">
        <v>2429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2281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2429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453</v>
      </c>
      <c r="N2478" s="57" t="s">
        <v>436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453</v>
      </c>
      <c r="N2479" s="57" t="s">
        <v>436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4087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2280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449</v>
      </c>
      <c r="N2481" s="57" t="s">
        <v>52</v>
      </c>
      <c r="O2481" s="57">
        <v>9330</v>
      </c>
      <c r="P2481" s="4" t="s">
        <v>2429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2281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2429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1196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3692</v>
      </c>
      <c r="N2483" s="57" t="s">
        <v>57</v>
      </c>
      <c r="O2483" s="57" t="s">
        <v>3661</v>
      </c>
      <c r="P2483" s="4" t="s">
        <v>3693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1196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2026</v>
      </c>
      <c r="N2484" s="57" t="s">
        <v>57</v>
      </c>
      <c r="O2484" s="57" t="s">
        <v>4006</v>
      </c>
      <c r="P2484" s="4" t="s">
        <v>4088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5101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2280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2429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2281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2429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1196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4987</v>
      </c>
      <c r="N2489" s="57" t="s">
        <v>57</v>
      </c>
      <c r="O2489" s="57" t="s">
        <v>4986</v>
      </c>
      <c r="P2489" s="4" t="s">
        <v>4215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1196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4987</v>
      </c>
      <c r="N2490" s="57" t="s">
        <v>57</v>
      </c>
      <c r="O2490" s="57" t="s">
        <v>4986</v>
      </c>
      <c r="P2490" s="4" t="s">
        <v>4215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4087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4257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4258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2280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2429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2281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2429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1196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4214</v>
      </c>
      <c r="N2499" s="57" t="s">
        <v>57</v>
      </c>
      <c r="O2499" s="57" t="s">
        <v>4006</v>
      </c>
      <c r="P2499" s="4" t="s">
        <v>4088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4087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2637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2640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4284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2280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2429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2281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2429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1196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4214</v>
      </c>
      <c r="N2510" s="57" t="s">
        <v>57</v>
      </c>
      <c r="O2510" s="57" t="s">
        <v>4006</v>
      </c>
      <c r="P2510" s="4" t="s">
        <v>4088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1196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4285</v>
      </c>
      <c r="N2511" s="57" t="s">
        <v>57</v>
      </c>
      <c r="O2511" s="57">
        <v>275202</v>
      </c>
      <c r="P2511" s="4" t="s">
        <v>4215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4087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4335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3411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4336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3612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4337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2280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2429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2281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2429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1196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4214</v>
      </c>
      <c r="N2523" s="57" t="s">
        <v>57</v>
      </c>
      <c r="O2523" s="57" t="s">
        <v>4006</v>
      </c>
      <c r="P2523" s="4" t="s">
        <v>4088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1196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4285</v>
      </c>
      <c r="N2524" s="57" t="s">
        <v>57</v>
      </c>
      <c r="O2524" s="57">
        <v>275202</v>
      </c>
      <c r="P2524" s="4" t="s">
        <v>4215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1196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2026</v>
      </c>
      <c r="N2525" s="57" t="s">
        <v>57</v>
      </c>
      <c r="O2525" s="57" t="s">
        <v>4338</v>
      </c>
      <c r="P2525" s="4" t="s">
        <v>4989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1196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2026</v>
      </c>
      <c r="N2526" s="57" t="s">
        <v>57</v>
      </c>
      <c r="O2526" s="57" t="s">
        <v>4338</v>
      </c>
      <c r="P2526" s="4" t="s">
        <v>4989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4087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2280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449</v>
      </c>
      <c r="N2531" s="57" t="s">
        <v>52</v>
      </c>
      <c r="O2531" s="57">
        <v>9330</v>
      </c>
      <c r="P2531" s="4" t="s">
        <v>2429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2281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449</v>
      </c>
      <c r="N2532" s="57" t="s">
        <v>52</v>
      </c>
      <c r="O2532" s="57">
        <v>9330</v>
      </c>
      <c r="P2532" s="4" t="s">
        <v>2429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1196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4214</v>
      </c>
      <c r="N2533" s="57" t="s">
        <v>57</v>
      </c>
      <c r="O2533" s="57" t="s">
        <v>4006</v>
      </c>
      <c r="P2533" s="4" t="s">
        <v>4088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1196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2026</v>
      </c>
      <c r="N2534" s="57" t="s">
        <v>57</v>
      </c>
      <c r="O2534" s="57">
        <v>275210</v>
      </c>
      <c r="P2534" s="4" t="s">
        <v>4383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1913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1913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453</v>
      </c>
      <c r="N2537" s="57" t="s">
        <v>436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453</v>
      </c>
      <c r="N2538" s="57" t="s">
        <v>436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453</v>
      </c>
      <c r="N2539" s="57" t="s">
        <v>436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4087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2280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449</v>
      </c>
      <c r="N2541" s="57" t="s">
        <v>52</v>
      </c>
      <c r="O2541" s="57">
        <v>9330</v>
      </c>
      <c r="P2541" s="4" t="s">
        <v>2429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2281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449</v>
      </c>
      <c r="N2542" s="57" t="s">
        <v>52</v>
      </c>
      <c r="O2542" s="57">
        <v>9330</v>
      </c>
      <c r="P2542" s="4" t="s">
        <v>2429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1196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4214</v>
      </c>
      <c r="N2543" s="57" t="s">
        <v>57</v>
      </c>
      <c r="O2543" s="57" t="s">
        <v>4006</v>
      </c>
      <c r="P2543" s="4" t="s">
        <v>4088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1913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1913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1245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1913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1760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1913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4087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1196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1913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1196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1913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1196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1913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2026</v>
      </c>
      <c r="N2555" s="57" t="s">
        <v>57</v>
      </c>
      <c r="O2555" s="57" t="s">
        <v>2535</v>
      </c>
      <c r="P2555" s="4" t="s">
        <v>4500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2026</v>
      </c>
      <c r="N2556" s="57" t="s">
        <v>57</v>
      </c>
      <c r="O2556" s="57" t="s">
        <v>2535</v>
      </c>
      <c r="P2556" s="4" t="s">
        <v>2534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1913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2280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2429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2281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2429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1913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1913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1913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4087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4572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4572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1725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2280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2429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2281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2429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2026</v>
      </c>
      <c r="N2572" s="57" t="s">
        <v>57</v>
      </c>
      <c r="O2572" s="57" t="s">
        <v>4990</v>
      </c>
      <c r="P2572" s="4" t="s">
        <v>2534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2026</v>
      </c>
      <c r="N2573" s="57" t="s">
        <v>57</v>
      </c>
      <c r="O2573" s="57" t="s">
        <v>2535</v>
      </c>
      <c r="P2573" s="4" t="s">
        <v>2534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1913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1913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1913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4087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2026</v>
      </c>
      <c r="N2579" s="57" t="s">
        <v>57</v>
      </c>
      <c r="O2579" s="57" t="s">
        <v>2535</v>
      </c>
      <c r="P2579" s="4" t="s">
        <v>4500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2026</v>
      </c>
      <c r="N2580" s="57" t="s">
        <v>57</v>
      </c>
      <c r="O2580" s="57">
        <v>275201</v>
      </c>
      <c r="P2580" s="4" t="s">
        <v>3918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2026</v>
      </c>
      <c r="N2581" s="57" t="s">
        <v>57</v>
      </c>
      <c r="O2581" s="57" t="s">
        <v>3046</v>
      </c>
      <c r="P2581" s="4" t="s">
        <v>4585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5092</v>
      </c>
      <c r="N2582" s="57" t="s">
        <v>57</v>
      </c>
      <c r="O2582" s="57" t="s">
        <v>3046</v>
      </c>
      <c r="P2582" s="4" t="s">
        <v>4585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4587</v>
      </c>
      <c r="N2583" s="57" t="s">
        <v>57</v>
      </c>
      <c r="O2583" s="57" t="s">
        <v>4988</v>
      </c>
      <c r="P2583" s="4" t="s">
        <v>4586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2026</v>
      </c>
      <c r="N2584" s="57" t="s">
        <v>57</v>
      </c>
      <c r="O2584" s="57" t="s">
        <v>2535</v>
      </c>
      <c r="P2584" s="4" t="s">
        <v>2534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4621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2280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2429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2281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2429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1913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4087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2026</v>
      </c>
      <c r="N2592" s="57" t="s">
        <v>57</v>
      </c>
      <c r="O2592" s="57" t="s">
        <v>2535</v>
      </c>
      <c r="P2592" s="4" t="s">
        <v>2534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2280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2429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2281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2429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453</v>
      </c>
      <c r="N2595" s="57" t="s">
        <v>436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4087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2026</v>
      </c>
      <c r="N2597" s="57" t="s">
        <v>57</v>
      </c>
      <c r="O2597" s="57" t="s">
        <v>2535</v>
      </c>
      <c r="P2597" s="4" t="s">
        <v>2534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3" si="196">WEEKNUM(A2598)</f>
        <v>20</v>
      </c>
      <c r="C2598" s="57" t="str">
        <f t="shared" ref="C2598:C2663" si="197">TEXT(A2598,"Mmm")</f>
        <v>May</v>
      </c>
      <c r="D2598" s="4" t="s">
        <v>2280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449</v>
      </c>
      <c r="N2598" s="57" t="s">
        <v>52</v>
      </c>
      <c r="O2598" s="57">
        <v>9330</v>
      </c>
      <c r="P2598" s="4" t="s">
        <v>2429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2281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449</v>
      </c>
      <c r="N2599" s="57" t="s">
        <v>52</v>
      </c>
      <c r="O2599" s="57">
        <v>9330</v>
      </c>
      <c r="P2599" s="4" t="s">
        <v>2429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453</v>
      </c>
      <c r="N2600" s="57" t="s">
        <v>436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4087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2280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449</v>
      </c>
      <c r="N2602" s="57" t="s">
        <v>52</v>
      </c>
      <c r="O2602" s="57">
        <v>9330</v>
      </c>
      <c r="P2602" s="4" t="s">
        <v>2429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2281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449</v>
      </c>
      <c r="N2603" s="57" t="s">
        <v>52</v>
      </c>
      <c r="O2603" s="57">
        <v>9330</v>
      </c>
      <c r="P2603" s="4" t="s">
        <v>2429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453</v>
      </c>
      <c r="N2604" s="57" t="s">
        <v>436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4087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4822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1913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4822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1913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4822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1913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4822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4" si="198">I2609+J2609</f>
        <v>11.5</v>
      </c>
      <c r="L2609" s="57">
        <f t="shared" ref="L2609:L2674" si="199">H2609*K2609</f>
        <v>57.5</v>
      </c>
      <c r="M2609" s="4" t="s">
        <v>1913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4822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1913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4087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4337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2280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2429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2281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2429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1148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1913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4847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1913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4848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1913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4087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2280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2429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2281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2429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4928</v>
      </c>
      <c r="N2622" s="57" t="s">
        <v>57</v>
      </c>
      <c r="O2622" s="57" t="s">
        <v>4990</v>
      </c>
      <c r="P2622" s="4" t="s">
        <v>2534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4087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2280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2429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2281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2429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1500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4984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4995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4337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4087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2280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2429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2281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2429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2280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5139</v>
      </c>
      <c r="N2641" s="57" t="s">
        <v>52</v>
      </c>
      <c r="O2641" s="57">
        <v>9330</v>
      </c>
      <c r="P2641" s="4" t="s">
        <v>2429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2281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5139</v>
      </c>
      <c r="N2642" s="57" t="s">
        <v>52</v>
      </c>
      <c r="O2642" s="57">
        <v>9330</v>
      </c>
      <c r="P2642" s="4" t="s">
        <v>2429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5070</v>
      </c>
      <c r="N2643" s="57" t="s">
        <v>57</v>
      </c>
      <c r="O2643" s="57">
        <v>275210</v>
      </c>
      <c r="P2643" s="4" t="s">
        <v>2534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2280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5139</v>
      </c>
      <c r="N2645" s="57" t="s">
        <v>52</v>
      </c>
      <c r="O2645" s="57">
        <v>9330</v>
      </c>
      <c r="P2645" s="4" t="s">
        <v>2429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2281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5139</v>
      </c>
      <c r="N2646" s="57" t="s">
        <v>52</v>
      </c>
      <c r="O2646" s="57">
        <v>9330</v>
      </c>
      <c r="P2646" s="4" t="s">
        <v>2429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3411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5079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ref="B2650:B2652" si="200">WEEKNUM(A2650)</f>
        <v>21</v>
      </c>
      <c r="C2650" s="57" t="str">
        <f t="shared" ref="C2650:C2652" si="201">TEXT(A2650,"Mmm")</f>
        <v>May</v>
      </c>
      <c r="D2650" s="4" t="s">
        <v>4335</v>
      </c>
      <c r="E2650" s="57" t="s">
        <v>446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ref="K2650:K2652" si="202">I2650+J2650</f>
        <v>9</v>
      </c>
      <c r="L2650" s="57">
        <f t="shared" ref="L2650:L2652" si="203">H2650*K2650</f>
        <v>9</v>
      </c>
      <c r="M2650" s="4" t="s">
        <v>1913</v>
      </c>
      <c r="N2650" s="57" t="s">
        <v>444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200"/>
        <v>21</v>
      </c>
      <c r="C2651" s="57" t="str">
        <f t="shared" si="201"/>
        <v>May</v>
      </c>
      <c r="D2651" s="4" t="s">
        <v>4336</v>
      </c>
      <c r="E2651" s="57" t="s">
        <v>446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202"/>
        <v>10</v>
      </c>
      <c r="L2651" s="57">
        <f t="shared" si="203"/>
        <v>10</v>
      </c>
      <c r="M2651" s="4" t="s">
        <v>1913</v>
      </c>
      <c r="N2651" s="57" t="s">
        <v>444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200"/>
        <v>21</v>
      </c>
      <c r="C2652" s="57" t="str">
        <f t="shared" si="201"/>
        <v>May</v>
      </c>
      <c r="D2652" s="4" t="s">
        <v>4336</v>
      </c>
      <c r="E2652" s="57" t="s">
        <v>446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202"/>
        <v>11</v>
      </c>
      <c r="L2652" s="57">
        <f t="shared" si="203"/>
        <v>77</v>
      </c>
      <c r="M2652" s="4" t="s">
        <v>1913</v>
      </c>
      <c r="N2652" s="57" t="s">
        <v>444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4822</v>
      </c>
      <c r="E2653" s="57" t="s">
        <v>446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1913</v>
      </c>
      <c r="N2653" s="57" t="s">
        <v>443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4822</v>
      </c>
      <c r="E2654" s="57" t="s">
        <v>446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1913</v>
      </c>
      <c r="N2654" s="57" t="s">
        <v>443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4822</v>
      </c>
      <c r="E2655" s="57" t="s">
        <v>446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1913</v>
      </c>
      <c r="N2655" s="57" t="s">
        <v>443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4822</v>
      </c>
      <c r="E2656" s="57" t="s">
        <v>446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1913</v>
      </c>
      <c r="N2656" s="57" t="s">
        <v>443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1245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1913</v>
      </c>
      <c r="N2657" s="57" t="s">
        <v>444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5102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1913</v>
      </c>
      <c r="N2658" s="57" t="s">
        <v>444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1760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1913</v>
      </c>
      <c r="N2659" s="57" t="s">
        <v>444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436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453</v>
      </c>
      <c r="N2660" s="57" t="s">
        <v>436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436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453</v>
      </c>
      <c r="N2661" s="57" t="s">
        <v>436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si="196"/>
        <v>22</v>
      </c>
      <c r="C2662" s="57" t="str">
        <f t="shared" si="197"/>
        <v>May</v>
      </c>
      <c r="D2662" s="4" t="s">
        <v>5135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5138</v>
      </c>
      <c r="N2662" s="57" t="s">
        <v>198</v>
      </c>
      <c r="O2662" s="57" t="s">
        <v>2535</v>
      </c>
      <c r="P2662" s="4" t="s">
        <v>5178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196"/>
        <v>22</v>
      </c>
      <c r="C2663" s="57" t="str">
        <f t="shared" si="197"/>
        <v>May</v>
      </c>
      <c r="D2663" s="4" t="s">
        <v>5136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5139</v>
      </c>
      <c r="N2663" s="57" t="s">
        <v>52</v>
      </c>
      <c r="O2663" s="57">
        <v>9330</v>
      </c>
      <c r="P2663" s="4" t="s">
        <v>6211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ref="B2664:B2719" si="204">WEEKNUM(A2664)</f>
        <v>22</v>
      </c>
      <c r="C2664" s="57" t="str">
        <f t="shared" ref="C2664:C2719" si="205">TEXT(A2664,"Mmm")</f>
        <v>May</v>
      </c>
      <c r="D2664" s="4" t="s">
        <v>1148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1913</v>
      </c>
      <c r="N2664" s="57" t="s">
        <v>443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4"/>
        <v>22</v>
      </c>
      <c r="C2665" s="57" t="str">
        <f t="shared" si="205"/>
        <v>May</v>
      </c>
      <c r="D2665" s="4" t="s">
        <v>4847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1913</v>
      </c>
      <c r="N2665" s="57" t="s">
        <v>443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4"/>
        <v>22</v>
      </c>
      <c r="C2666" s="57" t="str">
        <f t="shared" si="205"/>
        <v>May</v>
      </c>
      <c r="D2666" s="4" t="s">
        <v>4848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1913</v>
      </c>
      <c r="N2666" s="57" t="s">
        <v>443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4"/>
        <v>22</v>
      </c>
      <c r="C2667" s="57" t="str">
        <f t="shared" si="205"/>
        <v>May</v>
      </c>
      <c r="D2667" s="4" t="s">
        <v>4847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1913</v>
      </c>
      <c r="N2667" s="57" t="s">
        <v>443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4"/>
        <v>22</v>
      </c>
      <c r="C2668" s="57" t="str">
        <f t="shared" si="205"/>
        <v>May</v>
      </c>
      <c r="D2668" s="4" t="s">
        <v>4848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1913</v>
      </c>
      <c r="N2668" s="57" t="s">
        <v>443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4"/>
        <v>22</v>
      </c>
      <c r="C2669" s="57" t="str">
        <f t="shared" si="205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1913</v>
      </c>
      <c r="N2669" s="57" t="s">
        <v>444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4"/>
        <v>22</v>
      </c>
      <c r="C2670" s="57" t="str">
        <f t="shared" si="205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1913</v>
      </c>
      <c r="N2670" s="57" t="s">
        <v>444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4"/>
        <v>22</v>
      </c>
      <c r="C2671" s="57" t="str">
        <f t="shared" si="205"/>
        <v>May</v>
      </c>
      <c r="D2671" s="4" t="s">
        <v>1245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1913</v>
      </c>
      <c r="N2671" s="57" t="s">
        <v>444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4"/>
        <v>22</v>
      </c>
      <c r="C2672" s="57" t="str">
        <f t="shared" si="205"/>
        <v>May</v>
      </c>
      <c r="D2672" s="4" t="s">
        <v>1760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1913</v>
      </c>
      <c r="N2672" s="57" t="s">
        <v>444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4"/>
        <v>22</v>
      </c>
      <c r="C2673" s="57" t="str">
        <f t="shared" si="205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si="198"/>
        <v>10</v>
      </c>
      <c r="L2673" s="57">
        <f t="shared" si="199"/>
        <v>20</v>
      </c>
      <c r="M2673" s="4" t="s">
        <v>453</v>
      </c>
      <c r="N2673" s="57" t="s">
        <v>436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4"/>
        <v>22</v>
      </c>
      <c r="C2674" s="57" t="str">
        <f t="shared" si="205"/>
        <v>May</v>
      </c>
      <c r="D2674" s="4" t="s">
        <v>2280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198"/>
        <v>2</v>
      </c>
      <c r="L2674" s="57">
        <f t="shared" si="199"/>
        <v>2</v>
      </c>
      <c r="M2674" s="4" t="s">
        <v>5139</v>
      </c>
      <c r="N2674" s="57" t="s">
        <v>52</v>
      </c>
      <c r="O2674" s="57">
        <v>9330</v>
      </c>
      <c r="P2674" s="4" t="s">
        <v>2429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4"/>
        <v>22</v>
      </c>
      <c r="C2675" s="57" t="str">
        <f t="shared" si="205"/>
        <v>May</v>
      </c>
      <c r="D2675" s="4" t="s">
        <v>2281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ref="K2675:K2729" si="206">I2675+J2675</f>
        <v>2</v>
      </c>
      <c r="L2675" s="57">
        <f t="shared" ref="L2675:L2729" si="207">H2675*K2675</f>
        <v>2</v>
      </c>
      <c r="M2675" s="4" t="s">
        <v>5139</v>
      </c>
      <c r="N2675" s="57" t="s">
        <v>52</v>
      </c>
      <c r="O2675" s="57">
        <v>9330</v>
      </c>
      <c r="P2675" s="4" t="s">
        <v>2429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4"/>
        <v>22</v>
      </c>
      <c r="C2676" s="57" t="str">
        <f t="shared" si="205"/>
        <v>May</v>
      </c>
      <c r="D2676" s="4" t="s">
        <v>5136</v>
      </c>
      <c r="E2676" s="57" t="s">
        <v>446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6"/>
        <v>12</v>
      </c>
      <c r="L2676" s="57">
        <f t="shared" si="207"/>
        <v>24</v>
      </c>
      <c r="M2676" s="4" t="s">
        <v>5139</v>
      </c>
      <c r="N2676" s="57" t="s">
        <v>52</v>
      </c>
      <c r="O2676" s="57">
        <v>9330</v>
      </c>
      <c r="P2676" s="4" t="s">
        <v>6211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4"/>
        <v>22</v>
      </c>
      <c r="C2677" s="57" t="str">
        <f t="shared" si="205"/>
        <v>May</v>
      </c>
      <c r="D2677" s="4" t="s">
        <v>5079</v>
      </c>
      <c r="E2677" s="57" t="s">
        <v>446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6"/>
        <v>8</v>
      </c>
      <c r="L2677" s="57">
        <f t="shared" si="207"/>
        <v>56</v>
      </c>
      <c r="M2677" s="4" t="s">
        <v>3124</v>
      </c>
      <c r="N2677" s="57" t="s">
        <v>6347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4"/>
        <v>22</v>
      </c>
      <c r="C2678" s="57" t="str">
        <f t="shared" si="205"/>
        <v>May</v>
      </c>
      <c r="D2678" s="4" t="s">
        <v>5176</v>
      </c>
      <c r="E2678" s="57" t="s">
        <v>446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6"/>
        <v>9</v>
      </c>
      <c r="L2678" s="57">
        <f t="shared" si="207"/>
        <v>72</v>
      </c>
      <c r="M2678" s="4" t="s">
        <v>3124</v>
      </c>
      <c r="N2678" s="57" t="s">
        <v>6347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4"/>
        <v>22</v>
      </c>
      <c r="C2679" s="57" t="str">
        <f t="shared" si="205"/>
        <v>May</v>
      </c>
      <c r="D2679" s="4" t="s">
        <v>1196</v>
      </c>
      <c r="E2679" s="57" t="s">
        <v>446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6"/>
        <v>12</v>
      </c>
      <c r="L2679" s="57">
        <f t="shared" si="207"/>
        <v>24</v>
      </c>
      <c r="M2679" s="4" t="s">
        <v>2026</v>
      </c>
      <c r="N2679" s="57" t="s">
        <v>57</v>
      </c>
      <c r="O2679" s="57">
        <v>275201</v>
      </c>
      <c r="P2679" s="4" t="s">
        <v>5276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4"/>
        <v>22</v>
      </c>
      <c r="C2680" s="57" t="str">
        <f t="shared" si="205"/>
        <v>May</v>
      </c>
      <c r="D2680" s="4" t="s">
        <v>4847</v>
      </c>
      <c r="E2680" s="57" t="s">
        <v>446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6"/>
        <v>8</v>
      </c>
      <c r="L2680" s="57">
        <f t="shared" si="207"/>
        <v>40</v>
      </c>
      <c r="M2680" s="4" t="s">
        <v>1913</v>
      </c>
      <c r="N2680" s="57" t="s">
        <v>443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4"/>
        <v>22</v>
      </c>
      <c r="C2681" s="57" t="str">
        <f t="shared" si="205"/>
        <v>May</v>
      </c>
      <c r="D2681" s="4" t="s">
        <v>4848</v>
      </c>
      <c r="E2681" s="57" t="s">
        <v>446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6"/>
        <v>10.5</v>
      </c>
      <c r="L2681" s="57">
        <f t="shared" si="207"/>
        <v>21</v>
      </c>
      <c r="M2681" s="4" t="s">
        <v>1913</v>
      </c>
      <c r="N2681" s="57" t="s">
        <v>443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4"/>
        <v>22</v>
      </c>
      <c r="C2682" s="57" t="str">
        <f t="shared" si="205"/>
        <v>May</v>
      </c>
      <c r="D2682" s="4" t="s">
        <v>4847</v>
      </c>
      <c r="E2682" s="57" t="s">
        <v>446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6"/>
        <v>12</v>
      </c>
      <c r="L2682" s="57">
        <f t="shared" si="207"/>
        <v>108</v>
      </c>
      <c r="M2682" s="4" t="s">
        <v>1913</v>
      </c>
      <c r="N2682" s="57" t="s">
        <v>443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4"/>
        <v>22</v>
      </c>
      <c r="C2683" s="57" t="str">
        <f t="shared" si="205"/>
        <v>May</v>
      </c>
      <c r="D2683" s="4" t="s">
        <v>4848</v>
      </c>
      <c r="E2683" s="57" t="s">
        <v>446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6"/>
        <v>10.5</v>
      </c>
      <c r="L2683" s="57">
        <f t="shared" si="207"/>
        <v>10.5</v>
      </c>
      <c r="M2683" s="4" t="s">
        <v>1913</v>
      </c>
      <c r="N2683" s="57" t="s">
        <v>444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4"/>
        <v>22</v>
      </c>
      <c r="C2684" s="57" t="str">
        <f t="shared" si="205"/>
        <v>May</v>
      </c>
      <c r="D2684" s="4" t="s">
        <v>674</v>
      </c>
      <c r="E2684" s="57" t="s">
        <v>446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6"/>
        <v>12</v>
      </c>
      <c r="L2684" s="57">
        <f t="shared" si="207"/>
        <v>24</v>
      </c>
      <c r="M2684" s="4" t="s">
        <v>1913</v>
      </c>
      <c r="N2684" s="57" t="s">
        <v>444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4"/>
        <v>22</v>
      </c>
      <c r="C2685" s="57" t="str">
        <f t="shared" si="205"/>
        <v>May</v>
      </c>
      <c r="D2685" s="4" t="s">
        <v>2199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6"/>
        <v>8</v>
      </c>
      <c r="L2685" s="57">
        <f t="shared" si="207"/>
        <v>16</v>
      </c>
      <c r="M2685" s="4" t="s">
        <v>1913</v>
      </c>
      <c r="N2685" s="57" t="s">
        <v>444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4"/>
        <v>22</v>
      </c>
      <c r="C2686" s="57" t="str">
        <f t="shared" si="205"/>
        <v>May</v>
      </c>
      <c r="D2686" s="4" t="s">
        <v>976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6"/>
        <v>9.5</v>
      </c>
      <c r="L2686" s="57">
        <f t="shared" si="207"/>
        <v>57</v>
      </c>
      <c r="M2686" s="4" t="s">
        <v>1913</v>
      </c>
      <c r="N2686" s="57" t="s">
        <v>444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4"/>
        <v>22</v>
      </c>
      <c r="C2687" s="57" t="str">
        <f t="shared" si="205"/>
        <v>May</v>
      </c>
      <c r="D2687" s="4" t="s">
        <v>5177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6"/>
        <v>11</v>
      </c>
      <c r="L2687" s="57">
        <f t="shared" si="207"/>
        <v>11</v>
      </c>
      <c r="M2687" s="4" t="s">
        <v>1913</v>
      </c>
      <c r="N2687" s="57" t="s">
        <v>444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4"/>
        <v>22</v>
      </c>
      <c r="C2688" s="57" t="str">
        <f t="shared" si="205"/>
        <v>May</v>
      </c>
      <c r="D2688" s="4" t="s">
        <v>2486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6"/>
        <v>12</v>
      </c>
      <c r="L2688" s="57">
        <f t="shared" si="207"/>
        <v>156</v>
      </c>
      <c r="M2688" s="4" t="s">
        <v>1913</v>
      </c>
      <c r="N2688" s="57" t="s">
        <v>444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4"/>
        <v>22</v>
      </c>
      <c r="C2689" s="57" t="str">
        <f t="shared" si="205"/>
        <v>May</v>
      </c>
      <c r="D2689" s="4" t="s">
        <v>436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6"/>
        <v>10</v>
      </c>
      <c r="L2689" s="57">
        <f t="shared" si="207"/>
        <v>20</v>
      </c>
      <c r="M2689" s="4" t="s">
        <v>453</v>
      </c>
      <c r="N2689" s="57" t="s">
        <v>436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4"/>
        <v>22</v>
      </c>
      <c r="C2690" s="57" t="str">
        <f t="shared" si="205"/>
        <v>May</v>
      </c>
      <c r="D2690" s="4" t="s">
        <v>2280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6"/>
        <v>2</v>
      </c>
      <c r="L2690" s="57">
        <f t="shared" si="207"/>
        <v>2</v>
      </c>
      <c r="M2690" s="4" t="s">
        <v>5139</v>
      </c>
      <c r="N2690" s="57" t="s">
        <v>52</v>
      </c>
      <c r="O2690" s="57">
        <v>9330</v>
      </c>
      <c r="P2690" s="4" t="s">
        <v>2429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4"/>
        <v>22</v>
      </c>
      <c r="C2691" s="57" t="str">
        <f t="shared" si="205"/>
        <v>May</v>
      </c>
      <c r="D2691" s="4" t="s">
        <v>2281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6"/>
        <v>2</v>
      </c>
      <c r="L2691" s="57">
        <f t="shared" si="207"/>
        <v>2</v>
      </c>
      <c r="M2691" s="4" t="s">
        <v>5139</v>
      </c>
      <c r="N2691" s="57" t="s">
        <v>52</v>
      </c>
      <c r="O2691" s="57">
        <v>9330</v>
      </c>
      <c r="P2691" s="4" t="s">
        <v>2429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4"/>
        <v>22</v>
      </c>
      <c r="C2692" s="57" t="str">
        <f t="shared" si="205"/>
        <v>May</v>
      </c>
      <c r="D2692" s="4" t="s">
        <v>5136</v>
      </c>
      <c r="E2692" s="57" t="s">
        <v>446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6"/>
        <v>12</v>
      </c>
      <c r="L2692" s="57">
        <f t="shared" si="207"/>
        <v>36</v>
      </c>
      <c r="M2692" s="4" t="s">
        <v>5139</v>
      </c>
      <c r="N2692" s="57" t="s">
        <v>52</v>
      </c>
      <c r="O2692" s="57">
        <v>9330</v>
      </c>
      <c r="P2692" s="4" t="s">
        <v>6211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4"/>
        <v>22</v>
      </c>
      <c r="C2693" s="57" t="str">
        <f t="shared" si="205"/>
        <v>May</v>
      </c>
      <c r="D2693" s="4" t="s">
        <v>5137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6"/>
        <v>8</v>
      </c>
      <c r="L2693" s="57">
        <f t="shared" si="207"/>
        <v>32</v>
      </c>
      <c r="M2693" s="4" t="s">
        <v>3124</v>
      </c>
      <c r="N2693" s="57" t="s">
        <v>6347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4"/>
        <v>22</v>
      </c>
      <c r="C2694" s="57" t="str">
        <f t="shared" si="205"/>
        <v>May</v>
      </c>
      <c r="D2694" s="4" t="s">
        <v>5079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6"/>
        <v>8</v>
      </c>
      <c r="L2694" s="57">
        <f t="shared" si="207"/>
        <v>32</v>
      </c>
      <c r="M2694" s="4" t="s">
        <v>3124</v>
      </c>
      <c r="N2694" s="57" t="s">
        <v>6347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4"/>
        <v>22</v>
      </c>
      <c r="C2695" s="57" t="str">
        <f t="shared" si="205"/>
        <v>May</v>
      </c>
      <c r="D2695" s="4" t="s">
        <v>5079</v>
      </c>
      <c r="E2695" s="57" t="s">
        <v>446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6"/>
        <v>8.5</v>
      </c>
      <c r="L2695" s="57">
        <f t="shared" si="207"/>
        <v>8.5</v>
      </c>
      <c r="M2695" s="4" t="s">
        <v>3124</v>
      </c>
      <c r="N2695" s="57" t="s">
        <v>6347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4"/>
        <v>22</v>
      </c>
      <c r="C2696" s="57" t="str">
        <f t="shared" si="205"/>
        <v>May</v>
      </c>
      <c r="D2696" s="4" t="s">
        <v>5176</v>
      </c>
      <c r="E2696" s="57" t="s">
        <v>446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6"/>
        <v>9</v>
      </c>
      <c r="L2696" s="57">
        <f t="shared" si="207"/>
        <v>18</v>
      </c>
      <c r="M2696" s="4" t="s">
        <v>3124</v>
      </c>
      <c r="N2696" s="57" t="s">
        <v>6347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4"/>
        <v>22</v>
      </c>
      <c r="C2697" s="57" t="str">
        <f t="shared" si="205"/>
        <v>May</v>
      </c>
      <c r="D2697" s="4" t="s">
        <v>5079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6"/>
        <v>9.5</v>
      </c>
      <c r="L2697" s="57">
        <f t="shared" si="207"/>
        <v>9.5</v>
      </c>
      <c r="M2697" s="4" t="s">
        <v>3124</v>
      </c>
      <c r="N2697" s="57" t="s">
        <v>6347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4"/>
        <v>22</v>
      </c>
      <c r="C2698" s="57" t="str">
        <f t="shared" si="205"/>
        <v>May</v>
      </c>
      <c r="D2698" s="4" t="s">
        <v>5176</v>
      </c>
      <c r="E2698" s="57" t="s">
        <v>446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6"/>
        <v>11.5</v>
      </c>
      <c r="L2698" s="57">
        <f t="shared" si="207"/>
        <v>69</v>
      </c>
      <c r="M2698" s="4" t="s">
        <v>3124</v>
      </c>
      <c r="N2698" s="57" t="s">
        <v>6347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4"/>
        <v>22</v>
      </c>
      <c r="C2699" s="57" t="str">
        <f t="shared" si="205"/>
        <v>May</v>
      </c>
      <c r="D2699" s="4" t="s">
        <v>5215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6"/>
        <v>11.5</v>
      </c>
      <c r="L2699" s="57">
        <f t="shared" si="207"/>
        <v>11.5</v>
      </c>
      <c r="M2699" s="4" t="s">
        <v>2026</v>
      </c>
      <c r="N2699" s="57" t="s">
        <v>57</v>
      </c>
      <c r="O2699" s="57" t="s">
        <v>5101</v>
      </c>
      <c r="P2699" s="4" t="s">
        <v>5217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4"/>
        <v>22</v>
      </c>
      <c r="C2700" s="57" t="str">
        <f t="shared" si="205"/>
        <v>May</v>
      </c>
      <c r="D2700" s="4" t="s">
        <v>5215</v>
      </c>
      <c r="E2700" s="57" t="s">
        <v>446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6"/>
        <v>12</v>
      </c>
      <c r="L2700" s="57">
        <f t="shared" si="207"/>
        <v>24</v>
      </c>
      <c r="M2700" s="4" t="s">
        <v>2026</v>
      </c>
      <c r="N2700" s="57" t="s">
        <v>57</v>
      </c>
      <c r="O2700" s="57" t="s">
        <v>5101</v>
      </c>
      <c r="P2700" s="4" t="s">
        <v>5217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4"/>
        <v>22</v>
      </c>
      <c r="C2701" s="57" t="str">
        <f t="shared" si="205"/>
        <v>May</v>
      </c>
      <c r="D2701" s="4" t="s">
        <v>5215</v>
      </c>
      <c r="E2701" s="57" t="s">
        <v>446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6"/>
        <v>12</v>
      </c>
      <c r="L2701" s="57">
        <f t="shared" si="207"/>
        <v>36</v>
      </c>
      <c r="M2701" s="4" t="s">
        <v>2026</v>
      </c>
      <c r="N2701" s="57" t="s">
        <v>57</v>
      </c>
      <c r="O2701" s="57" t="s">
        <v>5748</v>
      </c>
      <c r="P2701" s="4" t="s">
        <v>5556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4"/>
        <v>22</v>
      </c>
      <c r="C2702" s="57" t="str">
        <f t="shared" si="205"/>
        <v>May</v>
      </c>
      <c r="D2702" s="4" t="s">
        <v>5216</v>
      </c>
      <c r="E2702" s="57" t="s">
        <v>446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6"/>
        <v>10</v>
      </c>
      <c r="L2702" s="57">
        <f t="shared" si="207"/>
        <v>40</v>
      </c>
      <c r="M2702" s="4" t="s">
        <v>2026</v>
      </c>
      <c r="N2702" s="57" t="s">
        <v>57</v>
      </c>
      <c r="O2702" s="57">
        <v>275201</v>
      </c>
      <c r="P2702" s="4" t="s">
        <v>5276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4"/>
        <v>22</v>
      </c>
      <c r="C2703" s="57" t="str">
        <f t="shared" si="205"/>
        <v>May</v>
      </c>
      <c r="D2703" s="4" t="s">
        <v>675</v>
      </c>
      <c r="E2703" s="57" t="s">
        <v>446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6"/>
        <v>8</v>
      </c>
      <c r="L2703" s="57">
        <f t="shared" si="207"/>
        <v>16</v>
      </c>
      <c r="M2703" s="4" t="s">
        <v>3124</v>
      </c>
      <c r="N2703" s="57" t="s">
        <v>6347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4"/>
        <v>22</v>
      </c>
      <c r="C2704" s="57" t="str">
        <f t="shared" si="205"/>
        <v>May</v>
      </c>
      <c r="D2704" s="4" t="s">
        <v>676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6"/>
        <v>9</v>
      </c>
      <c r="L2704" s="57">
        <f t="shared" si="207"/>
        <v>36</v>
      </c>
      <c r="M2704" s="4" t="s">
        <v>3124</v>
      </c>
      <c r="N2704" s="57" t="s">
        <v>6347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4"/>
        <v>22</v>
      </c>
      <c r="C2705" s="57" t="str">
        <f t="shared" si="205"/>
        <v>May</v>
      </c>
      <c r="D2705" s="4" t="s">
        <v>674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6"/>
        <v>12</v>
      </c>
      <c r="L2705" s="57">
        <f t="shared" si="207"/>
        <v>12</v>
      </c>
      <c r="M2705" s="4" t="s">
        <v>1913</v>
      </c>
      <c r="N2705" s="57" t="s">
        <v>444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4"/>
        <v>22</v>
      </c>
      <c r="C2706" s="57" t="str">
        <f t="shared" si="205"/>
        <v>May</v>
      </c>
      <c r="D2706" s="4" t="s">
        <v>2199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6"/>
        <v>8</v>
      </c>
      <c r="L2706" s="57">
        <f t="shared" si="207"/>
        <v>8</v>
      </c>
      <c r="M2706" s="4" t="s">
        <v>1913</v>
      </c>
      <c r="N2706" s="57" t="s">
        <v>444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4"/>
        <v>22</v>
      </c>
      <c r="C2707" s="57" t="str">
        <f t="shared" si="205"/>
        <v>May</v>
      </c>
      <c r="D2707" s="4" t="s">
        <v>976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6"/>
        <v>12</v>
      </c>
      <c r="L2707" s="57">
        <f t="shared" si="207"/>
        <v>168</v>
      </c>
      <c r="M2707" s="4" t="s">
        <v>1913</v>
      </c>
      <c r="N2707" s="57" t="s">
        <v>444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4"/>
        <v>22</v>
      </c>
      <c r="C2708" s="57" t="str">
        <f t="shared" si="205"/>
        <v>May</v>
      </c>
      <c r="D2708" s="4" t="s">
        <v>436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6"/>
        <v>6</v>
      </c>
      <c r="L2708" s="57">
        <f t="shared" si="207"/>
        <v>6</v>
      </c>
      <c r="M2708" s="4" t="s">
        <v>453</v>
      </c>
      <c r="N2708" s="57" t="s">
        <v>436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4"/>
        <v>22</v>
      </c>
      <c r="C2709" s="57" t="str">
        <f t="shared" si="205"/>
        <v>May</v>
      </c>
      <c r="D2709" s="4" t="s">
        <v>436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6"/>
        <v>10</v>
      </c>
      <c r="L2709" s="57">
        <f t="shared" si="207"/>
        <v>10</v>
      </c>
      <c r="M2709" s="4" t="s">
        <v>453</v>
      </c>
      <c r="N2709" s="57" t="s">
        <v>436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4"/>
        <v>22</v>
      </c>
      <c r="C2710" s="57" t="str">
        <f t="shared" si="205"/>
        <v>May</v>
      </c>
      <c r="D2710" s="4" t="s">
        <v>2280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6"/>
        <v>2</v>
      </c>
      <c r="L2710" s="57">
        <f t="shared" si="207"/>
        <v>2</v>
      </c>
      <c r="M2710" s="4" t="s">
        <v>5139</v>
      </c>
      <c r="N2710" s="57" t="s">
        <v>52</v>
      </c>
      <c r="O2710" s="57">
        <v>9330</v>
      </c>
      <c r="P2710" s="4" t="s">
        <v>2429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4"/>
        <v>22</v>
      </c>
      <c r="C2711" s="57" t="str">
        <f t="shared" si="205"/>
        <v>May</v>
      </c>
      <c r="D2711" s="4" t="s">
        <v>2281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6"/>
        <v>2</v>
      </c>
      <c r="L2711" s="57">
        <f t="shared" si="207"/>
        <v>2</v>
      </c>
      <c r="M2711" s="4" t="s">
        <v>5139</v>
      </c>
      <c r="N2711" s="57" t="s">
        <v>52</v>
      </c>
      <c r="O2711" s="57">
        <v>9330</v>
      </c>
      <c r="P2711" s="4" t="s">
        <v>2429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4"/>
        <v>22</v>
      </c>
      <c r="C2712" s="57" t="str">
        <f t="shared" si="205"/>
        <v>May</v>
      </c>
      <c r="D2712" s="4" t="s">
        <v>5135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6"/>
        <v>7</v>
      </c>
      <c r="L2712" s="57">
        <f t="shared" si="207"/>
        <v>7</v>
      </c>
      <c r="M2712" s="4" t="s">
        <v>450</v>
      </c>
      <c r="N2712" s="57" t="s">
        <v>198</v>
      </c>
      <c r="O2712" s="57">
        <v>9322</v>
      </c>
      <c r="P2712" s="4" t="s">
        <v>5178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4"/>
        <v>22</v>
      </c>
      <c r="C2713" s="57" t="str">
        <f t="shared" si="205"/>
        <v>May</v>
      </c>
      <c r="D2713" s="4" t="s">
        <v>5135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6"/>
        <v>12</v>
      </c>
      <c r="L2713" s="57">
        <f t="shared" si="207"/>
        <v>12</v>
      </c>
      <c r="M2713" s="4" t="s">
        <v>450</v>
      </c>
      <c r="N2713" s="57" t="s">
        <v>198</v>
      </c>
      <c r="O2713" s="57" t="s">
        <v>2535</v>
      </c>
      <c r="P2713" s="4" t="s">
        <v>5178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4"/>
        <v>22</v>
      </c>
      <c r="C2714" s="57" t="str">
        <f t="shared" si="205"/>
        <v>May</v>
      </c>
      <c r="D2714" s="4" t="s">
        <v>5136</v>
      </c>
      <c r="E2714" s="57" t="s">
        <v>446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6"/>
        <v>8</v>
      </c>
      <c r="L2714" s="57">
        <f t="shared" si="207"/>
        <v>16</v>
      </c>
      <c r="M2714" s="4" t="s">
        <v>5139</v>
      </c>
      <c r="N2714" s="57" t="s">
        <v>52</v>
      </c>
      <c r="O2714" s="57">
        <v>9330</v>
      </c>
      <c r="P2714" s="4" t="s">
        <v>6211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4"/>
        <v>22</v>
      </c>
      <c r="C2715" s="57" t="str">
        <f t="shared" si="205"/>
        <v>May</v>
      </c>
      <c r="D2715" s="4" t="s">
        <v>5137</v>
      </c>
      <c r="E2715" s="57" t="s">
        <v>446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6"/>
        <v>12</v>
      </c>
      <c r="L2715" s="57">
        <f t="shared" si="207"/>
        <v>36</v>
      </c>
      <c r="M2715" s="4" t="s">
        <v>5139</v>
      </c>
      <c r="N2715" s="57" t="s">
        <v>52</v>
      </c>
      <c r="O2715" s="57">
        <v>9330</v>
      </c>
      <c r="P2715" s="4" t="s">
        <v>6211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4"/>
        <v>22</v>
      </c>
      <c r="C2716" s="57" t="str">
        <f t="shared" si="205"/>
        <v>May</v>
      </c>
      <c r="D2716" s="4" t="s">
        <v>3912</v>
      </c>
      <c r="E2716" s="57" t="s">
        <v>446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6"/>
        <v>8</v>
      </c>
      <c r="L2716" s="57">
        <f t="shared" si="207"/>
        <v>16</v>
      </c>
      <c r="M2716" s="4" t="s">
        <v>448</v>
      </c>
      <c r="N2716" s="57" t="s">
        <v>456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4"/>
        <v>22</v>
      </c>
      <c r="C2717" s="57" t="str">
        <f t="shared" si="205"/>
        <v>May</v>
      </c>
      <c r="D2717" s="4" t="s">
        <v>5272</v>
      </c>
      <c r="E2717" s="57" t="s">
        <v>446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6"/>
        <v>3.5</v>
      </c>
      <c r="L2717" s="57">
        <f t="shared" si="207"/>
        <v>3.5</v>
      </c>
      <c r="M2717" s="4" t="s">
        <v>1913</v>
      </c>
      <c r="N2717" s="57" t="s">
        <v>444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4"/>
        <v>22</v>
      </c>
      <c r="C2718" s="57" t="str">
        <f t="shared" si="205"/>
        <v>May</v>
      </c>
      <c r="D2718" s="4" t="s">
        <v>2836</v>
      </c>
      <c r="E2718" s="57" t="s">
        <v>446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6"/>
        <v>12</v>
      </c>
      <c r="L2718" s="57">
        <f t="shared" si="207"/>
        <v>204</v>
      </c>
      <c r="M2718" s="4" t="s">
        <v>1913</v>
      </c>
      <c r="N2718" s="57" t="s">
        <v>444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4"/>
        <v>22</v>
      </c>
      <c r="C2719" s="57" t="str">
        <f t="shared" si="205"/>
        <v>May</v>
      </c>
      <c r="D2719" s="4" t="s">
        <v>2199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6"/>
        <v>10</v>
      </c>
      <c r="L2719" s="57">
        <f t="shared" si="207"/>
        <v>20</v>
      </c>
      <c r="M2719" s="4" t="s">
        <v>1913</v>
      </c>
      <c r="N2719" s="57" t="s">
        <v>444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ref="B2720:B2784" si="208">WEEKNUM(A2720)</f>
        <v>22</v>
      </c>
      <c r="C2720" s="57" t="str">
        <f t="shared" ref="C2720:C2784" si="209">TEXT(A2720,"Mmm")</f>
        <v>May</v>
      </c>
      <c r="D2720" s="4" t="s">
        <v>5273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6"/>
        <v>11.5</v>
      </c>
      <c r="L2720" s="57">
        <f t="shared" si="207"/>
        <v>11.5</v>
      </c>
      <c r="M2720" s="4" t="s">
        <v>1913</v>
      </c>
      <c r="N2720" s="57" t="s">
        <v>444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8"/>
        <v>22</v>
      </c>
      <c r="C2721" s="57" t="str">
        <f t="shared" si="209"/>
        <v>May</v>
      </c>
      <c r="D2721" s="4" t="s">
        <v>2486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6"/>
        <v>12</v>
      </c>
      <c r="L2721" s="57">
        <f t="shared" si="207"/>
        <v>120</v>
      </c>
      <c r="M2721" s="4" t="s">
        <v>1913</v>
      </c>
      <c r="N2721" s="57" t="s">
        <v>444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8"/>
        <v>22</v>
      </c>
      <c r="C2722" s="57" t="str">
        <f t="shared" si="209"/>
        <v>May</v>
      </c>
      <c r="D2722" s="4" t="s">
        <v>2635</v>
      </c>
      <c r="E2722" s="57" t="s">
        <v>446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6"/>
        <v>8</v>
      </c>
      <c r="L2722" s="57">
        <f t="shared" si="207"/>
        <v>8</v>
      </c>
      <c r="M2722" s="4" t="s">
        <v>1913</v>
      </c>
      <c r="N2722" s="57" t="s">
        <v>444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8"/>
        <v>22</v>
      </c>
      <c r="C2723" s="57" t="str">
        <f t="shared" si="209"/>
        <v>May</v>
      </c>
      <c r="D2723" s="4" t="s">
        <v>2635</v>
      </c>
      <c r="E2723" s="57" t="s">
        <v>446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6"/>
        <v>10.5</v>
      </c>
      <c r="L2723" s="57">
        <f t="shared" si="207"/>
        <v>10.5</v>
      </c>
      <c r="M2723" s="4" t="s">
        <v>1913</v>
      </c>
      <c r="N2723" s="57" t="s">
        <v>444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8"/>
        <v>22</v>
      </c>
      <c r="C2724" s="57" t="str">
        <f t="shared" si="209"/>
        <v>May</v>
      </c>
      <c r="D2724" s="4" t="s">
        <v>436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6"/>
        <v>8</v>
      </c>
      <c r="L2724" s="57">
        <f t="shared" si="207"/>
        <v>8</v>
      </c>
      <c r="M2724" s="4" t="s">
        <v>453</v>
      </c>
      <c r="N2724" s="57" t="s">
        <v>436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8"/>
        <v>22</v>
      </c>
      <c r="C2725" s="57" t="str">
        <f t="shared" si="209"/>
        <v>May</v>
      </c>
      <c r="D2725" s="4" t="s">
        <v>436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6"/>
        <v>10</v>
      </c>
      <c r="L2725" s="57">
        <f t="shared" si="207"/>
        <v>10</v>
      </c>
      <c r="M2725" s="4" t="s">
        <v>453</v>
      </c>
      <c r="N2725" s="57" t="s">
        <v>436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si="208"/>
        <v>22</v>
      </c>
      <c r="C2726" s="57" t="str">
        <f t="shared" si="209"/>
        <v>May</v>
      </c>
      <c r="D2726" s="4" t="s">
        <v>2280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6"/>
        <v>2</v>
      </c>
      <c r="L2726" s="57">
        <f t="shared" si="207"/>
        <v>2</v>
      </c>
      <c r="M2726" s="4" t="s">
        <v>5139</v>
      </c>
      <c r="N2726" s="57" t="s">
        <v>52</v>
      </c>
      <c r="O2726" s="57">
        <v>9330</v>
      </c>
      <c r="P2726" s="4" t="s">
        <v>2429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8"/>
        <v>22</v>
      </c>
      <c r="C2727" s="57" t="str">
        <f t="shared" si="209"/>
        <v>May</v>
      </c>
      <c r="D2727" s="4" t="s">
        <v>2281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6"/>
        <v>2</v>
      </c>
      <c r="L2727" s="57">
        <f t="shared" si="207"/>
        <v>2</v>
      </c>
      <c r="M2727" s="4" t="s">
        <v>5139</v>
      </c>
      <c r="N2727" s="57" t="s">
        <v>52</v>
      </c>
      <c r="O2727" s="57">
        <v>9330</v>
      </c>
      <c r="P2727" s="4" t="s">
        <v>2429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8"/>
        <v>22</v>
      </c>
      <c r="C2728" s="57" t="str">
        <f t="shared" si="209"/>
        <v>May</v>
      </c>
      <c r="D2728" s="4" t="s">
        <v>5136</v>
      </c>
      <c r="E2728" s="57" t="s">
        <v>446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6"/>
        <v>12</v>
      </c>
      <c r="L2728" s="57">
        <f t="shared" si="207"/>
        <v>36</v>
      </c>
      <c r="M2728" s="4" t="s">
        <v>5139</v>
      </c>
      <c r="N2728" s="57" t="s">
        <v>52</v>
      </c>
      <c r="O2728" s="57">
        <v>9330</v>
      </c>
      <c r="P2728" s="4" t="s">
        <v>6211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8"/>
        <v>22</v>
      </c>
      <c r="C2729" s="57" t="str">
        <f t="shared" si="209"/>
        <v>May</v>
      </c>
      <c r="D2729" s="4" t="s">
        <v>5137</v>
      </c>
      <c r="E2729" s="57" t="s">
        <v>446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6"/>
        <v>8</v>
      </c>
      <c r="L2729" s="57">
        <f t="shared" si="207"/>
        <v>16</v>
      </c>
      <c r="M2729" s="4" t="s">
        <v>5139</v>
      </c>
      <c r="N2729" s="57" t="s">
        <v>52</v>
      </c>
      <c r="O2729" s="57">
        <v>9330</v>
      </c>
      <c r="P2729" s="4" t="s">
        <v>6211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8"/>
        <v>22</v>
      </c>
      <c r="C2730" s="57" t="str">
        <f t="shared" ref="C2730:C2732" si="210">TEXT(A2730,"Mmm")</f>
        <v>May</v>
      </c>
      <c r="D2730" s="4" t="s">
        <v>676</v>
      </c>
      <c r="E2730" s="57" t="s">
        <v>446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ref="K2730:K2732" si="211">I2730+J2730</f>
        <v>8</v>
      </c>
      <c r="L2730" s="57">
        <f t="shared" ref="L2730:L2732" si="212">H2730*K2730</f>
        <v>24</v>
      </c>
      <c r="M2730" s="4" t="s">
        <v>3124</v>
      </c>
      <c r="N2730" s="57" t="s">
        <v>6347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8"/>
        <v>22</v>
      </c>
      <c r="C2731" s="57" t="str">
        <f t="shared" si="210"/>
        <v>May</v>
      </c>
      <c r="D2731" s="4" t="s">
        <v>676</v>
      </c>
      <c r="E2731" s="57" t="s">
        <v>446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11"/>
        <v>9</v>
      </c>
      <c r="L2731" s="57">
        <f t="shared" si="212"/>
        <v>27</v>
      </c>
      <c r="M2731" s="4" t="s">
        <v>3124</v>
      </c>
      <c r="N2731" s="57" t="s">
        <v>6347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8"/>
        <v>22</v>
      </c>
      <c r="C2732" s="57" t="str">
        <f t="shared" si="210"/>
        <v>May</v>
      </c>
      <c r="D2732" s="4" t="s">
        <v>676</v>
      </c>
      <c r="E2732" s="57" t="s">
        <v>446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11"/>
        <v>10</v>
      </c>
      <c r="L2732" s="57">
        <f t="shared" si="212"/>
        <v>10</v>
      </c>
      <c r="M2732" s="4" t="s">
        <v>3124</v>
      </c>
      <c r="N2732" s="57" t="s">
        <v>6347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8"/>
        <v>22</v>
      </c>
      <c r="C2733" s="57" t="str">
        <f t="shared" si="209"/>
        <v>May</v>
      </c>
      <c r="D2733" s="4" t="s">
        <v>436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ref="K2733:K2795" si="213">I2733+J2733</f>
        <v>8</v>
      </c>
      <c r="L2733" s="57">
        <f t="shared" ref="L2733:L2795" si="214">H2733*K2733</f>
        <v>16</v>
      </c>
      <c r="M2733" s="4" t="s">
        <v>453</v>
      </c>
      <c r="N2733" s="57" t="s">
        <v>436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8"/>
        <v>22</v>
      </c>
      <c r="C2734" s="57" t="str">
        <f t="shared" si="209"/>
        <v>May</v>
      </c>
      <c r="D2734" s="4" t="s">
        <v>2280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13"/>
        <v>2</v>
      </c>
      <c r="L2734" s="57">
        <f t="shared" si="214"/>
        <v>2</v>
      </c>
      <c r="M2734" s="4" t="s">
        <v>5139</v>
      </c>
      <c r="N2734" s="57" t="s">
        <v>52</v>
      </c>
      <c r="O2734" s="57">
        <v>9330</v>
      </c>
      <c r="P2734" s="4" t="s">
        <v>2429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8"/>
        <v>22</v>
      </c>
      <c r="C2735" s="57" t="str">
        <f t="shared" si="209"/>
        <v>May</v>
      </c>
      <c r="D2735" s="4" t="s">
        <v>2281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13"/>
        <v>2</v>
      </c>
      <c r="L2735" s="57">
        <f t="shared" si="214"/>
        <v>2</v>
      </c>
      <c r="M2735" s="4" t="s">
        <v>5139</v>
      </c>
      <c r="N2735" s="57" t="s">
        <v>52</v>
      </c>
      <c r="O2735" s="57">
        <v>9330</v>
      </c>
      <c r="P2735" s="4" t="s">
        <v>2429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8"/>
        <v>22</v>
      </c>
      <c r="C2736" s="57" t="str">
        <f t="shared" si="209"/>
        <v>May</v>
      </c>
      <c r="D2736" s="4" t="s">
        <v>5342</v>
      </c>
      <c r="E2736" s="57" t="s">
        <v>446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13"/>
        <v>8</v>
      </c>
      <c r="L2736" s="57">
        <f t="shared" si="214"/>
        <v>24</v>
      </c>
      <c r="M2736" s="4" t="s">
        <v>3124</v>
      </c>
      <c r="N2736" s="57" t="s">
        <v>6347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8"/>
        <v>22</v>
      </c>
      <c r="C2737" s="57" t="str">
        <f t="shared" si="209"/>
        <v>May</v>
      </c>
      <c r="D2737" s="4" t="s">
        <v>5342</v>
      </c>
      <c r="E2737" s="57" t="s">
        <v>446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si="213"/>
        <v>11.5</v>
      </c>
      <c r="L2737" s="57">
        <f t="shared" si="214"/>
        <v>138</v>
      </c>
      <c r="M2737" s="4" t="s">
        <v>3124</v>
      </c>
      <c r="N2737" s="57" t="s">
        <v>6347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8"/>
        <v>22</v>
      </c>
      <c r="C2738" s="57" t="str">
        <f t="shared" si="209"/>
        <v>May</v>
      </c>
      <c r="D2738" s="4" t="s">
        <v>477</v>
      </c>
      <c r="E2738" s="57" t="s">
        <v>446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13"/>
        <v>10</v>
      </c>
      <c r="L2738" s="57">
        <f t="shared" si="214"/>
        <v>20</v>
      </c>
      <c r="M2738" s="4" t="s">
        <v>1913</v>
      </c>
      <c r="N2738" s="57" t="s">
        <v>444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8"/>
        <v>22</v>
      </c>
      <c r="C2739" s="57" t="str">
        <f t="shared" si="209"/>
        <v>May</v>
      </c>
      <c r="D2739" s="4" t="s">
        <v>3170</v>
      </c>
      <c r="E2739" s="57" t="s">
        <v>446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13"/>
        <v>12</v>
      </c>
      <c r="L2739" s="57">
        <f t="shared" si="214"/>
        <v>36</v>
      </c>
      <c r="M2739" s="4" t="s">
        <v>1913</v>
      </c>
      <c r="N2739" s="57" t="s">
        <v>444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8"/>
        <v>22</v>
      </c>
      <c r="C2740" s="57" t="str">
        <f t="shared" si="209"/>
        <v>May</v>
      </c>
      <c r="D2740" s="4" t="s">
        <v>2836</v>
      </c>
      <c r="E2740" s="57" t="s">
        <v>446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13"/>
        <v>8</v>
      </c>
      <c r="L2740" s="57">
        <f t="shared" si="214"/>
        <v>64</v>
      </c>
      <c r="M2740" s="4" t="s">
        <v>1913</v>
      </c>
      <c r="N2740" s="57" t="s">
        <v>443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8"/>
        <v>22</v>
      </c>
      <c r="C2741" s="57" t="str">
        <f t="shared" si="209"/>
        <v>May</v>
      </c>
      <c r="D2741" s="4" t="s">
        <v>5272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13"/>
        <v>12</v>
      </c>
      <c r="L2741" s="57">
        <f t="shared" si="214"/>
        <v>24</v>
      </c>
      <c r="M2741" s="4" t="s">
        <v>1913</v>
      </c>
      <c r="N2741" s="57" t="s">
        <v>443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8"/>
        <v>22</v>
      </c>
      <c r="C2742" s="57" t="str">
        <f t="shared" si="209"/>
        <v>May</v>
      </c>
      <c r="D2742" s="4" t="s">
        <v>2199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13"/>
        <v>10</v>
      </c>
      <c r="L2742" s="57">
        <f t="shared" si="214"/>
        <v>10</v>
      </c>
      <c r="M2742" s="4" t="s">
        <v>1913</v>
      </c>
      <c r="N2742" s="57" t="s">
        <v>444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8"/>
        <v>22</v>
      </c>
      <c r="C2743" s="57" t="str">
        <f t="shared" si="209"/>
        <v>May</v>
      </c>
      <c r="D2743" s="4" t="s">
        <v>5273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13"/>
        <v>11.5</v>
      </c>
      <c r="L2743" s="57">
        <f t="shared" si="214"/>
        <v>23</v>
      </c>
      <c r="M2743" s="4" t="s">
        <v>1913</v>
      </c>
      <c r="N2743" s="57" t="s">
        <v>444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8"/>
        <v>22</v>
      </c>
      <c r="C2744" s="57" t="str">
        <f t="shared" si="209"/>
        <v>May</v>
      </c>
      <c r="D2744" s="4" t="s">
        <v>2486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13"/>
        <v>12</v>
      </c>
      <c r="L2744" s="57">
        <f t="shared" si="214"/>
        <v>420</v>
      </c>
      <c r="M2744" s="4" t="s">
        <v>1913</v>
      </c>
      <c r="N2744" s="57" t="s">
        <v>444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8"/>
        <v>22</v>
      </c>
      <c r="C2745" s="57" t="str">
        <f t="shared" si="209"/>
        <v>May</v>
      </c>
      <c r="D2745" s="4" t="s">
        <v>676</v>
      </c>
      <c r="E2745" s="57" t="s">
        <v>446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13"/>
        <v>12</v>
      </c>
      <c r="L2745" s="57">
        <f t="shared" si="214"/>
        <v>36</v>
      </c>
      <c r="M2745" s="4" t="s">
        <v>5139</v>
      </c>
      <c r="N2745" s="57" t="s">
        <v>52</v>
      </c>
      <c r="O2745" s="57">
        <v>9330</v>
      </c>
      <c r="P2745" s="4" t="s">
        <v>5525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8"/>
        <v>23</v>
      </c>
      <c r="C2746" s="57" t="str">
        <f t="shared" si="209"/>
        <v>Jun</v>
      </c>
      <c r="D2746" s="4" t="s">
        <v>436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13"/>
        <v>8</v>
      </c>
      <c r="L2746" s="57">
        <f t="shared" si="214"/>
        <v>8</v>
      </c>
      <c r="M2746" s="4" t="s">
        <v>453</v>
      </c>
      <c r="N2746" s="57" t="s">
        <v>436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8"/>
        <v>23</v>
      </c>
      <c r="C2747" s="57" t="str">
        <f t="shared" si="209"/>
        <v>Jun</v>
      </c>
      <c r="D2747" s="4" t="s">
        <v>2280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13"/>
        <v>2</v>
      </c>
      <c r="L2747" s="57">
        <f t="shared" si="214"/>
        <v>2</v>
      </c>
      <c r="M2747" s="4" t="s">
        <v>5139</v>
      </c>
      <c r="N2747" s="57" t="s">
        <v>52</v>
      </c>
      <c r="O2747" s="57">
        <v>9330</v>
      </c>
      <c r="P2747" s="4" t="s">
        <v>2429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8"/>
        <v>23</v>
      </c>
      <c r="C2748" s="57" t="str">
        <f t="shared" si="209"/>
        <v>Jun</v>
      </c>
      <c r="D2748" s="4" t="s">
        <v>2281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13"/>
        <v>2</v>
      </c>
      <c r="L2748" s="57">
        <f t="shared" si="214"/>
        <v>2</v>
      </c>
      <c r="M2748" s="4" t="s">
        <v>5139</v>
      </c>
      <c r="N2748" s="57" t="s">
        <v>52</v>
      </c>
      <c r="O2748" s="57">
        <v>9330</v>
      </c>
      <c r="P2748" s="4" t="s">
        <v>2429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8"/>
        <v>23</v>
      </c>
      <c r="C2749" s="57" t="str">
        <f t="shared" si="209"/>
        <v>Jun</v>
      </c>
      <c r="D2749" s="4" t="s">
        <v>5401</v>
      </c>
      <c r="E2749" s="57" t="s">
        <v>446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13"/>
        <v>8</v>
      </c>
      <c r="L2749" s="57">
        <f t="shared" si="214"/>
        <v>16</v>
      </c>
      <c r="M2749" s="4" t="s">
        <v>5139</v>
      </c>
      <c r="N2749" s="57" t="s">
        <v>52</v>
      </c>
      <c r="O2749" s="57">
        <v>9330</v>
      </c>
      <c r="P2749" s="4" t="s">
        <v>5402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8"/>
        <v>23</v>
      </c>
      <c r="C2750" s="57" t="str">
        <f t="shared" si="209"/>
        <v>Jun</v>
      </c>
      <c r="D2750" s="4" t="s">
        <v>3511</v>
      </c>
      <c r="E2750" s="57" t="s">
        <v>446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13"/>
        <v>12</v>
      </c>
      <c r="L2750" s="57">
        <f t="shared" si="214"/>
        <v>36</v>
      </c>
      <c r="M2750" s="4" t="s">
        <v>2282</v>
      </c>
      <c r="N2750" s="57" t="s">
        <v>57</v>
      </c>
      <c r="O2750" s="57" t="s">
        <v>5748</v>
      </c>
      <c r="P2750" s="4" t="s">
        <v>5556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8"/>
        <v>23</v>
      </c>
      <c r="C2751" s="57" t="str">
        <f t="shared" si="209"/>
        <v>Jun</v>
      </c>
      <c r="D2751" s="4" t="s">
        <v>3511</v>
      </c>
      <c r="E2751" s="57" t="s">
        <v>446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13"/>
        <v>12</v>
      </c>
      <c r="L2751" s="57">
        <f t="shared" si="214"/>
        <v>36</v>
      </c>
      <c r="M2751" s="4" t="s">
        <v>2282</v>
      </c>
      <c r="N2751" s="57" t="s">
        <v>57</v>
      </c>
      <c r="O2751" s="57" t="s">
        <v>5101</v>
      </c>
      <c r="P2751" s="4" t="s">
        <v>5217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8"/>
        <v>23</v>
      </c>
      <c r="C2752" s="57" t="str">
        <f t="shared" si="209"/>
        <v>Jun</v>
      </c>
      <c r="D2752" s="4" t="s">
        <v>675</v>
      </c>
      <c r="E2752" s="57" t="s">
        <v>446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13"/>
        <v>8</v>
      </c>
      <c r="L2752" s="57">
        <f t="shared" si="214"/>
        <v>8</v>
      </c>
      <c r="M2752" s="4" t="s">
        <v>1913</v>
      </c>
      <c r="N2752" s="57" t="s">
        <v>444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8"/>
        <v>23</v>
      </c>
      <c r="C2753" s="57" t="str">
        <f t="shared" si="209"/>
        <v>Jun</v>
      </c>
      <c r="D2753" s="4" t="s">
        <v>676</v>
      </c>
      <c r="E2753" s="57" t="s">
        <v>446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13"/>
        <v>9.5</v>
      </c>
      <c r="L2753" s="57">
        <f t="shared" si="214"/>
        <v>9.5</v>
      </c>
      <c r="M2753" s="4" t="s">
        <v>1913</v>
      </c>
      <c r="N2753" s="57" t="s">
        <v>444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8"/>
        <v>23</v>
      </c>
      <c r="C2754" s="57" t="str">
        <f t="shared" si="209"/>
        <v>Jun</v>
      </c>
      <c r="D2754" s="4" t="s">
        <v>477</v>
      </c>
      <c r="E2754" s="57" t="s">
        <v>446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13"/>
        <v>8</v>
      </c>
      <c r="L2754" s="57">
        <f t="shared" si="214"/>
        <v>48</v>
      </c>
      <c r="M2754" s="4" t="s">
        <v>1913</v>
      </c>
      <c r="N2754" s="57" t="s">
        <v>443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8"/>
        <v>23</v>
      </c>
      <c r="C2755" s="57" t="str">
        <f t="shared" si="209"/>
        <v>Jun</v>
      </c>
      <c r="D2755" s="4" t="s">
        <v>2836</v>
      </c>
      <c r="E2755" s="57" t="s">
        <v>446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13"/>
        <v>11</v>
      </c>
      <c r="L2755" s="57">
        <f t="shared" si="214"/>
        <v>22</v>
      </c>
      <c r="M2755" s="4" t="s">
        <v>1913</v>
      </c>
      <c r="N2755" s="57" t="s">
        <v>443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8"/>
        <v>23</v>
      </c>
      <c r="C2756" s="57" t="str">
        <f t="shared" si="209"/>
        <v>Jun</v>
      </c>
      <c r="D2756" s="4" t="s">
        <v>5272</v>
      </c>
      <c r="E2756" s="57" t="s">
        <v>446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13"/>
        <v>11.75</v>
      </c>
      <c r="L2756" s="57">
        <f t="shared" si="214"/>
        <v>11.75</v>
      </c>
      <c r="M2756" s="4" t="s">
        <v>1913</v>
      </c>
      <c r="N2756" s="57" t="s">
        <v>443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8"/>
        <v>23</v>
      </c>
      <c r="C2757" s="57" t="str">
        <f t="shared" si="209"/>
        <v>Jun</v>
      </c>
      <c r="D2757" s="4" t="s">
        <v>4848</v>
      </c>
      <c r="E2757" s="57" t="s">
        <v>446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13"/>
        <v>12</v>
      </c>
      <c r="L2757" s="57">
        <f t="shared" si="214"/>
        <v>132</v>
      </c>
      <c r="M2757" s="4" t="s">
        <v>1913</v>
      </c>
      <c r="N2757" s="57" t="s">
        <v>443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8"/>
        <v>23</v>
      </c>
      <c r="C2758" s="57" t="str">
        <f t="shared" si="209"/>
        <v>Jun</v>
      </c>
      <c r="D2758" s="4" t="s">
        <v>2199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13"/>
        <v>10</v>
      </c>
      <c r="L2758" s="57">
        <f t="shared" si="214"/>
        <v>30</v>
      </c>
      <c r="M2758" s="4" t="s">
        <v>1913</v>
      </c>
      <c r="N2758" s="57" t="s">
        <v>444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8"/>
        <v>23</v>
      </c>
      <c r="C2759" s="57" t="str">
        <f t="shared" si="209"/>
        <v>Jun</v>
      </c>
      <c r="D2759" s="4" t="s">
        <v>5273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13"/>
        <v>12</v>
      </c>
      <c r="L2759" s="57">
        <f t="shared" si="214"/>
        <v>408</v>
      </c>
      <c r="M2759" s="4" t="s">
        <v>1913</v>
      </c>
      <c r="N2759" s="57" t="s">
        <v>444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8"/>
        <v>23</v>
      </c>
      <c r="C2760" s="57" t="str">
        <f t="shared" si="209"/>
        <v>Jun</v>
      </c>
      <c r="D2760" s="4" t="s">
        <v>2635</v>
      </c>
      <c r="E2760" s="57" t="s">
        <v>446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13"/>
        <v>8</v>
      </c>
      <c r="L2760" s="57">
        <f t="shared" si="214"/>
        <v>8</v>
      </c>
      <c r="M2760" s="4" t="s">
        <v>1913</v>
      </c>
      <c r="N2760" s="57" t="s">
        <v>444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8"/>
        <v>23</v>
      </c>
      <c r="C2761" s="57" t="str">
        <f t="shared" si="209"/>
        <v>Jun</v>
      </c>
      <c r="D2761" s="4" t="s">
        <v>2635</v>
      </c>
      <c r="E2761" s="57" t="s">
        <v>446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13"/>
        <v>9.5</v>
      </c>
      <c r="L2761" s="57">
        <f t="shared" si="214"/>
        <v>9.5</v>
      </c>
      <c r="M2761" s="4" t="s">
        <v>1913</v>
      </c>
      <c r="N2761" s="57" t="s">
        <v>444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8"/>
        <v>23</v>
      </c>
      <c r="C2762" s="57" t="str">
        <f t="shared" si="209"/>
        <v>Jun</v>
      </c>
      <c r="D2762" s="4" t="s">
        <v>676</v>
      </c>
      <c r="E2762" s="57" t="s">
        <v>446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13"/>
        <v>12</v>
      </c>
      <c r="L2762" s="57">
        <f t="shared" si="214"/>
        <v>36</v>
      </c>
      <c r="M2762" s="4" t="s">
        <v>5139</v>
      </c>
      <c r="N2762" s="57" t="s">
        <v>52</v>
      </c>
      <c r="O2762" s="57">
        <v>9330</v>
      </c>
      <c r="P2762" s="4" t="s">
        <v>5525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8"/>
        <v>23</v>
      </c>
      <c r="C2763" s="57" t="str">
        <f t="shared" si="209"/>
        <v>Jun</v>
      </c>
      <c r="D2763" s="4" t="s">
        <v>436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13"/>
        <v>10</v>
      </c>
      <c r="L2763" s="57">
        <f t="shared" si="214"/>
        <v>20</v>
      </c>
      <c r="M2763" s="4" t="s">
        <v>453</v>
      </c>
      <c r="N2763" s="57" t="s">
        <v>436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8"/>
        <v>23</v>
      </c>
      <c r="C2764" s="57" t="str">
        <f t="shared" si="209"/>
        <v>Jun</v>
      </c>
      <c r="D2764" s="4" t="s">
        <v>2280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13"/>
        <v>2</v>
      </c>
      <c r="L2764" s="57">
        <f t="shared" si="214"/>
        <v>2</v>
      </c>
      <c r="M2764" s="4" t="s">
        <v>5139</v>
      </c>
      <c r="N2764" s="57" t="s">
        <v>52</v>
      </c>
      <c r="O2764" s="57">
        <v>9330</v>
      </c>
      <c r="P2764" s="4" t="s">
        <v>2429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8"/>
        <v>23</v>
      </c>
      <c r="C2765" s="57" t="str">
        <f t="shared" si="209"/>
        <v>Jun</v>
      </c>
      <c r="D2765" s="4" t="s">
        <v>2281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13"/>
        <v>2</v>
      </c>
      <c r="L2765" s="57">
        <f t="shared" si="214"/>
        <v>2</v>
      </c>
      <c r="M2765" s="4" t="s">
        <v>5139</v>
      </c>
      <c r="N2765" s="57" t="s">
        <v>52</v>
      </c>
      <c r="O2765" s="57">
        <v>9330</v>
      </c>
      <c r="P2765" s="4" t="s">
        <v>2429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8"/>
        <v>23</v>
      </c>
      <c r="C2766" s="57" t="str">
        <f t="shared" si="209"/>
        <v>Jun</v>
      </c>
      <c r="D2766" s="4" t="s">
        <v>5449</v>
      </c>
      <c r="E2766" s="57" t="s">
        <v>446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13"/>
        <v>8</v>
      </c>
      <c r="L2766" s="57">
        <f t="shared" si="214"/>
        <v>16</v>
      </c>
      <c r="M2766" s="4" t="s">
        <v>5139</v>
      </c>
      <c r="N2766" s="57" t="s">
        <v>52</v>
      </c>
      <c r="O2766" s="57">
        <v>9330</v>
      </c>
      <c r="P2766" s="4" t="s">
        <v>5402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8"/>
        <v>23</v>
      </c>
      <c r="C2767" s="57" t="str">
        <f t="shared" si="209"/>
        <v>Jun</v>
      </c>
      <c r="D2767" s="4" t="s">
        <v>3729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13"/>
        <v>8</v>
      </c>
      <c r="L2767" s="57">
        <f t="shared" si="214"/>
        <v>16</v>
      </c>
      <c r="M2767" s="4" t="s">
        <v>2282</v>
      </c>
      <c r="N2767" s="57" t="s">
        <v>57</v>
      </c>
      <c r="O2767" s="57">
        <v>275205</v>
      </c>
      <c r="P2767" s="4" t="s">
        <v>5450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8"/>
        <v>23</v>
      </c>
      <c r="C2768" s="57" t="str">
        <f t="shared" si="209"/>
        <v>Jun</v>
      </c>
      <c r="D2768" s="4" t="s">
        <v>3729</v>
      </c>
      <c r="E2768" s="57" t="s">
        <v>446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13"/>
        <v>12</v>
      </c>
      <c r="L2768" s="57">
        <f t="shared" si="214"/>
        <v>36</v>
      </c>
      <c r="M2768" s="4" t="s">
        <v>2282</v>
      </c>
      <c r="N2768" s="57" t="s">
        <v>57</v>
      </c>
      <c r="O2768" s="57" t="s">
        <v>6056</v>
      </c>
      <c r="P2768" s="4" t="s">
        <v>5556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8"/>
        <v>23</v>
      </c>
      <c r="C2769" s="57" t="str">
        <f t="shared" si="209"/>
        <v>Jun</v>
      </c>
      <c r="D2769" s="4" t="s">
        <v>3729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13"/>
        <v>12</v>
      </c>
      <c r="L2769" s="57">
        <f t="shared" si="214"/>
        <v>36</v>
      </c>
      <c r="M2769" s="4" t="s">
        <v>2282</v>
      </c>
      <c r="N2769" s="57" t="s">
        <v>57</v>
      </c>
      <c r="O2769" s="57" t="s">
        <v>5101</v>
      </c>
      <c r="P2769" s="4" t="s">
        <v>5217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8"/>
        <v>23</v>
      </c>
      <c r="C2770" s="57" t="str">
        <f t="shared" si="209"/>
        <v>Jun</v>
      </c>
      <c r="D2770" s="4" t="s">
        <v>477</v>
      </c>
      <c r="E2770" s="57" t="s">
        <v>446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13"/>
        <v>8</v>
      </c>
      <c r="L2770" s="57">
        <f t="shared" si="214"/>
        <v>104</v>
      </c>
      <c r="M2770" s="4" t="s">
        <v>1913</v>
      </c>
      <c r="N2770" s="57" t="s">
        <v>443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8"/>
        <v>23</v>
      </c>
      <c r="C2771" s="57" t="str">
        <f t="shared" si="209"/>
        <v>Jun</v>
      </c>
      <c r="D2771" s="4" t="s">
        <v>2836</v>
      </c>
      <c r="E2771" s="57" t="s">
        <v>446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13"/>
        <v>10</v>
      </c>
      <c r="L2771" s="57">
        <f t="shared" si="214"/>
        <v>10</v>
      </c>
      <c r="M2771" s="4" t="s">
        <v>1913</v>
      </c>
      <c r="N2771" s="57" t="s">
        <v>443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8"/>
        <v>23</v>
      </c>
      <c r="C2772" s="57" t="str">
        <f t="shared" si="209"/>
        <v>Jun</v>
      </c>
      <c r="D2772" s="4" t="s">
        <v>5272</v>
      </c>
      <c r="E2772" s="57" t="s">
        <v>446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13"/>
        <v>11</v>
      </c>
      <c r="L2772" s="57">
        <f t="shared" si="214"/>
        <v>88</v>
      </c>
      <c r="M2772" s="4" t="s">
        <v>1913</v>
      </c>
      <c r="N2772" s="57" t="s">
        <v>443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8"/>
        <v>23</v>
      </c>
      <c r="C2773" s="57" t="str">
        <f t="shared" si="209"/>
        <v>Jun</v>
      </c>
      <c r="D2773" s="4" t="s">
        <v>434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13"/>
        <v>9.5</v>
      </c>
      <c r="L2773" s="57">
        <f t="shared" si="214"/>
        <v>9.5</v>
      </c>
      <c r="M2773" s="4" t="s">
        <v>1913</v>
      </c>
      <c r="N2773" s="57" t="s">
        <v>444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8"/>
        <v>23</v>
      </c>
      <c r="C2774" s="57" t="str">
        <f t="shared" si="209"/>
        <v>Jun</v>
      </c>
      <c r="D2774" s="4" t="s">
        <v>435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13"/>
        <v>10.5</v>
      </c>
      <c r="L2774" s="57">
        <f t="shared" si="214"/>
        <v>10.5</v>
      </c>
      <c r="M2774" s="4" t="s">
        <v>1913</v>
      </c>
      <c r="N2774" s="57" t="s">
        <v>444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8"/>
        <v>23</v>
      </c>
      <c r="C2775" s="57" t="str">
        <f t="shared" si="209"/>
        <v>Jun</v>
      </c>
      <c r="D2775" s="4" t="s">
        <v>440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13"/>
        <v>11.5</v>
      </c>
      <c r="L2775" s="57">
        <f t="shared" si="214"/>
        <v>11.5</v>
      </c>
      <c r="M2775" s="4" t="s">
        <v>1913</v>
      </c>
      <c r="N2775" s="57" t="s">
        <v>444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8"/>
        <v>23</v>
      </c>
      <c r="C2776" s="57" t="str">
        <f t="shared" si="209"/>
        <v>Jun</v>
      </c>
      <c r="D2776" s="4" t="s">
        <v>2486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13"/>
        <v>11.75</v>
      </c>
      <c r="L2776" s="57">
        <f t="shared" si="214"/>
        <v>11.75</v>
      </c>
      <c r="M2776" s="4" t="s">
        <v>1913</v>
      </c>
      <c r="N2776" s="57" t="s">
        <v>444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8"/>
        <v>23</v>
      </c>
      <c r="C2777" s="57" t="str">
        <f t="shared" si="209"/>
        <v>Jun</v>
      </c>
      <c r="D2777" s="4" t="s">
        <v>2199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13"/>
        <v>12</v>
      </c>
      <c r="L2777" s="57">
        <f t="shared" si="214"/>
        <v>564</v>
      </c>
      <c r="M2777" s="4" t="s">
        <v>1913</v>
      </c>
      <c r="N2777" s="57" t="s">
        <v>444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8"/>
        <v>23</v>
      </c>
      <c r="C2778" s="57" t="str">
        <f t="shared" si="209"/>
        <v>Jun</v>
      </c>
      <c r="D2778" s="4" t="s">
        <v>676</v>
      </c>
      <c r="E2778" s="57" t="s">
        <v>446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13"/>
        <v>12</v>
      </c>
      <c r="L2778" s="57">
        <f t="shared" si="214"/>
        <v>36</v>
      </c>
      <c r="M2778" s="4" t="s">
        <v>5139</v>
      </c>
      <c r="N2778" s="57" t="s">
        <v>52</v>
      </c>
      <c r="O2778" s="57">
        <v>9330</v>
      </c>
      <c r="P2778" s="4" t="s">
        <v>5525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8"/>
        <v>23</v>
      </c>
      <c r="C2779" s="57" t="str">
        <f t="shared" si="209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13"/>
        <v>10</v>
      </c>
      <c r="L2779" s="57">
        <f t="shared" si="214"/>
        <v>20</v>
      </c>
      <c r="M2779" s="4" t="s">
        <v>453</v>
      </c>
      <c r="N2779" s="57" t="s">
        <v>436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8"/>
        <v>23</v>
      </c>
      <c r="C2780" s="57" t="str">
        <f t="shared" si="209"/>
        <v>Jun</v>
      </c>
      <c r="D2780" s="4" t="s">
        <v>2280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13"/>
        <v>2</v>
      </c>
      <c r="L2780" s="57">
        <f t="shared" si="214"/>
        <v>2</v>
      </c>
      <c r="M2780" s="4" t="s">
        <v>5139</v>
      </c>
      <c r="N2780" s="57" t="s">
        <v>52</v>
      </c>
      <c r="O2780" s="57">
        <v>9330</v>
      </c>
      <c r="P2780" s="4" t="s">
        <v>2429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8"/>
        <v>23</v>
      </c>
      <c r="C2781" s="57" t="str">
        <f t="shared" si="209"/>
        <v>Jun</v>
      </c>
      <c r="D2781" s="4" t="s">
        <v>2281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13"/>
        <v>2</v>
      </c>
      <c r="L2781" s="57">
        <f t="shared" si="214"/>
        <v>2</v>
      </c>
      <c r="M2781" s="4" t="s">
        <v>5139</v>
      </c>
      <c r="N2781" s="57" t="s">
        <v>52</v>
      </c>
      <c r="O2781" s="57">
        <v>9330</v>
      </c>
      <c r="P2781" s="4" t="s">
        <v>2429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8"/>
        <v>23</v>
      </c>
      <c r="C2782" s="57" t="str">
        <f t="shared" si="209"/>
        <v>Jun</v>
      </c>
      <c r="D2782" s="4" t="s">
        <v>3511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13"/>
        <v>8</v>
      </c>
      <c r="L2782" s="57">
        <f t="shared" si="214"/>
        <v>32</v>
      </c>
      <c r="M2782" s="4" t="s">
        <v>2282</v>
      </c>
      <c r="N2782" s="57" t="s">
        <v>57</v>
      </c>
      <c r="O2782" s="57" t="s">
        <v>6224</v>
      </c>
      <c r="P2782" s="4" t="s">
        <v>5482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8"/>
        <v>23</v>
      </c>
      <c r="C2783" s="57" t="str">
        <f t="shared" si="209"/>
        <v>Jun</v>
      </c>
      <c r="D2783" s="4" t="s">
        <v>3912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13"/>
        <v>10</v>
      </c>
      <c r="L2783" s="57">
        <f t="shared" si="214"/>
        <v>30</v>
      </c>
      <c r="M2783" s="4" t="s">
        <v>2282</v>
      </c>
      <c r="N2783" s="57" t="s">
        <v>57</v>
      </c>
      <c r="O2783" s="57" t="s">
        <v>6225</v>
      </c>
      <c r="P2783" s="4" t="s">
        <v>5482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8"/>
        <v>23</v>
      </c>
      <c r="C2784" s="57" t="str">
        <f t="shared" si="209"/>
        <v>Jun</v>
      </c>
      <c r="D2784" s="4" t="s">
        <v>3912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13"/>
        <v>12</v>
      </c>
      <c r="L2784" s="57">
        <f t="shared" si="214"/>
        <v>36</v>
      </c>
      <c r="M2784" s="4" t="s">
        <v>2282</v>
      </c>
      <c r="N2784" s="57" t="s">
        <v>57</v>
      </c>
      <c r="O2784" s="57">
        <v>275201</v>
      </c>
      <c r="P2784" s="4" t="s">
        <v>5557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ref="B2785:B2848" si="215">WEEKNUM(A2785)</f>
        <v>23</v>
      </c>
      <c r="C2785" s="57" t="str">
        <f t="shared" ref="C2785:C2848" si="216">TEXT(A2785,"Mmm")</f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13"/>
        <v>9.5</v>
      </c>
      <c r="L2785" s="57">
        <f t="shared" si="214"/>
        <v>9.5</v>
      </c>
      <c r="M2785" s="4" t="s">
        <v>5139</v>
      </c>
      <c r="N2785" s="57" t="s">
        <v>52</v>
      </c>
      <c r="O2785" s="57">
        <v>9330</v>
      </c>
      <c r="P2785" s="4" t="s">
        <v>5483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15"/>
        <v>23</v>
      </c>
      <c r="C2786" s="57" t="str">
        <f t="shared" si="216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13"/>
        <v>12</v>
      </c>
      <c r="L2786" s="57">
        <f t="shared" si="214"/>
        <v>48</v>
      </c>
      <c r="M2786" s="4" t="s">
        <v>5139</v>
      </c>
      <c r="N2786" s="57" t="s">
        <v>52</v>
      </c>
      <c r="O2786" s="57">
        <v>9330</v>
      </c>
      <c r="P2786" s="4" t="s">
        <v>5483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15"/>
        <v>23</v>
      </c>
      <c r="C2787" s="57" t="str">
        <f t="shared" si="216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13"/>
        <v>11</v>
      </c>
      <c r="L2787" s="57">
        <f t="shared" si="214"/>
        <v>55</v>
      </c>
      <c r="M2787" s="4" t="s">
        <v>3124</v>
      </c>
      <c r="N2787" s="57" t="s">
        <v>6347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15"/>
        <v>23</v>
      </c>
      <c r="C2788" s="57" t="str">
        <f t="shared" si="216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13"/>
        <v>11.5</v>
      </c>
      <c r="L2788" s="57">
        <f t="shared" si="214"/>
        <v>11.5</v>
      </c>
      <c r="M2788" s="4" t="s">
        <v>3124</v>
      </c>
      <c r="N2788" s="57" t="s">
        <v>6347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15"/>
        <v>23</v>
      </c>
      <c r="C2789" s="57" t="str">
        <f t="shared" si="216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13"/>
        <v>11.75</v>
      </c>
      <c r="L2789" s="57">
        <f t="shared" si="214"/>
        <v>11.75</v>
      </c>
      <c r="M2789" s="4" t="s">
        <v>3124</v>
      </c>
      <c r="N2789" s="57" t="s">
        <v>6347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si="215"/>
        <v>23</v>
      </c>
      <c r="C2790" s="57" t="str">
        <f t="shared" si="216"/>
        <v>Jun</v>
      </c>
      <c r="D2790" s="4" t="s">
        <v>5449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13"/>
        <v>12</v>
      </c>
      <c r="L2790" s="57">
        <f t="shared" si="214"/>
        <v>84</v>
      </c>
      <c r="M2790" s="4" t="s">
        <v>3124</v>
      </c>
      <c r="N2790" s="57" t="s">
        <v>6347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15"/>
        <v>23</v>
      </c>
      <c r="C2791" s="57" t="str">
        <f t="shared" si="216"/>
        <v>Jun</v>
      </c>
      <c r="D2791" s="4" t="s">
        <v>2836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13"/>
        <v>8</v>
      </c>
      <c r="L2791" s="57">
        <f t="shared" si="214"/>
        <v>432</v>
      </c>
      <c r="M2791" s="4" t="s">
        <v>1913</v>
      </c>
      <c r="N2791" s="57" t="s">
        <v>443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15"/>
        <v>23</v>
      </c>
      <c r="C2792" s="57" t="str">
        <f t="shared" si="216"/>
        <v>Jun</v>
      </c>
      <c r="D2792" s="4" t="s">
        <v>5272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13"/>
        <v>9</v>
      </c>
      <c r="L2792" s="57">
        <f t="shared" si="214"/>
        <v>9</v>
      </c>
      <c r="M2792" s="4" t="s">
        <v>1913</v>
      </c>
      <c r="N2792" s="57" t="s">
        <v>443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15"/>
        <v>23</v>
      </c>
      <c r="C2793" s="57" t="str">
        <f t="shared" si="216"/>
        <v>Jun</v>
      </c>
      <c r="D2793" s="4" t="s">
        <v>2836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13"/>
        <v>9.5</v>
      </c>
      <c r="L2793" s="57">
        <f t="shared" si="214"/>
        <v>19</v>
      </c>
      <c r="M2793" s="4" t="s">
        <v>1913</v>
      </c>
      <c r="N2793" s="57" t="s">
        <v>443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15"/>
        <v>23</v>
      </c>
      <c r="C2794" s="57" t="str">
        <f t="shared" si="216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13"/>
        <v>10</v>
      </c>
      <c r="L2794" s="57">
        <f t="shared" si="214"/>
        <v>20</v>
      </c>
      <c r="M2794" s="4" t="s">
        <v>1913</v>
      </c>
      <c r="N2794" s="57" t="s">
        <v>443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15"/>
        <v>23</v>
      </c>
      <c r="C2795" s="57" t="str">
        <f t="shared" si="216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13"/>
        <v>10.5</v>
      </c>
      <c r="L2795" s="57">
        <f t="shared" si="214"/>
        <v>21</v>
      </c>
      <c r="M2795" s="4" t="s">
        <v>1913</v>
      </c>
      <c r="N2795" s="57" t="s">
        <v>443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15"/>
        <v>23</v>
      </c>
      <c r="C2796" s="57" t="str">
        <f t="shared" si="216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ref="K2796:K2859" si="217">I2796+J2796</f>
        <v>11.25</v>
      </c>
      <c r="L2796" s="57">
        <f t="shared" ref="L2796:L2857" si="218">H2796*K2796</f>
        <v>11.25</v>
      </c>
      <c r="M2796" s="4" t="s">
        <v>1913</v>
      </c>
      <c r="N2796" s="57" t="s">
        <v>443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15"/>
        <v>23</v>
      </c>
      <c r="C2797" s="57" t="str">
        <f t="shared" si="216"/>
        <v>Jun</v>
      </c>
      <c r="D2797" s="4" t="s">
        <v>4847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17"/>
        <v>11.5</v>
      </c>
      <c r="L2797" s="57">
        <f t="shared" si="218"/>
        <v>57.5</v>
      </c>
      <c r="M2797" s="4" t="s">
        <v>1913</v>
      </c>
      <c r="N2797" s="57" t="s">
        <v>443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15"/>
        <v>23</v>
      </c>
      <c r="C2798" s="57" t="str">
        <f t="shared" si="216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17"/>
        <v>8</v>
      </c>
      <c r="L2798" s="57">
        <f t="shared" si="218"/>
        <v>8</v>
      </c>
      <c r="M2798" s="4" t="s">
        <v>1913</v>
      </c>
      <c r="N2798" s="57" t="s">
        <v>444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15"/>
        <v>23</v>
      </c>
      <c r="C2799" s="57" t="str">
        <f t="shared" si="216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17"/>
        <v>9.5</v>
      </c>
      <c r="L2799" s="57">
        <f t="shared" si="218"/>
        <v>9.5</v>
      </c>
      <c r="M2799" s="4" t="s">
        <v>1913</v>
      </c>
      <c r="N2799" s="57" t="s">
        <v>444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15"/>
        <v>23</v>
      </c>
      <c r="C2800" s="57" t="str">
        <f t="shared" si="216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17"/>
        <v>12</v>
      </c>
      <c r="L2800" s="57">
        <f t="shared" si="218"/>
        <v>660</v>
      </c>
      <c r="M2800" s="4" t="s">
        <v>1913</v>
      </c>
      <c r="N2800" s="57" t="s">
        <v>444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15"/>
        <v>23</v>
      </c>
      <c r="C2801" s="57" t="str">
        <f t="shared" si="216"/>
        <v>Jun</v>
      </c>
      <c r="D2801" s="4" t="s">
        <v>676</v>
      </c>
      <c r="E2801" s="57" t="s">
        <v>446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si="217"/>
        <v>12</v>
      </c>
      <c r="L2801" s="57">
        <f t="shared" si="218"/>
        <v>36</v>
      </c>
      <c r="M2801" s="4" t="s">
        <v>5139</v>
      </c>
      <c r="N2801" s="57" t="s">
        <v>52</v>
      </c>
      <c r="O2801" s="57">
        <v>9330</v>
      </c>
      <c r="P2801" s="4" t="s">
        <v>5525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15"/>
        <v>23</v>
      </c>
      <c r="C2802" s="57" t="str">
        <f t="shared" si="216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7"/>
        <v>8</v>
      </c>
      <c r="L2802" s="57">
        <f t="shared" si="218"/>
        <v>8</v>
      </c>
      <c r="M2802" s="4" t="s">
        <v>453</v>
      </c>
      <c r="N2802" s="57" t="s">
        <v>436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15"/>
        <v>23</v>
      </c>
      <c r="C2803" s="57" t="str">
        <f t="shared" si="216"/>
        <v>Jun</v>
      </c>
      <c r="D2803" s="4" t="s">
        <v>436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7"/>
        <v>10</v>
      </c>
      <c r="L2803" s="57">
        <f t="shared" si="218"/>
        <v>10</v>
      </c>
      <c r="M2803" s="4" t="s">
        <v>453</v>
      </c>
      <c r="N2803" s="57" t="s">
        <v>436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15"/>
        <v>23</v>
      </c>
      <c r="C2804" s="57" t="str">
        <f t="shared" si="216"/>
        <v>Jun</v>
      </c>
      <c r="D2804" s="4" t="s">
        <v>2280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7"/>
        <v>2</v>
      </c>
      <c r="L2804" s="57">
        <f t="shared" si="218"/>
        <v>2</v>
      </c>
      <c r="M2804" s="4" t="s">
        <v>5139</v>
      </c>
      <c r="N2804" s="57" t="s">
        <v>52</v>
      </c>
      <c r="O2804" s="57">
        <v>9330</v>
      </c>
      <c r="P2804" s="4" t="s">
        <v>2429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15"/>
        <v>23</v>
      </c>
      <c r="C2805" s="57" t="str">
        <f t="shared" si="216"/>
        <v>Jun</v>
      </c>
      <c r="D2805" s="4" t="s">
        <v>2281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7"/>
        <v>2</v>
      </c>
      <c r="L2805" s="57">
        <f t="shared" si="218"/>
        <v>2</v>
      </c>
      <c r="M2805" s="4" t="s">
        <v>5139</v>
      </c>
      <c r="N2805" s="57" t="s">
        <v>52</v>
      </c>
      <c r="O2805" s="57">
        <v>9330</v>
      </c>
      <c r="P2805" s="4" t="s">
        <v>2429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15"/>
        <v>23</v>
      </c>
      <c r="C2806" s="57" t="str">
        <f t="shared" si="216"/>
        <v>Jun</v>
      </c>
      <c r="D2806" s="4" t="s">
        <v>3511</v>
      </c>
      <c r="E2806" s="57" t="s">
        <v>446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7"/>
        <v>10</v>
      </c>
      <c r="L2806" s="57">
        <f t="shared" si="218"/>
        <v>30</v>
      </c>
      <c r="M2806" s="4" t="s">
        <v>2282</v>
      </c>
      <c r="N2806" s="57" t="s">
        <v>57</v>
      </c>
      <c r="O2806" s="57" t="s">
        <v>5101</v>
      </c>
      <c r="P2806" s="4" t="s">
        <v>5524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15"/>
        <v>23</v>
      </c>
      <c r="C2807" s="57" t="str">
        <f t="shared" si="216"/>
        <v>Jun</v>
      </c>
      <c r="D2807" s="4" t="s">
        <v>676</v>
      </c>
      <c r="E2807" s="57" t="s">
        <v>446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7"/>
        <v>12</v>
      </c>
      <c r="L2807" s="57">
        <f t="shared" si="218"/>
        <v>60</v>
      </c>
      <c r="M2807" s="4" t="s">
        <v>5139</v>
      </c>
      <c r="N2807" s="57" t="s">
        <v>52</v>
      </c>
      <c r="O2807" s="57">
        <v>9330</v>
      </c>
      <c r="P2807" s="4" t="s">
        <v>5483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15"/>
        <v>23</v>
      </c>
      <c r="C2808" s="57" t="str">
        <f t="shared" si="216"/>
        <v>Jun</v>
      </c>
      <c r="D2808" s="4" t="s">
        <v>1196</v>
      </c>
      <c r="E2808" s="57" t="s">
        <v>446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7"/>
        <v>12</v>
      </c>
      <c r="L2808" s="57">
        <f t="shared" si="218"/>
        <v>24</v>
      </c>
      <c r="M2808" s="4" t="s">
        <v>2282</v>
      </c>
      <c r="N2808" s="57" t="s">
        <v>57</v>
      </c>
      <c r="O2808" s="57" t="s">
        <v>6056</v>
      </c>
      <c r="P2808" s="4" t="s">
        <v>5556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15"/>
        <v>23</v>
      </c>
      <c r="C2809" s="57" t="str">
        <f t="shared" si="216"/>
        <v>Jun</v>
      </c>
      <c r="D2809" s="4" t="s">
        <v>1196</v>
      </c>
      <c r="E2809" s="57" t="s">
        <v>446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7"/>
        <v>12</v>
      </c>
      <c r="L2809" s="57">
        <f t="shared" si="218"/>
        <v>48</v>
      </c>
      <c r="M2809" s="4" t="s">
        <v>2282</v>
      </c>
      <c r="N2809" s="57" t="s">
        <v>57</v>
      </c>
      <c r="O2809" s="57" t="s">
        <v>5101</v>
      </c>
      <c r="P2809" s="4" t="s">
        <v>5217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15"/>
        <v>23</v>
      </c>
      <c r="C2810" s="57" t="str">
        <f t="shared" si="216"/>
        <v>Jun</v>
      </c>
      <c r="D2810" s="4" t="s">
        <v>5449</v>
      </c>
      <c r="E2810" s="57" t="s">
        <v>446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7"/>
        <v>8</v>
      </c>
      <c r="L2810" s="57">
        <f t="shared" si="218"/>
        <v>280</v>
      </c>
      <c r="M2810" s="4" t="s">
        <v>1913</v>
      </c>
      <c r="N2810" s="57" t="s">
        <v>443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15"/>
        <v>23</v>
      </c>
      <c r="C2811" s="57" t="str">
        <f t="shared" si="216"/>
        <v>Jun</v>
      </c>
      <c r="D2811" s="4" t="s">
        <v>2836</v>
      </c>
      <c r="E2811" s="57" t="s">
        <v>446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7"/>
        <v>9.5</v>
      </c>
      <c r="L2811" s="57">
        <f t="shared" si="218"/>
        <v>19</v>
      </c>
      <c r="M2811" s="4" t="s">
        <v>1913</v>
      </c>
      <c r="N2811" s="57" t="s">
        <v>443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15"/>
        <v>23</v>
      </c>
      <c r="C2812" s="57" t="str">
        <f t="shared" si="216"/>
        <v>Jun</v>
      </c>
      <c r="D2812" s="4" t="s">
        <v>5272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7"/>
        <v>10</v>
      </c>
      <c r="L2812" s="57">
        <f t="shared" si="218"/>
        <v>50</v>
      </c>
      <c r="M2812" s="4" t="s">
        <v>1913</v>
      </c>
      <c r="N2812" s="57" t="s">
        <v>443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15"/>
        <v>23</v>
      </c>
      <c r="C2813" s="57" t="str">
        <f t="shared" si="216"/>
        <v>Jun</v>
      </c>
      <c r="D2813" s="4" t="s">
        <v>2836</v>
      </c>
      <c r="E2813" s="57" t="s">
        <v>446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7"/>
        <v>10.5</v>
      </c>
      <c r="L2813" s="57">
        <f t="shared" si="218"/>
        <v>52.5</v>
      </c>
      <c r="M2813" s="4" t="s">
        <v>1913</v>
      </c>
      <c r="N2813" s="57" t="s">
        <v>443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15"/>
        <v>23</v>
      </c>
      <c r="C2814" s="57" t="str">
        <f t="shared" si="216"/>
        <v>Jun</v>
      </c>
      <c r="D2814" s="4" t="s">
        <v>842</v>
      </c>
      <c r="E2814" s="57" t="s">
        <v>446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7"/>
        <v>10.75</v>
      </c>
      <c r="L2814" s="57">
        <f t="shared" si="218"/>
        <v>10.75</v>
      </c>
      <c r="M2814" s="4" t="s">
        <v>1913</v>
      </c>
      <c r="N2814" s="57" t="s">
        <v>443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15"/>
        <v>23</v>
      </c>
      <c r="C2815" s="57" t="str">
        <f t="shared" si="216"/>
        <v>Jun</v>
      </c>
      <c r="D2815" s="4" t="s">
        <v>843</v>
      </c>
      <c r="E2815" s="57" t="s">
        <v>446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7"/>
        <v>11</v>
      </c>
      <c r="L2815" s="57">
        <f t="shared" si="218"/>
        <v>165</v>
      </c>
      <c r="M2815" s="4" t="s">
        <v>1913</v>
      </c>
      <c r="N2815" s="57" t="s">
        <v>443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15"/>
        <v>23</v>
      </c>
      <c r="C2816" s="57" t="str">
        <f t="shared" si="216"/>
        <v>Jun</v>
      </c>
      <c r="D2816" s="4" t="s">
        <v>676</v>
      </c>
      <c r="E2816" s="57" t="s">
        <v>446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7"/>
        <v>11.5</v>
      </c>
      <c r="L2816" s="57">
        <f t="shared" si="218"/>
        <v>11.5</v>
      </c>
      <c r="M2816" s="4" t="s">
        <v>1913</v>
      </c>
      <c r="N2816" s="57" t="s">
        <v>443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15"/>
        <v>23</v>
      </c>
      <c r="C2817" s="57" t="str">
        <f t="shared" si="216"/>
        <v>Jun</v>
      </c>
      <c r="D2817" s="4" t="s">
        <v>4847</v>
      </c>
      <c r="E2817" s="57" t="s">
        <v>446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7"/>
        <v>12</v>
      </c>
      <c r="L2817" s="57">
        <f t="shared" si="218"/>
        <v>336</v>
      </c>
      <c r="M2817" s="4" t="s">
        <v>1913</v>
      </c>
      <c r="N2817" s="57" t="s">
        <v>443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15"/>
        <v>23</v>
      </c>
      <c r="C2818" s="57" t="str">
        <f t="shared" si="216"/>
        <v>Jun</v>
      </c>
      <c r="D2818" s="4" t="s">
        <v>440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7"/>
        <v>12</v>
      </c>
      <c r="L2818" s="57">
        <f t="shared" si="218"/>
        <v>480</v>
      </c>
      <c r="M2818" s="4" t="s">
        <v>1913</v>
      </c>
      <c r="N2818" s="57" t="s">
        <v>444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15"/>
        <v>23</v>
      </c>
      <c r="C2819" s="57" t="str">
        <f t="shared" si="216"/>
        <v>Jun</v>
      </c>
      <c r="D2819" s="4" t="s">
        <v>436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7"/>
        <v>8</v>
      </c>
      <c r="L2819" s="57">
        <f t="shared" si="218"/>
        <v>8</v>
      </c>
      <c r="M2819" s="4" t="s">
        <v>453</v>
      </c>
      <c r="N2819" s="57" t="s">
        <v>436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15"/>
        <v>23</v>
      </c>
      <c r="C2820" s="57" t="str">
        <f t="shared" si="216"/>
        <v>Jun</v>
      </c>
      <c r="D2820" s="4" t="s">
        <v>436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7"/>
        <v>10</v>
      </c>
      <c r="L2820" s="57">
        <f t="shared" si="218"/>
        <v>10</v>
      </c>
      <c r="M2820" s="4" t="s">
        <v>453</v>
      </c>
      <c r="N2820" s="57" t="s">
        <v>436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15"/>
        <v>23</v>
      </c>
      <c r="C2821" s="57" t="str">
        <f t="shared" si="216"/>
        <v>Jun</v>
      </c>
      <c r="D2821" s="4" t="s">
        <v>2280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7"/>
        <v>2</v>
      </c>
      <c r="L2821" s="57">
        <f t="shared" si="218"/>
        <v>2</v>
      </c>
      <c r="M2821" s="4" t="s">
        <v>5139</v>
      </c>
      <c r="N2821" s="57" t="s">
        <v>52</v>
      </c>
      <c r="O2821" s="57">
        <v>9330</v>
      </c>
      <c r="P2821" s="4" t="s">
        <v>2429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15"/>
        <v>23</v>
      </c>
      <c r="C2822" s="57" t="str">
        <f t="shared" si="216"/>
        <v>Jun</v>
      </c>
      <c r="D2822" s="4" t="s">
        <v>2281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7"/>
        <v>2</v>
      </c>
      <c r="L2822" s="57">
        <f t="shared" si="218"/>
        <v>2</v>
      </c>
      <c r="M2822" s="4" t="s">
        <v>5139</v>
      </c>
      <c r="N2822" s="57" t="s">
        <v>52</v>
      </c>
      <c r="O2822" s="57">
        <v>9330</v>
      </c>
      <c r="P2822" s="4" t="s">
        <v>2429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15"/>
        <v>23</v>
      </c>
      <c r="C2823" s="57" t="str">
        <f t="shared" si="216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7"/>
        <v>12</v>
      </c>
      <c r="L2823" s="57">
        <f t="shared" si="218"/>
        <v>60</v>
      </c>
      <c r="M2823" s="4" t="s">
        <v>5139</v>
      </c>
      <c r="N2823" s="57" t="s">
        <v>52</v>
      </c>
      <c r="O2823" s="57">
        <v>9330</v>
      </c>
      <c r="P2823" s="4" t="s">
        <v>5483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15"/>
        <v>23</v>
      </c>
      <c r="C2824" s="57" t="str">
        <f t="shared" si="216"/>
        <v>Jun</v>
      </c>
      <c r="D2824" s="4" t="s">
        <v>1196</v>
      </c>
      <c r="E2824" s="57" t="s">
        <v>446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7"/>
        <v>12</v>
      </c>
      <c r="L2824" s="57">
        <f t="shared" si="218"/>
        <v>24</v>
      </c>
      <c r="M2824" s="4" t="s">
        <v>2282</v>
      </c>
      <c r="N2824" s="57" t="s">
        <v>57</v>
      </c>
      <c r="O2824" s="57" t="s">
        <v>5101</v>
      </c>
      <c r="P2824" s="4" t="s">
        <v>5217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15"/>
        <v>23</v>
      </c>
      <c r="C2825" s="57" t="str">
        <f t="shared" si="216"/>
        <v>Jun</v>
      </c>
      <c r="D2825" s="4" t="s">
        <v>5449</v>
      </c>
      <c r="E2825" s="57" t="s">
        <v>446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7"/>
        <v>8</v>
      </c>
      <c r="L2825" s="57">
        <f t="shared" si="218"/>
        <v>88</v>
      </c>
      <c r="M2825" s="4" t="s">
        <v>1913</v>
      </c>
      <c r="N2825" s="57" t="s">
        <v>443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15"/>
        <v>23</v>
      </c>
      <c r="C2826" s="57" t="str">
        <f t="shared" si="216"/>
        <v>Jun</v>
      </c>
      <c r="D2826" s="4" t="s">
        <v>2836</v>
      </c>
      <c r="E2826" s="57" t="s">
        <v>446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7"/>
        <v>9.5</v>
      </c>
      <c r="L2826" s="57">
        <f t="shared" si="218"/>
        <v>85.5</v>
      </c>
      <c r="M2826" s="4" t="s">
        <v>1913</v>
      </c>
      <c r="N2826" s="57" t="s">
        <v>443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15"/>
        <v>23</v>
      </c>
      <c r="C2827" s="57" t="str">
        <f t="shared" si="216"/>
        <v>Jun</v>
      </c>
      <c r="D2827" s="4" t="s">
        <v>5272</v>
      </c>
      <c r="E2827" s="57" t="s">
        <v>446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7"/>
        <v>10</v>
      </c>
      <c r="L2827" s="57">
        <f t="shared" si="218"/>
        <v>50</v>
      </c>
      <c r="M2827" s="4" t="s">
        <v>1913</v>
      </c>
      <c r="N2827" s="57" t="s">
        <v>443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15"/>
        <v>23</v>
      </c>
      <c r="C2828" s="57" t="str">
        <f t="shared" si="216"/>
        <v>Jun</v>
      </c>
      <c r="D2828" s="4" t="s">
        <v>2836</v>
      </c>
      <c r="E2828" s="57" t="s">
        <v>446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7"/>
        <v>10.5</v>
      </c>
      <c r="L2828" s="57">
        <f t="shared" si="218"/>
        <v>10.5</v>
      </c>
      <c r="M2828" s="4" t="s">
        <v>1913</v>
      </c>
      <c r="N2828" s="57" t="s">
        <v>443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15"/>
        <v>23</v>
      </c>
      <c r="C2829" s="57" t="str">
        <f t="shared" si="216"/>
        <v>Jun</v>
      </c>
      <c r="D2829" s="4" t="s">
        <v>842</v>
      </c>
      <c r="E2829" s="57" t="s">
        <v>446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7"/>
        <v>11</v>
      </c>
      <c r="L2829" s="57">
        <f t="shared" si="218"/>
        <v>22</v>
      </c>
      <c r="M2829" s="4" t="s">
        <v>1913</v>
      </c>
      <c r="N2829" s="57" t="s">
        <v>443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15"/>
        <v>23</v>
      </c>
      <c r="C2830" s="57" t="str">
        <f t="shared" si="216"/>
        <v>Jun</v>
      </c>
      <c r="D2830" s="4" t="s">
        <v>843</v>
      </c>
      <c r="E2830" s="57" t="s">
        <v>446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7"/>
        <v>12</v>
      </c>
      <c r="L2830" s="57">
        <f t="shared" si="218"/>
        <v>276</v>
      </c>
      <c r="M2830" s="4" t="s">
        <v>1913</v>
      </c>
      <c r="N2830" s="57" t="s">
        <v>443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15"/>
        <v>23</v>
      </c>
      <c r="C2831" s="57" t="str">
        <f t="shared" si="216"/>
        <v>Jun</v>
      </c>
      <c r="D2831" s="4" t="s">
        <v>1427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7"/>
        <v>8</v>
      </c>
      <c r="L2831" s="57">
        <f t="shared" si="218"/>
        <v>24</v>
      </c>
      <c r="M2831" s="4" t="s">
        <v>1913</v>
      </c>
      <c r="N2831" s="57" t="s">
        <v>443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15"/>
        <v>23</v>
      </c>
      <c r="C2832" s="57" t="str">
        <f t="shared" si="216"/>
        <v>Jun</v>
      </c>
      <c r="D2832" s="4" t="s">
        <v>440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7"/>
        <v>12</v>
      </c>
      <c r="L2832" s="57">
        <f t="shared" si="218"/>
        <v>540</v>
      </c>
      <c r="M2832" s="4" t="s">
        <v>1913</v>
      </c>
      <c r="N2832" s="57" t="s">
        <v>444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15"/>
        <v>23</v>
      </c>
      <c r="C2833" s="57" t="str">
        <f t="shared" si="216"/>
        <v>Jun</v>
      </c>
      <c r="D2833" s="4" t="s">
        <v>436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7"/>
        <v>8</v>
      </c>
      <c r="L2833" s="57">
        <f t="shared" si="218"/>
        <v>16</v>
      </c>
      <c r="M2833" s="4" t="s">
        <v>453</v>
      </c>
      <c r="N2833" s="57" t="s">
        <v>436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15"/>
        <v>23</v>
      </c>
      <c r="C2834" s="57" t="str">
        <f t="shared" si="216"/>
        <v>Jun</v>
      </c>
      <c r="D2834" s="4" t="s">
        <v>2280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7"/>
        <v>2</v>
      </c>
      <c r="L2834" s="57">
        <f t="shared" si="218"/>
        <v>2</v>
      </c>
      <c r="M2834" s="4" t="s">
        <v>5139</v>
      </c>
      <c r="N2834" s="57" t="s">
        <v>52</v>
      </c>
      <c r="O2834" s="57">
        <v>9330</v>
      </c>
      <c r="P2834" s="4" t="s">
        <v>2429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15"/>
        <v>23</v>
      </c>
      <c r="C2835" s="57" t="str">
        <f t="shared" si="216"/>
        <v>Jun</v>
      </c>
      <c r="D2835" s="4" t="s">
        <v>2281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7"/>
        <v>2</v>
      </c>
      <c r="L2835" s="57">
        <f t="shared" si="218"/>
        <v>2</v>
      </c>
      <c r="M2835" s="4" t="s">
        <v>5139</v>
      </c>
      <c r="N2835" s="57" t="s">
        <v>52</v>
      </c>
      <c r="O2835" s="57">
        <v>9330</v>
      </c>
      <c r="P2835" s="4" t="s">
        <v>2429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15"/>
        <v>23</v>
      </c>
      <c r="C2836" s="57" t="str">
        <f t="shared" si="216"/>
        <v>Jun</v>
      </c>
      <c r="D2836" s="4" t="s">
        <v>676</v>
      </c>
      <c r="E2836" s="57" t="s">
        <v>446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7"/>
        <v>12</v>
      </c>
      <c r="L2836" s="57">
        <f t="shared" si="218"/>
        <v>48</v>
      </c>
      <c r="M2836" s="4" t="s">
        <v>5139</v>
      </c>
      <c r="N2836" s="57" t="s">
        <v>52</v>
      </c>
      <c r="O2836" s="57">
        <v>9330</v>
      </c>
      <c r="P2836" s="4" t="s">
        <v>5483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15"/>
        <v>23</v>
      </c>
      <c r="C2837" s="57" t="str">
        <f t="shared" si="216"/>
        <v>Jun</v>
      </c>
      <c r="D2837" s="4" t="s">
        <v>5449</v>
      </c>
      <c r="E2837" s="57" t="s">
        <v>446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7"/>
        <v>8</v>
      </c>
      <c r="L2837" s="57">
        <f t="shared" si="218"/>
        <v>32</v>
      </c>
      <c r="M2837" s="4" t="s">
        <v>1913</v>
      </c>
      <c r="N2837" s="57" t="s">
        <v>443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15"/>
        <v>23</v>
      </c>
      <c r="C2838" s="57" t="str">
        <f t="shared" si="216"/>
        <v>Jun</v>
      </c>
      <c r="D2838" s="4" t="s">
        <v>2836</v>
      </c>
      <c r="E2838" s="57" t="s">
        <v>446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7"/>
        <v>8.5</v>
      </c>
      <c r="L2838" s="57">
        <f t="shared" si="218"/>
        <v>8.5</v>
      </c>
      <c r="M2838" s="4" t="s">
        <v>1913</v>
      </c>
      <c r="N2838" s="57" t="s">
        <v>443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15"/>
        <v>23</v>
      </c>
      <c r="C2839" s="57" t="str">
        <f t="shared" si="216"/>
        <v>Jun</v>
      </c>
      <c r="D2839" s="4" t="s">
        <v>5272</v>
      </c>
      <c r="E2839" s="57" t="s">
        <v>446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7"/>
        <v>9</v>
      </c>
      <c r="L2839" s="57">
        <f t="shared" si="218"/>
        <v>9</v>
      </c>
      <c r="M2839" s="4" t="s">
        <v>1913</v>
      </c>
      <c r="N2839" s="57" t="s">
        <v>443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15"/>
        <v>23</v>
      </c>
      <c r="C2840" s="57" t="str">
        <f t="shared" si="216"/>
        <v>Jun</v>
      </c>
      <c r="D2840" s="4" t="s">
        <v>2836</v>
      </c>
      <c r="E2840" s="57" t="s">
        <v>446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7"/>
        <v>10</v>
      </c>
      <c r="L2840" s="57">
        <f t="shared" si="218"/>
        <v>10</v>
      </c>
      <c r="M2840" s="4" t="s">
        <v>1913</v>
      </c>
      <c r="N2840" s="57" t="s">
        <v>443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15"/>
        <v>23</v>
      </c>
      <c r="C2841" s="57" t="str">
        <f t="shared" si="216"/>
        <v>Jun</v>
      </c>
      <c r="D2841" s="4" t="s">
        <v>842</v>
      </c>
      <c r="E2841" s="57" t="s">
        <v>446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7"/>
        <v>12</v>
      </c>
      <c r="L2841" s="57">
        <f t="shared" si="218"/>
        <v>108</v>
      </c>
      <c r="M2841" s="4" t="s">
        <v>1913</v>
      </c>
      <c r="N2841" s="57" t="s">
        <v>443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15"/>
        <v>23</v>
      </c>
      <c r="C2842" s="57" t="str">
        <f t="shared" si="216"/>
        <v>Jun</v>
      </c>
      <c r="D2842" s="4" t="s">
        <v>843</v>
      </c>
      <c r="E2842" s="57" t="s">
        <v>446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7"/>
        <v>8</v>
      </c>
      <c r="L2842" s="57">
        <f t="shared" si="218"/>
        <v>8</v>
      </c>
      <c r="M2842" s="4" t="s">
        <v>1913</v>
      </c>
      <c r="N2842" s="57" t="s">
        <v>444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15"/>
        <v>23</v>
      </c>
      <c r="C2843" s="57" t="str">
        <f t="shared" si="216"/>
        <v>Jun</v>
      </c>
      <c r="D2843" s="4" t="s">
        <v>440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7"/>
        <v>12</v>
      </c>
      <c r="L2843" s="57">
        <f t="shared" si="218"/>
        <v>444</v>
      </c>
      <c r="M2843" s="4" t="s">
        <v>1913</v>
      </c>
      <c r="N2843" s="57" t="s">
        <v>444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15"/>
        <v>24</v>
      </c>
      <c r="C2844" s="57" t="str">
        <f t="shared" si="216"/>
        <v>Jun</v>
      </c>
      <c r="D2844" s="4" t="s">
        <v>436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7"/>
        <v>6</v>
      </c>
      <c r="L2844" s="57">
        <f t="shared" si="218"/>
        <v>6</v>
      </c>
      <c r="M2844" s="4" t="s">
        <v>453</v>
      </c>
      <c r="N2844" s="57" t="s">
        <v>436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15"/>
        <v>24</v>
      </c>
      <c r="C2845" s="57" t="str">
        <f t="shared" si="216"/>
        <v>Jun</v>
      </c>
      <c r="D2845" s="4" t="s">
        <v>436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7"/>
        <v>10</v>
      </c>
      <c r="L2845" s="57">
        <f t="shared" si="218"/>
        <v>10</v>
      </c>
      <c r="M2845" s="4" t="s">
        <v>453</v>
      </c>
      <c r="N2845" s="57" t="s">
        <v>436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15"/>
        <v>24</v>
      </c>
      <c r="C2846" s="57" t="str">
        <f t="shared" si="216"/>
        <v>Jun</v>
      </c>
      <c r="D2846" s="4" t="s">
        <v>2280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7"/>
        <v>2</v>
      </c>
      <c r="L2846" s="57">
        <f t="shared" si="218"/>
        <v>2</v>
      </c>
      <c r="M2846" s="4" t="s">
        <v>5139</v>
      </c>
      <c r="N2846" s="57" t="s">
        <v>52</v>
      </c>
      <c r="O2846" s="57">
        <v>9330</v>
      </c>
      <c r="P2846" s="4" t="s">
        <v>2429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15"/>
        <v>24</v>
      </c>
      <c r="C2847" s="57" t="str">
        <f t="shared" si="216"/>
        <v>Jun</v>
      </c>
      <c r="D2847" s="4" t="s">
        <v>2281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7"/>
        <v>2</v>
      </c>
      <c r="L2847" s="57">
        <f t="shared" si="218"/>
        <v>2</v>
      </c>
      <c r="M2847" s="4" t="s">
        <v>5139</v>
      </c>
      <c r="N2847" s="57" t="s">
        <v>52</v>
      </c>
      <c r="O2847" s="57">
        <v>9330</v>
      </c>
      <c r="P2847" s="4" t="s">
        <v>2429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15"/>
        <v>24</v>
      </c>
      <c r="C2848" s="57" t="str">
        <f t="shared" si="216"/>
        <v>Jun</v>
      </c>
      <c r="D2848" s="4" t="s">
        <v>676</v>
      </c>
      <c r="E2848" s="57" t="s">
        <v>446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7"/>
        <v>12</v>
      </c>
      <c r="L2848" s="57">
        <f t="shared" si="218"/>
        <v>48</v>
      </c>
      <c r="M2848" s="4" t="s">
        <v>5139</v>
      </c>
      <c r="N2848" s="57" t="s">
        <v>52</v>
      </c>
      <c r="O2848" s="57">
        <v>9330</v>
      </c>
      <c r="P2848" s="4" t="s">
        <v>5483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ref="B2849:B2910" si="219">WEEKNUM(A2849)</f>
        <v>24</v>
      </c>
      <c r="C2849" s="57" t="str">
        <f t="shared" ref="C2849:C2910" si="220">TEXT(A2849,"Mmm")</f>
        <v>Jun</v>
      </c>
      <c r="D2849" s="4" t="s">
        <v>5449</v>
      </c>
      <c r="E2849" s="57" t="s">
        <v>446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7"/>
        <v>8</v>
      </c>
      <c r="L2849" s="57">
        <f t="shared" si="218"/>
        <v>56</v>
      </c>
      <c r="M2849" s="4" t="s">
        <v>1913</v>
      </c>
      <c r="N2849" s="57" t="s">
        <v>443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19"/>
        <v>24</v>
      </c>
      <c r="C2850" s="57" t="str">
        <f t="shared" si="220"/>
        <v>Jun</v>
      </c>
      <c r="D2850" s="4" t="s">
        <v>2836</v>
      </c>
      <c r="E2850" s="57" t="s">
        <v>446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7"/>
        <v>9</v>
      </c>
      <c r="L2850" s="57">
        <f t="shared" si="218"/>
        <v>36</v>
      </c>
      <c r="M2850" s="4" t="s">
        <v>1913</v>
      </c>
      <c r="N2850" s="57" t="s">
        <v>443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19"/>
        <v>24</v>
      </c>
      <c r="C2851" s="57" t="str">
        <f t="shared" si="220"/>
        <v>Jun</v>
      </c>
      <c r="D2851" s="4" t="s">
        <v>5272</v>
      </c>
      <c r="E2851" s="57" t="s">
        <v>446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7"/>
        <v>10</v>
      </c>
      <c r="L2851" s="57">
        <f t="shared" si="218"/>
        <v>40</v>
      </c>
      <c r="M2851" s="4" t="s">
        <v>1913</v>
      </c>
      <c r="N2851" s="57" t="s">
        <v>443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19"/>
        <v>24</v>
      </c>
      <c r="C2852" s="57" t="str">
        <f t="shared" si="220"/>
        <v>Jun</v>
      </c>
      <c r="D2852" s="4" t="s">
        <v>2836</v>
      </c>
      <c r="E2852" s="57" t="s">
        <v>446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7"/>
        <v>10.5</v>
      </c>
      <c r="L2852" s="57">
        <f t="shared" si="218"/>
        <v>252</v>
      </c>
      <c r="M2852" s="4" t="s">
        <v>1913</v>
      </c>
      <c r="N2852" s="57" t="s">
        <v>443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19"/>
        <v>24</v>
      </c>
      <c r="C2853" s="57" t="str">
        <f t="shared" si="220"/>
        <v>Jun</v>
      </c>
      <c r="D2853" s="4" t="s">
        <v>2836</v>
      </c>
      <c r="E2853" s="57" t="s">
        <v>446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7"/>
        <v>11</v>
      </c>
      <c r="L2853" s="57">
        <f t="shared" si="218"/>
        <v>22</v>
      </c>
      <c r="M2853" s="4" t="s">
        <v>1913</v>
      </c>
      <c r="N2853" s="57" t="s">
        <v>443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si="219"/>
        <v>24</v>
      </c>
      <c r="C2854" s="57" t="str">
        <f t="shared" si="220"/>
        <v>Jun</v>
      </c>
      <c r="D2854" s="4" t="s">
        <v>842</v>
      </c>
      <c r="E2854" s="57" t="s">
        <v>446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7"/>
        <v>11.5</v>
      </c>
      <c r="L2854" s="57">
        <f t="shared" si="218"/>
        <v>46</v>
      </c>
      <c r="M2854" s="4" t="s">
        <v>1913</v>
      </c>
      <c r="N2854" s="57" t="s">
        <v>443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9"/>
        <v>24</v>
      </c>
      <c r="C2855" s="57" t="str">
        <f t="shared" si="220"/>
        <v>Jun</v>
      </c>
      <c r="D2855" s="4" t="s">
        <v>843</v>
      </c>
      <c r="E2855" s="57" t="s">
        <v>446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7"/>
        <v>12</v>
      </c>
      <c r="L2855" s="57">
        <f t="shared" si="218"/>
        <v>336</v>
      </c>
      <c r="M2855" s="4" t="s">
        <v>1913</v>
      </c>
      <c r="N2855" s="57" t="s">
        <v>444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9"/>
        <v>24</v>
      </c>
      <c r="C2856" s="57" t="str">
        <f t="shared" si="220"/>
        <v>Jun</v>
      </c>
      <c r="D2856" s="4" t="s">
        <v>440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7"/>
        <v>12</v>
      </c>
      <c r="L2856" s="57">
        <f t="shared" si="218"/>
        <v>480</v>
      </c>
      <c r="M2856" s="4" t="s">
        <v>1913</v>
      </c>
      <c r="N2856" s="57" t="s">
        <v>444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9"/>
        <v>24</v>
      </c>
      <c r="C2857" s="57" t="str">
        <f t="shared" si="220"/>
        <v>Jun</v>
      </c>
      <c r="D2857" s="4" t="s">
        <v>5613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7"/>
        <v>10</v>
      </c>
      <c r="L2857" s="57">
        <f t="shared" si="218"/>
        <v>10</v>
      </c>
      <c r="M2857" s="4" t="s">
        <v>6057</v>
      </c>
      <c r="N2857" s="57" t="s">
        <v>212</v>
      </c>
      <c r="O2857" s="57" t="s">
        <v>6053</v>
      </c>
      <c r="P2857" s="4" t="s">
        <v>6054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9"/>
        <v>24</v>
      </c>
      <c r="C2858" s="57" t="str">
        <f t="shared" si="220"/>
        <v>Jun</v>
      </c>
      <c r="D2858" s="4" t="s">
        <v>6170</v>
      </c>
      <c r="E2858" s="57" t="s">
        <v>446</v>
      </c>
      <c r="F2858" s="57" t="str">
        <f t="shared" ref="F2858:F2865" si="221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7"/>
        <v>8</v>
      </c>
      <c r="L2858" s="57">
        <f t="shared" ref="L2858:L2865" si="222">K2858*H2858</f>
        <v>16</v>
      </c>
      <c r="M2858" s="4" t="s">
        <v>3124</v>
      </c>
      <c r="N2858" s="57" t="s">
        <v>6347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9"/>
        <v>24</v>
      </c>
      <c r="C2859" s="57" t="str">
        <f t="shared" si="220"/>
        <v>Jun</v>
      </c>
      <c r="D2859" s="4" t="s">
        <v>6170</v>
      </c>
      <c r="E2859" s="57" t="s">
        <v>446</v>
      </c>
      <c r="F2859" s="57" t="str">
        <f t="shared" si="221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7"/>
        <v>10</v>
      </c>
      <c r="L2859" s="57">
        <f t="shared" si="222"/>
        <v>10</v>
      </c>
      <c r="M2859" s="4" t="s">
        <v>3124</v>
      </c>
      <c r="N2859" s="57" t="s">
        <v>6347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9"/>
        <v>24</v>
      </c>
      <c r="C2860" s="57" t="str">
        <f t="shared" si="220"/>
        <v>Jun</v>
      </c>
      <c r="D2860" s="4" t="s">
        <v>6170</v>
      </c>
      <c r="E2860" s="57" t="s">
        <v>446</v>
      </c>
      <c r="F2860" s="57" t="str">
        <f t="shared" si="221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ref="K2860:K2921" si="223">I2860+J2860</f>
        <v>11</v>
      </c>
      <c r="L2860" s="57">
        <f t="shared" si="222"/>
        <v>11</v>
      </c>
      <c r="M2860" s="4" t="s">
        <v>3124</v>
      </c>
      <c r="N2860" s="57" t="s">
        <v>6347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9"/>
        <v>24</v>
      </c>
      <c r="C2861" s="57" t="str">
        <f t="shared" si="220"/>
        <v>Jun</v>
      </c>
      <c r="D2861" s="4" t="s">
        <v>6170</v>
      </c>
      <c r="E2861" s="57" t="s">
        <v>446</v>
      </c>
      <c r="F2861" s="57" t="str">
        <f t="shared" si="221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23"/>
        <v>11.5</v>
      </c>
      <c r="L2861" s="57">
        <f t="shared" si="222"/>
        <v>11.5</v>
      </c>
      <c r="M2861" s="4" t="s">
        <v>3124</v>
      </c>
      <c r="N2861" s="57" t="s">
        <v>6347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9"/>
        <v>24</v>
      </c>
      <c r="C2862" s="57" t="str">
        <f t="shared" si="220"/>
        <v>Jun</v>
      </c>
      <c r="D2862" s="4" t="s">
        <v>6170</v>
      </c>
      <c r="E2862" s="57" t="s">
        <v>446</v>
      </c>
      <c r="F2862" s="57" t="str">
        <f t="shared" si="221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23"/>
        <v>12</v>
      </c>
      <c r="L2862" s="57">
        <f t="shared" si="222"/>
        <v>48</v>
      </c>
      <c r="M2862" s="4" t="s">
        <v>3124</v>
      </c>
      <c r="N2862" s="57" t="s">
        <v>6347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9"/>
        <v>24</v>
      </c>
      <c r="C2863" s="57" t="str">
        <f t="shared" si="220"/>
        <v>Jun</v>
      </c>
      <c r="D2863" s="4" t="s">
        <v>6170</v>
      </c>
      <c r="E2863" s="57" t="s">
        <v>446</v>
      </c>
      <c r="F2863" s="57" t="str">
        <f t="shared" si="221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23"/>
        <v>11</v>
      </c>
      <c r="L2863" s="57">
        <f t="shared" si="222"/>
        <v>11</v>
      </c>
      <c r="M2863" s="4" t="s">
        <v>3124</v>
      </c>
      <c r="N2863" s="57" t="s">
        <v>6347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9"/>
        <v>24</v>
      </c>
      <c r="C2864" s="57" t="str">
        <f t="shared" si="220"/>
        <v>Jun</v>
      </c>
      <c r="D2864" s="4" t="s">
        <v>6170</v>
      </c>
      <c r="E2864" s="57" t="s">
        <v>446</v>
      </c>
      <c r="F2864" s="57" t="str">
        <f t="shared" si="221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23"/>
        <v>11.5</v>
      </c>
      <c r="L2864" s="57">
        <f t="shared" si="222"/>
        <v>126.5</v>
      </c>
      <c r="M2864" s="4" t="s">
        <v>3124</v>
      </c>
      <c r="N2864" s="57" t="s">
        <v>6347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9"/>
        <v>24</v>
      </c>
      <c r="C2865" s="57" t="str">
        <f t="shared" si="220"/>
        <v>Jun</v>
      </c>
      <c r="D2865" s="4" t="s">
        <v>6170</v>
      </c>
      <c r="E2865" s="57" t="s">
        <v>446</v>
      </c>
      <c r="F2865" s="57" t="str">
        <f t="shared" si="221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si="223"/>
        <v>12</v>
      </c>
      <c r="L2865" s="57">
        <f t="shared" si="222"/>
        <v>120</v>
      </c>
      <c r="M2865" s="4" t="s">
        <v>3124</v>
      </c>
      <c r="N2865" s="57" t="s">
        <v>6347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9"/>
        <v>24</v>
      </c>
      <c r="C2866" s="57" t="str">
        <f t="shared" si="220"/>
        <v>Jun</v>
      </c>
      <c r="D2866" s="4" t="s">
        <v>436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23"/>
        <v>10</v>
      </c>
      <c r="L2866" s="57">
        <f t="shared" ref="L2866:L2876" si="224">H2866*K2866</f>
        <v>20</v>
      </c>
      <c r="M2866" s="4" t="s">
        <v>453</v>
      </c>
      <c r="N2866" s="57" t="s">
        <v>436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9"/>
        <v>24</v>
      </c>
      <c r="C2867" s="57" t="str">
        <f t="shared" si="220"/>
        <v>Jun</v>
      </c>
      <c r="D2867" s="4" t="s">
        <v>2280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23"/>
        <v>2</v>
      </c>
      <c r="L2867" s="57">
        <f t="shared" si="224"/>
        <v>2</v>
      </c>
      <c r="M2867" s="4" t="s">
        <v>5139</v>
      </c>
      <c r="N2867" s="57" t="s">
        <v>52</v>
      </c>
      <c r="O2867" s="57">
        <v>9330</v>
      </c>
      <c r="P2867" s="4" t="s">
        <v>2429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9"/>
        <v>24</v>
      </c>
      <c r="C2868" s="57" t="str">
        <f t="shared" si="220"/>
        <v>Jun</v>
      </c>
      <c r="D2868" s="4" t="s">
        <v>2281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23"/>
        <v>2</v>
      </c>
      <c r="L2868" s="57">
        <f t="shared" si="224"/>
        <v>2</v>
      </c>
      <c r="M2868" s="4" t="s">
        <v>5139</v>
      </c>
      <c r="N2868" s="57" t="s">
        <v>52</v>
      </c>
      <c r="O2868" s="57">
        <v>9330</v>
      </c>
      <c r="P2868" s="4" t="s">
        <v>2429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9"/>
        <v>24</v>
      </c>
      <c r="C2869" s="57" t="str">
        <f t="shared" si="220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23"/>
        <v>12</v>
      </c>
      <c r="L2869" s="57">
        <f t="shared" si="224"/>
        <v>60</v>
      </c>
      <c r="M2869" s="4" t="s">
        <v>5139</v>
      </c>
      <c r="N2869" s="57" t="s">
        <v>52</v>
      </c>
      <c r="O2869" s="57">
        <v>9330</v>
      </c>
      <c r="P2869" s="4" t="s">
        <v>5483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9"/>
        <v>24</v>
      </c>
      <c r="C2870" s="57" t="str">
        <f t="shared" si="220"/>
        <v>Jun</v>
      </c>
      <c r="D2870" s="4" t="s">
        <v>676</v>
      </c>
      <c r="E2870" s="57" t="s">
        <v>446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23"/>
        <v>10</v>
      </c>
      <c r="L2870" s="57">
        <f t="shared" si="224"/>
        <v>40</v>
      </c>
      <c r="M2870" s="4" t="s">
        <v>2282</v>
      </c>
      <c r="N2870" s="57" t="s">
        <v>57</v>
      </c>
      <c r="O2870" s="57" t="s">
        <v>5623</v>
      </c>
      <c r="P2870" s="4" t="s">
        <v>5624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9"/>
        <v>24</v>
      </c>
      <c r="C2871" s="57" t="str">
        <f t="shared" si="220"/>
        <v>Jun</v>
      </c>
      <c r="D2871" s="4" t="s">
        <v>5449</v>
      </c>
      <c r="E2871" s="57" t="s">
        <v>446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23"/>
        <v>8</v>
      </c>
      <c r="L2871" s="57">
        <f t="shared" si="224"/>
        <v>120</v>
      </c>
      <c r="M2871" s="4" t="s">
        <v>1913</v>
      </c>
      <c r="N2871" s="57" t="s">
        <v>443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9"/>
        <v>24</v>
      </c>
      <c r="C2872" s="57" t="str">
        <f t="shared" si="220"/>
        <v>Jun</v>
      </c>
      <c r="D2872" s="4" t="s">
        <v>2836</v>
      </c>
      <c r="E2872" s="57" t="s">
        <v>446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23"/>
        <v>10</v>
      </c>
      <c r="L2872" s="57">
        <f t="shared" si="224"/>
        <v>90</v>
      </c>
      <c r="M2872" s="4" t="s">
        <v>1913</v>
      </c>
      <c r="N2872" s="57" t="s">
        <v>443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9"/>
        <v>24</v>
      </c>
      <c r="C2873" s="57" t="str">
        <f t="shared" si="220"/>
        <v>Jun</v>
      </c>
      <c r="D2873" s="4" t="s">
        <v>5272</v>
      </c>
      <c r="E2873" s="57" t="s">
        <v>446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23"/>
        <v>11.75</v>
      </c>
      <c r="L2873" s="57">
        <f t="shared" si="224"/>
        <v>11.75</v>
      </c>
      <c r="M2873" s="4" t="s">
        <v>1913</v>
      </c>
      <c r="N2873" s="57" t="s">
        <v>443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9"/>
        <v>24</v>
      </c>
      <c r="C2874" s="57" t="str">
        <f t="shared" si="220"/>
        <v>Jun</v>
      </c>
      <c r="D2874" s="4" t="s">
        <v>2836</v>
      </c>
      <c r="E2874" s="57" t="s">
        <v>446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23"/>
        <v>12</v>
      </c>
      <c r="L2874" s="57">
        <f t="shared" si="224"/>
        <v>552</v>
      </c>
      <c r="M2874" s="4" t="s">
        <v>1913</v>
      </c>
      <c r="N2874" s="57" t="s">
        <v>443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9"/>
        <v>24</v>
      </c>
      <c r="C2875" s="57" t="str">
        <f t="shared" si="220"/>
        <v>Jun</v>
      </c>
      <c r="D2875" s="4" t="s">
        <v>440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23"/>
        <v>12</v>
      </c>
      <c r="L2875" s="57">
        <f t="shared" si="224"/>
        <v>504</v>
      </c>
      <c r="M2875" s="4" t="s">
        <v>1913</v>
      </c>
      <c r="N2875" s="57" t="s">
        <v>444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9"/>
        <v>24</v>
      </c>
      <c r="C2876" s="57" t="str">
        <f t="shared" si="220"/>
        <v>Jun</v>
      </c>
      <c r="D2876" s="4" t="s">
        <v>5613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23"/>
        <v>10</v>
      </c>
      <c r="L2876" s="57">
        <f t="shared" si="224"/>
        <v>10</v>
      </c>
      <c r="M2876" s="4" t="s">
        <v>6057</v>
      </c>
      <c r="N2876" s="57" t="s">
        <v>212</v>
      </c>
      <c r="O2876" s="57" t="s">
        <v>6053</v>
      </c>
      <c r="P2876" s="4" t="s">
        <v>6054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9"/>
        <v>24</v>
      </c>
      <c r="C2877" s="57" t="str">
        <f t="shared" si="220"/>
        <v>Jun</v>
      </c>
      <c r="D2877" s="4" t="s">
        <v>6170</v>
      </c>
      <c r="E2877" s="57" t="s">
        <v>446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23"/>
        <v>11.5</v>
      </c>
      <c r="L2877" s="57">
        <f>K2877*H2877</f>
        <v>11.5</v>
      </c>
      <c r="M2877" s="4" t="s">
        <v>3124</v>
      </c>
      <c r="N2877" s="57" t="s">
        <v>6347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9"/>
        <v>24</v>
      </c>
      <c r="C2878" s="57" t="str">
        <f t="shared" si="220"/>
        <v>Jun</v>
      </c>
      <c r="D2878" s="4" t="s">
        <v>6170</v>
      </c>
      <c r="E2878" s="57" t="s">
        <v>446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23"/>
        <v>12</v>
      </c>
      <c r="L2878" s="57">
        <f>K2878*H2878</f>
        <v>96</v>
      </c>
      <c r="M2878" s="4" t="s">
        <v>3124</v>
      </c>
      <c r="N2878" s="57" t="s">
        <v>6347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9"/>
        <v>24</v>
      </c>
      <c r="C2879" s="57" t="str">
        <f t="shared" si="220"/>
        <v>Jun</v>
      </c>
      <c r="D2879" s="4" t="s">
        <v>6170</v>
      </c>
      <c r="E2879" s="57" t="s">
        <v>446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23"/>
        <v>11</v>
      </c>
      <c r="L2879" s="57">
        <f>K2879*H2879</f>
        <v>22</v>
      </c>
      <c r="M2879" s="4" t="s">
        <v>3124</v>
      </c>
      <c r="N2879" s="57" t="s">
        <v>6347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9"/>
        <v>24</v>
      </c>
      <c r="C2880" s="57" t="str">
        <f t="shared" si="220"/>
        <v>Jun</v>
      </c>
      <c r="D2880" s="4" t="s">
        <v>6170</v>
      </c>
      <c r="E2880" s="57" t="s">
        <v>446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23"/>
        <v>11.5</v>
      </c>
      <c r="L2880" s="57">
        <f>K2880*H2880</f>
        <v>11.5</v>
      </c>
      <c r="M2880" s="4" t="s">
        <v>3124</v>
      </c>
      <c r="N2880" s="57" t="s">
        <v>6347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9"/>
        <v>24</v>
      </c>
      <c r="C2881" s="57" t="str">
        <f t="shared" si="220"/>
        <v>Jun</v>
      </c>
      <c r="D2881" s="4" t="s">
        <v>6170</v>
      </c>
      <c r="E2881" s="57" t="s">
        <v>446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23"/>
        <v>12</v>
      </c>
      <c r="L2881" s="57">
        <f>K2881*H2881</f>
        <v>216</v>
      </c>
      <c r="M2881" s="4" t="s">
        <v>3124</v>
      </c>
      <c r="N2881" s="57" t="s">
        <v>6347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9"/>
        <v>24</v>
      </c>
      <c r="C2882" s="57" t="str">
        <f t="shared" si="220"/>
        <v>Jun</v>
      </c>
      <c r="D2882" s="4" t="s">
        <v>436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23"/>
        <v>8</v>
      </c>
      <c r="L2882" s="57">
        <f t="shared" ref="L2882:L2894" si="225">H2882*K2882</f>
        <v>12</v>
      </c>
      <c r="M2882" s="4" t="s">
        <v>453</v>
      </c>
      <c r="N2882" s="57" t="s">
        <v>436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9"/>
        <v>24</v>
      </c>
      <c r="C2883" s="57" t="str">
        <f t="shared" si="220"/>
        <v>Jun</v>
      </c>
      <c r="D2883" s="4" t="s">
        <v>2280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23"/>
        <v>2</v>
      </c>
      <c r="L2883" s="57">
        <f t="shared" si="225"/>
        <v>2</v>
      </c>
      <c r="M2883" s="4" t="s">
        <v>5139</v>
      </c>
      <c r="N2883" s="57" t="s">
        <v>52</v>
      </c>
      <c r="O2883" s="57">
        <v>9330</v>
      </c>
      <c r="P2883" s="4" t="s">
        <v>2429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9"/>
        <v>24</v>
      </c>
      <c r="C2884" s="57" t="str">
        <f t="shared" si="220"/>
        <v>Jun</v>
      </c>
      <c r="D2884" s="4" t="s">
        <v>2281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23"/>
        <v>2</v>
      </c>
      <c r="L2884" s="57">
        <f t="shared" si="225"/>
        <v>2</v>
      </c>
      <c r="M2884" s="4" t="s">
        <v>5139</v>
      </c>
      <c r="N2884" s="57" t="s">
        <v>52</v>
      </c>
      <c r="O2884" s="57">
        <v>9330</v>
      </c>
      <c r="P2884" s="4" t="s">
        <v>2429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9"/>
        <v>24</v>
      </c>
      <c r="C2885" s="57" t="str">
        <f t="shared" si="220"/>
        <v>Jun</v>
      </c>
      <c r="D2885" s="4" t="s">
        <v>5401</v>
      </c>
      <c r="E2885" s="57" t="s">
        <v>446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23"/>
        <v>8</v>
      </c>
      <c r="L2885" s="57">
        <f t="shared" si="225"/>
        <v>80</v>
      </c>
      <c r="M2885" s="4" t="s">
        <v>448</v>
      </c>
      <c r="N2885" s="57" t="s">
        <v>456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9"/>
        <v>24</v>
      </c>
      <c r="C2886" s="57" t="str">
        <f t="shared" si="220"/>
        <v>Jun</v>
      </c>
      <c r="D2886" s="4" t="s">
        <v>5676</v>
      </c>
      <c r="E2886" s="57" t="s">
        <v>446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23"/>
        <v>10</v>
      </c>
      <c r="L2886" s="57">
        <f t="shared" si="225"/>
        <v>60</v>
      </c>
      <c r="M2886" s="4" t="s">
        <v>448</v>
      </c>
      <c r="N2886" s="57" t="s">
        <v>456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9"/>
        <v>24</v>
      </c>
      <c r="C2887" s="57" t="str">
        <f t="shared" si="220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23"/>
        <v>8</v>
      </c>
      <c r="L2887" s="57">
        <f t="shared" si="225"/>
        <v>16</v>
      </c>
      <c r="M2887" s="4" t="s">
        <v>5139</v>
      </c>
      <c r="N2887" s="57" t="s">
        <v>52</v>
      </c>
      <c r="O2887" s="57">
        <v>9330</v>
      </c>
      <c r="P2887" s="4" t="s">
        <v>5483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9"/>
        <v>24</v>
      </c>
      <c r="C2888" s="57" t="str">
        <f t="shared" si="220"/>
        <v>Jun</v>
      </c>
      <c r="D2888" s="4" t="s">
        <v>676</v>
      </c>
      <c r="E2888" s="57" t="s">
        <v>446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23"/>
        <v>12</v>
      </c>
      <c r="L2888" s="57">
        <f t="shared" si="225"/>
        <v>36</v>
      </c>
      <c r="M2888" s="4" t="s">
        <v>5139</v>
      </c>
      <c r="N2888" s="57" t="s">
        <v>52</v>
      </c>
      <c r="O2888" s="57">
        <v>9330</v>
      </c>
      <c r="P2888" s="4" t="s">
        <v>5483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9"/>
        <v>24</v>
      </c>
      <c r="C2889" s="57" t="str">
        <f t="shared" si="220"/>
        <v>Jun</v>
      </c>
      <c r="D2889" s="4" t="s">
        <v>5449</v>
      </c>
      <c r="E2889" s="57" t="s">
        <v>446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23"/>
        <v>8</v>
      </c>
      <c r="L2889" s="57">
        <f t="shared" si="225"/>
        <v>392</v>
      </c>
      <c r="M2889" s="4" t="s">
        <v>1913</v>
      </c>
      <c r="N2889" s="57" t="s">
        <v>443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9"/>
        <v>24</v>
      </c>
      <c r="C2890" s="57" t="str">
        <f t="shared" si="220"/>
        <v>Jun</v>
      </c>
      <c r="D2890" s="4" t="s">
        <v>2836</v>
      </c>
      <c r="E2890" s="57" t="s">
        <v>446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23"/>
        <v>11.75</v>
      </c>
      <c r="L2890" s="57">
        <f t="shared" si="225"/>
        <v>23.5</v>
      </c>
      <c r="M2890" s="4" t="s">
        <v>1913</v>
      </c>
      <c r="N2890" s="57" t="s">
        <v>443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9"/>
        <v>24</v>
      </c>
      <c r="C2891" s="57" t="str">
        <f t="shared" si="220"/>
        <v>Jun</v>
      </c>
      <c r="D2891" s="4" t="s">
        <v>5272</v>
      </c>
      <c r="E2891" s="57" t="s">
        <v>446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23"/>
        <v>12</v>
      </c>
      <c r="L2891" s="57">
        <f t="shared" si="225"/>
        <v>552</v>
      </c>
      <c r="M2891" s="4" t="s">
        <v>1913</v>
      </c>
      <c r="N2891" s="57" t="s">
        <v>443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9"/>
        <v>24</v>
      </c>
      <c r="C2892" s="57" t="str">
        <f t="shared" si="220"/>
        <v>Jun</v>
      </c>
      <c r="D2892" s="4" t="s">
        <v>476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23"/>
        <v>10</v>
      </c>
      <c r="L2892" s="57">
        <f t="shared" si="225"/>
        <v>70</v>
      </c>
      <c r="M2892" s="4" t="s">
        <v>1913</v>
      </c>
      <c r="N2892" s="57" t="s">
        <v>444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9"/>
        <v>24</v>
      </c>
      <c r="C2893" s="57" t="str">
        <f t="shared" si="220"/>
        <v>Jun</v>
      </c>
      <c r="D2893" s="4" t="s">
        <v>439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23"/>
        <v>12</v>
      </c>
      <c r="L2893" s="57">
        <f t="shared" si="225"/>
        <v>504</v>
      </c>
      <c r="M2893" s="4" t="s">
        <v>1913</v>
      </c>
      <c r="N2893" s="57" t="s">
        <v>444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9"/>
        <v>24</v>
      </c>
      <c r="C2894" s="57" t="str">
        <f t="shared" si="220"/>
        <v>Jun</v>
      </c>
      <c r="D2894" s="4" t="s">
        <v>5677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23"/>
        <v>6.5</v>
      </c>
      <c r="L2894" s="57">
        <f t="shared" si="225"/>
        <v>32.5</v>
      </c>
      <c r="M2894" s="4" t="s">
        <v>5678</v>
      </c>
      <c r="N2894" s="57" t="s">
        <v>3394</v>
      </c>
      <c r="O2894" s="57" t="s">
        <v>5679</v>
      </c>
      <c r="P2894" s="4" t="s">
        <v>5680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9"/>
        <v>24</v>
      </c>
      <c r="C2895" s="57" t="str">
        <f t="shared" si="220"/>
        <v>Jun</v>
      </c>
      <c r="D2895" s="4" t="s">
        <v>6170</v>
      </c>
      <c r="E2895" s="57" t="s">
        <v>446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23"/>
        <v>11.5</v>
      </c>
      <c r="L2895" s="57">
        <f>K2895*H2895</f>
        <v>11.5</v>
      </c>
      <c r="M2895" s="4" t="s">
        <v>3124</v>
      </c>
      <c r="N2895" s="57" t="s">
        <v>6347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9"/>
        <v>24</v>
      </c>
      <c r="C2896" s="57" t="str">
        <f t="shared" si="220"/>
        <v>Jun</v>
      </c>
      <c r="D2896" s="4" t="s">
        <v>6170</v>
      </c>
      <c r="E2896" s="57" t="s">
        <v>446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23"/>
        <v>12</v>
      </c>
      <c r="L2896" s="57">
        <f>K2896*H2896</f>
        <v>96</v>
      </c>
      <c r="M2896" s="4" t="s">
        <v>3124</v>
      </c>
      <c r="N2896" s="57" t="s">
        <v>6347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9"/>
        <v>24</v>
      </c>
      <c r="C2897" s="57" t="str">
        <f t="shared" si="220"/>
        <v>Jun</v>
      </c>
      <c r="D2897" s="4" t="s">
        <v>6170</v>
      </c>
      <c r="E2897" s="57" t="s">
        <v>446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23"/>
        <v>8</v>
      </c>
      <c r="L2897" s="57">
        <f>K2897*H2897</f>
        <v>96</v>
      </c>
      <c r="M2897" s="4" t="s">
        <v>3124</v>
      </c>
      <c r="N2897" s="57" t="s">
        <v>6347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9"/>
        <v>24</v>
      </c>
      <c r="C2898" s="57" t="str">
        <f t="shared" si="220"/>
        <v>Jun</v>
      </c>
      <c r="D2898" s="4" t="s">
        <v>6170</v>
      </c>
      <c r="E2898" s="57" t="s">
        <v>446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23"/>
        <v>12</v>
      </c>
      <c r="L2898" s="57">
        <f>K2898*H2898</f>
        <v>108</v>
      </c>
      <c r="M2898" s="4" t="s">
        <v>3124</v>
      </c>
      <c r="N2898" s="57" t="s">
        <v>6347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9"/>
        <v>24</v>
      </c>
      <c r="C2899" s="57" t="str">
        <f t="shared" si="220"/>
        <v>Jun</v>
      </c>
      <c r="D2899" s="4" t="s">
        <v>436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23"/>
        <v>10</v>
      </c>
      <c r="L2899" s="57">
        <f t="shared" ref="L2899:L2914" si="226">H2899*K2899</f>
        <v>20</v>
      </c>
      <c r="M2899" s="4" t="s">
        <v>453</v>
      </c>
      <c r="N2899" s="57" t="s">
        <v>436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9"/>
        <v>24</v>
      </c>
      <c r="C2900" s="57" t="str">
        <f t="shared" si="220"/>
        <v>Jun</v>
      </c>
      <c r="D2900" s="4" t="s">
        <v>2280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23"/>
        <v>2</v>
      </c>
      <c r="L2900" s="57">
        <f t="shared" si="226"/>
        <v>2</v>
      </c>
      <c r="M2900" s="4" t="s">
        <v>5139</v>
      </c>
      <c r="N2900" s="57" t="s">
        <v>52</v>
      </c>
      <c r="O2900" s="57">
        <v>9330</v>
      </c>
      <c r="P2900" s="4" t="s">
        <v>2429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9"/>
        <v>24</v>
      </c>
      <c r="C2901" s="57" t="str">
        <f t="shared" si="220"/>
        <v>Jun</v>
      </c>
      <c r="D2901" s="4" t="s">
        <v>2281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23"/>
        <v>2</v>
      </c>
      <c r="L2901" s="57">
        <f t="shared" si="226"/>
        <v>2</v>
      </c>
      <c r="M2901" s="4" t="s">
        <v>5139</v>
      </c>
      <c r="N2901" s="57" t="s">
        <v>52</v>
      </c>
      <c r="O2901" s="57">
        <v>9330</v>
      </c>
      <c r="P2901" s="4" t="s">
        <v>2429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9"/>
        <v>24</v>
      </c>
      <c r="C2902" s="57" t="str">
        <f t="shared" si="220"/>
        <v>Jun</v>
      </c>
      <c r="D2902" s="4" t="s">
        <v>5401</v>
      </c>
      <c r="E2902" s="57" t="s">
        <v>446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23"/>
        <v>9.5</v>
      </c>
      <c r="L2902" s="57">
        <f t="shared" si="226"/>
        <v>19</v>
      </c>
      <c r="M2902" s="4" t="s">
        <v>448</v>
      </c>
      <c r="N2902" s="57" t="s">
        <v>456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9"/>
        <v>24</v>
      </c>
      <c r="C2903" s="57" t="str">
        <f t="shared" si="220"/>
        <v>Jun</v>
      </c>
      <c r="D2903" s="4" t="s">
        <v>5676</v>
      </c>
      <c r="E2903" s="57" t="s">
        <v>446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23"/>
        <v>10</v>
      </c>
      <c r="L2903" s="57">
        <f t="shared" si="226"/>
        <v>20</v>
      </c>
      <c r="M2903" s="4" t="s">
        <v>448</v>
      </c>
      <c r="N2903" s="57" t="s">
        <v>456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9"/>
        <v>24</v>
      </c>
      <c r="C2904" s="57" t="str">
        <f t="shared" si="220"/>
        <v>Jun</v>
      </c>
      <c r="D2904" s="4" t="s">
        <v>676</v>
      </c>
      <c r="E2904" s="57" t="s">
        <v>446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23"/>
        <v>10</v>
      </c>
      <c r="L2904" s="57">
        <f t="shared" si="226"/>
        <v>20</v>
      </c>
      <c r="M2904" s="4" t="s">
        <v>5139</v>
      </c>
      <c r="N2904" s="57" t="s">
        <v>52</v>
      </c>
      <c r="O2904" s="57">
        <v>9330</v>
      </c>
      <c r="P2904" s="4" t="s">
        <v>5483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9"/>
        <v>24</v>
      </c>
      <c r="C2905" s="57" t="str">
        <f t="shared" si="220"/>
        <v>Jun</v>
      </c>
      <c r="D2905" s="4" t="s">
        <v>676</v>
      </c>
      <c r="E2905" s="57" t="s">
        <v>446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23"/>
        <v>12</v>
      </c>
      <c r="L2905" s="57">
        <f t="shared" si="226"/>
        <v>36</v>
      </c>
      <c r="M2905" s="4" t="s">
        <v>5139</v>
      </c>
      <c r="N2905" s="57" t="s">
        <v>52</v>
      </c>
      <c r="O2905" s="57">
        <v>9330</v>
      </c>
      <c r="P2905" s="4" t="s">
        <v>5483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9"/>
        <v>24</v>
      </c>
      <c r="C2906" s="57" t="str">
        <f t="shared" si="220"/>
        <v>Jun</v>
      </c>
      <c r="D2906" s="4" t="s">
        <v>842</v>
      </c>
      <c r="E2906" s="57" t="s">
        <v>446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23"/>
        <v>8</v>
      </c>
      <c r="L2906" s="57">
        <f t="shared" si="226"/>
        <v>24</v>
      </c>
      <c r="M2906" s="4" t="s">
        <v>5139</v>
      </c>
      <c r="N2906" s="57" t="s">
        <v>52</v>
      </c>
      <c r="O2906" s="57">
        <v>9330</v>
      </c>
      <c r="P2906" s="4" t="s">
        <v>5525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9"/>
        <v>24</v>
      </c>
      <c r="C2907" s="57" t="str">
        <f t="shared" si="220"/>
        <v>Jun</v>
      </c>
      <c r="D2907" s="4" t="s">
        <v>5449</v>
      </c>
      <c r="E2907" s="57" t="s">
        <v>446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23"/>
        <v>8</v>
      </c>
      <c r="L2907" s="57">
        <f t="shared" si="226"/>
        <v>48</v>
      </c>
      <c r="M2907" s="4" t="s">
        <v>1913</v>
      </c>
      <c r="N2907" s="57" t="s">
        <v>443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9"/>
        <v>24</v>
      </c>
      <c r="C2908" s="57" t="str">
        <f t="shared" si="220"/>
        <v>Jun</v>
      </c>
      <c r="D2908" s="4" t="s">
        <v>2836</v>
      </c>
      <c r="E2908" s="57" t="s">
        <v>446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23"/>
        <v>10</v>
      </c>
      <c r="L2908" s="57">
        <f t="shared" si="226"/>
        <v>10</v>
      </c>
      <c r="M2908" s="4" t="s">
        <v>1913</v>
      </c>
      <c r="N2908" s="57" t="s">
        <v>443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9"/>
        <v>24</v>
      </c>
      <c r="C2909" s="57" t="str">
        <f t="shared" si="220"/>
        <v>Jun</v>
      </c>
      <c r="D2909" s="4" t="s">
        <v>5449</v>
      </c>
      <c r="E2909" s="57" t="s">
        <v>446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23"/>
        <v>11</v>
      </c>
      <c r="L2909" s="57">
        <f t="shared" si="226"/>
        <v>11</v>
      </c>
      <c r="M2909" s="4" t="s">
        <v>1913</v>
      </c>
      <c r="N2909" s="57" t="s">
        <v>443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9"/>
        <v>24</v>
      </c>
      <c r="C2910" s="57" t="str">
        <f t="shared" si="220"/>
        <v>Jun</v>
      </c>
      <c r="D2910" s="4" t="s">
        <v>2836</v>
      </c>
      <c r="E2910" s="57" t="s">
        <v>446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23"/>
        <v>11.75</v>
      </c>
      <c r="L2910" s="57">
        <f t="shared" si="226"/>
        <v>23.5</v>
      </c>
      <c r="M2910" s="4" t="s">
        <v>1913</v>
      </c>
      <c r="N2910" s="57" t="s">
        <v>443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ref="B2911:B2974" si="227">WEEKNUM(A2911)</f>
        <v>24</v>
      </c>
      <c r="C2911" s="57" t="str">
        <f t="shared" ref="C2911:C2974" si="228">TEXT(A2911,"Mmm")</f>
        <v>Jun</v>
      </c>
      <c r="D2911" s="4" t="s">
        <v>5272</v>
      </c>
      <c r="E2911" s="57" t="s">
        <v>446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23"/>
        <v>12</v>
      </c>
      <c r="L2911" s="57">
        <f t="shared" si="226"/>
        <v>1080</v>
      </c>
      <c r="M2911" s="4" t="s">
        <v>1913</v>
      </c>
      <c r="N2911" s="57" t="s">
        <v>443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27"/>
        <v>24</v>
      </c>
      <c r="C2912" s="57" t="str">
        <f t="shared" si="228"/>
        <v>Jun</v>
      </c>
      <c r="D2912" s="4" t="s">
        <v>5715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23"/>
        <v>10</v>
      </c>
      <c r="L2912" s="57">
        <f t="shared" si="226"/>
        <v>20</v>
      </c>
      <c r="M2912" s="4" t="s">
        <v>448</v>
      </c>
      <c r="N2912" s="57" t="s">
        <v>456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27"/>
        <v>24</v>
      </c>
      <c r="C2913" s="57" t="str">
        <f t="shared" si="228"/>
        <v>Jun</v>
      </c>
      <c r="D2913" s="4" t="s">
        <v>439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23"/>
        <v>12</v>
      </c>
      <c r="L2913" s="57">
        <f t="shared" si="226"/>
        <v>504</v>
      </c>
      <c r="M2913" s="4" t="s">
        <v>1913</v>
      </c>
      <c r="N2913" s="57" t="s">
        <v>444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27"/>
        <v>24</v>
      </c>
      <c r="C2914" s="57" t="str">
        <f t="shared" si="228"/>
        <v>Jun</v>
      </c>
      <c r="D2914" s="4" t="s">
        <v>5677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23"/>
        <v>8</v>
      </c>
      <c r="L2914" s="57">
        <f t="shared" si="226"/>
        <v>40</v>
      </c>
      <c r="M2914" s="4" t="s">
        <v>5678</v>
      </c>
      <c r="N2914" s="57" t="s">
        <v>3394</v>
      </c>
      <c r="O2914" s="57" t="s">
        <v>5679</v>
      </c>
      <c r="P2914" s="4" t="s">
        <v>5680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27"/>
        <v>24</v>
      </c>
      <c r="C2915" s="57" t="str">
        <f t="shared" si="228"/>
        <v>Jun</v>
      </c>
      <c r="D2915" s="4" t="s">
        <v>6170</v>
      </c>
      <c r="E2915" s="57" t="s">
        <v>446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23"/>
        <v>12</v>
      </c>
      <c r="L2915" s="57">
        <f>K2915*H2915</f>
        <v>96</v>
      </c>
      <c r="M2915" s="4" t="s">
        <v>3124</v>
      </c>
      <c r="N2915" s="57" t="s">
        <v>6347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27"/>
        <v>24</v>
      </c>
      <c r="C2916" s="57" t="str">
        <f t="shared" si="228"/>
        <v>Jun</v>
      </c>
      <c r="D2916" s="4" t="s">
        <v>6170</v>
      </c>
      <c r="E2916" s="57" t="s">
        <v>446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23"/>
        <v>11.5</v>
      </c>
      <c r="L2916" s="57">
        <f>K2916*H2916</f>
        <v>11.5</v>
      </c>
      <c r="M2916" s="4" t="s">
        <v>3124</v>
      </c>
      <c r="N2916" s="57" t="s">
        <v>6347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27"/>
        <v>24</v>
      </c>
      <c r="C2917" s="57" t="str">
        <f t="shared" si="228"/>
        <v>Jun</v>
      </c>
      <c r="D2917" s="4" t="s">
        <v>6170</v>
      </c>
      <c r="E2917" s="57" t="s">
        <v>446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23"/>
        <v>12</v>
      </c>
      <c r="L2917" s="57">
        <f>K2917*H2917</f>
        <v>216</v>
      </c>
      <c r="M2917" s="4" t="s">
        <v>3124</v>
      </c>
      <c r="N2917" s="57" t="s">
        <v>6347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si="227"/>
        <v>24</v>
      </c>
      <c r="C2918" s="57" t="str">
        <f t="shared" si="228"/>
        <v>Jun</v>
      </c>
      <c r="D2918" s="4" t="s">
        <v>436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23"/>
        <v>10</v>
      </c>
      <c r="L2918" s="57">
        <f t="shared" ref="L2918:L2941" si="229">H2918*K2918</f>
        <v>10</v>
      </c>
      <c r="M2918" s="4" t="s">
        <v>453</v>
      </c>
      <c r="N2918" s="57" t="s">
        <v>436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7"/>
        <v>24</v>
      </c>
      <c r="C2919" s="57" t="str">
        <f t="shared" si="228"/>
        <v>Jun</v>
      </c>
      <c r="D2919" s="4" t="s">
        <v>2280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23"/>
        <v>2</v>
      </c>
      <c r="L2919" s="57">
        <f t="shared" si="229"/>
        <v>2</v>
      </c>
      <c r="M2919" s="4" t="s">
        <v>5139</v>
      </c>
      <c r="N2919" s="57" t="s">
        <v>52</v>
      </c>
      <c r="O2919" s="57">
        <v>9330</v>
      </c>
      <c r="P2919" s="4" t="s">
        <v>2429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7"/>
        <v>24</v>
      </c>
      <c r="C2920" s="57" t="str">
        <f t="shared" si="228"/>
        <v>Jun</v>
      </c>
      <c r="D2920" s="4" t="s">
        <v>2281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23"/>
        <v>2</v>
      </c>
      <c r="L2920" s="57">
        <f t="shared" si="229"/>
        <v>2</v>
      </c>
      <c r="M2920" s="4" t="s">
        <v>5139</v>
      </c>
      <c r="N2920" s="57" t="s">
        <v>52</v>
      </c>
      <c r="O2920" s="57">
        <v>9330</v>
      </c>
      <c r="P2920" s="4" t="s">
        <v>2429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7"/>
        <v>24</v>
      </c>
      <c r="C2921" s="57" t="str">
        <f t="shared" si="228"/>
        <v>Jun</v>
      </c>
      <c r="D2921" s="4" t="s">
        <v>5401</v>
      </c>
      <c r="E2921" s="57" t="s">
        <v>446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23"/>
        <v>8</v>
      </c>
      <c r="L2921" s="57">
        <f t="shared" si="229"/>
        <v>32</v>
      </c>
      <c r="M2921" s="4" t="s">
        <v>448</v>
      </c>
      <c r="N2921" s="57" t="s">
        <v>456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7"/>
        <v>24</v>
      </c>
      <c r="C2922" s="57" t="str">
        <f t="shared" si="228"/>
        <v>Jun</v>
      </c>
      <c r="D2922" s="4" t="s">
        <v>5401</v>
      </c>
      <c r="E2922" s="57" t="s">
        <v>446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ref="K2922:K2985" si="230">I2922+J2922</f>
        <v>10</v>
      </c>
      <c r="L2922" s="57">
        <f t="shared" si="229"/>
        <v>30</v>
      </c>
      <c r="M2922" s="4" t="s">
        <v>448</v>
      </c>
      <c r="N2922" s="57" t="s">
        <v>456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7"/>
        <v>24</v>
      </c>
      <c r="C2923" s="57" t="str">
        <f t="shared" si="228"/>
        <v>Jun</v>
      </c>
      <c r="D2923" s="4" t="s">
        <v>5401</v>
      </c>
      <c r="E2923" s="57" t="s">
        <v>446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30"/>
        <v>12</v>
      </c>
      <c r="L2923" s="57">
        <f t="shared" si="229"/>
        <v>12</v>
      </c>
      <c r="M2923" s="4" t="s">
        <v>448</v>
      </c>
      <c r="N2923" s="57" t="s">
        <v>456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7"/>
        <v>24</v>
      </c>
      <c r="C2924" s="57" t="str">
        <f t="shared" si="228"/>
        <v>Jun</v>
      </c>
      <c r="D2924" s="4" t="s">
        <v>3912</v>
      </c>
      <c r="E2924" s="57" t="s">
        <v>446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30"/>
        <v>8</v>
      </c>
      <c r="L2924" s="57">
        <f t="shared" si="229"/>
        <v>32</v>
      </c>
      <c r="M2924" s="4" t="s">
        <v>5747</v>
      </c>
      <c r="N2924" s="57" t="s">
        <v>47</v>
      </c>
      <c r="O2924" s="57">
        <v>9281</v>
      </c>
      <c r="P2924" s="4" t="s">
        <v>5776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7"/>
        <v>24</v>
      </c>
      <c r="C2925" s="57" t="str">
        <f t="shared" si="228"/>
        <v>Jun</v>
      </c>
      <c r="D2925" s="4" t="s">
        <v>2638</v>
      </c>
      <c r="E2925" s="57" t="s">
        <v>446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30"/>
        <v>12</v>
      </c>
      <c r="L2925" s="57">
        <f t="shared" si="229"/>
        <v>48</v>
      </c>
      <c r="M2925" s="4" t="s">
        <v>5747</v>
      </c>
      <c r="N2925" s="57" t="s">
        <v>47</v>
      </c>
      <c r="O2925" s="57">
        <v>9281</v>
      </c>
      <c r="P2925" s="4" t="s">
        <v>5776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7"/>
        <v>24</v>
      </c>
      <c r="C2926" s="57" t="str">
        <f t="shared" si="228"/>
        <v>Jun</v>
      </c>
      <c r="D2926" s="4" t="s">
        <v>5676</v>
      </c>
      <c r="E2926" s="57" t="s">
        <v>446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30"/>
        <v>8</v>
      </c>
      <c r="L2926" s="57">
        <f t="shared" si="229"/>
        <v>24</v>
      </c>
      <c r="M2926" s="4" t="s">
        <v>5139</v>
      </c>
      <c r="N2926" s="57" t="s">
        <v>52</v>
      </c>
      <c r="O2926" s="57">
        <v>9330</v>
      </c>
      <c r="P2926" s="4" t="s">
        <v>5525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7"/>
        <v>24</v>
      </c>
      <c r="C2927" s="57" t="str">
        <f t="shared" si="228"/>
        <v>Jun</v>
      </c>
      <c r="D2927" s="4" t="s">
        <v>5746</v>
      </c>
      <c r="E2927" s="57" t="s">
        <v>446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30"/>
        <v>8</v>
      </c>
      <c r="L2927" s="57">
        <f t="shared" si="229"/>
        <v>16</v>
      </c>
      <c r="M2927" s="4" t="s">
        <v>2282</v>
      </c>
      <c r="N2927" s="57" t="s">
        <v>57</v>
      </c>
      <c r="O2927" s="57" t="s">
        <v>5748</v>
      </c>
      <c r="P2927" s="4" t="s">
        <v>6058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7"/>
        <v>24</v>
      </c>
      <c r="C2928" s="57" t="str">
        <f t="shared" si="228"/>
        <v>Jun</v>
      </c>
      <c r="D2928" s="4" t="s">
        <v>844</v>
      </c>
      <c r="E2928" s="57" t="s">
        <v>446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30"/>
        <v>12</v>
      </c>
      <c r="L2928" s="57">
        <f t="shared" si="229"/>
        <v>24</v>
      </c>
      <c r="M2928" s="4" t="s">
        <v>5139</v>
      </c>
      <c r="N2928" s="57" t="s">
        <v>52</v>
      </c>
      <c r="O2928" s="57">
        <v>9330</v>
      </c>
      <c r="P2928" s="4" t="s">
        <v>5525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7"/>
        <v>24</v>
      </c>
      <c r="C2929" s="57" t="str">
        <f t="shared" si="228"/>
        <v>Jun</v>
      </c>
      <c r="D2929" s="4" t="s">
        <v>676</v>
      </c>
      <c r="E2929" s="57" t="s">
        <v>446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si="230"/>
        <v>10</v>
      </c>
      <c r="L2929" s="57">
        <f t="shared" si="229"/>
        <v>10</v>
      </c>
      <c r="M2929" s="4" t="s">
        <v>5139</v>
      </c>
      <c r="N2929" s="57" t="s">
        <v>52</v>
      </c>
      <c r="O2929" s="57">
        <v>9330</v>
      </c>
      <c r="P2929" s="4" t="s">
        <v>5483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7"/>
        <v>24</v>
      </c>
      <c r="C2930" s="57" t="str">
        <f t="shared" si="228"/>
        <v>Jun</v>
      </c>
      <c r="D2930" s="4" t="s">
        <v>676</v>
      </c>
      <c r="E2930" s="57" t="s">
        <v>446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30"/>
        <v>12</v>
      </c>
      <c r="L2930" s="57">
        <f t="shared" si="229"/>
        <v>48</v>
      </c>
      <c r="M2930" s="4" t="s">
        <v>5139</v>
      </c>
      <c r="N2930" s="57" t="s">
        <v>52</v>
      </c>
      <c r="O2930" s="57">
        <v>9330</v>
      </c>
      <c r="P2930" s="4" t="s">
        <v>5483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7"/>
        <v>24</v>
      </c>
      <c r="C2931" s="57" t="str">
        <f t="shared" si="228"/>
        <v>Jun</v>
      </c>
      <c r="D2931" s="4" t="s">
        <v>1196</v>
      </c>
      <c r="E2931" s="57" t="s">
        <v>446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30"/>
        <v>8</v>
      </c>
      <c r="L2931" s="57">
        <f t="shared" si="229"/>
        <v>16</v>
      </c>
      <c r="M2931" s="4" t="s">
        <v>2282</v>
      </c>
      <c r="N2931" s="57" t="s">
        <v>57</v>
      </c>
      <c r="O2931" s="57" t="s">
        <v>5749</v>
      </c>
      <c r="P2931" s="4" t="s">
        <v>3847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7"/>
        <v>24</v>
      </c>
      <c r="C2932" s="57" t="str">
        <f t="shared" si="228"/>
        <v>Jun</v>
      </c>
      <c r="D2932" s="4" t="s">
        <v>5449</v>
      </c>
      <c r="E2932" s="57" t="s">
        <v>446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30"/>
        <v>8</v>
      </c>
      <c r="L2932" s="57">
        <f t="shared" si="229"/>
        <v>16</v>
      </c>
      <c r="M2932" s="4" t="s">
        <v>1913</v>
      </c>
      <c r="N2932" s="57" t="s">
        <v>443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7"/>
        <v>24</v>
      </c>
      <c r="C2933" s="57" t="str">
        <f t="shared" si="228"/>
        <v>Jun</v>
      </c>
      <c r="D2933" s="4" t="s">
        <v>2836</v>
      </c>
      <c r="E2933" s="57" t="s">
        <v>446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30"/>
        <v>10</v>
      </c>
      <c r="L2933" s="57">
        <f t="shared" si="229"/>
        <v>60</v>
      </c>
      <c r="M2933" s="4" t="s">
        <v>1913</v>
      </c>
      <c r="N2933" s="57" t="s">
        <v>443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7"/>
        <v>24</v>
      </c>
      <c r="C2934" s="57" t="str">
        <f t="shared" si="228"/>
        <v>Jun</v>
      </c>
      <c r="D2934" s="4" t="s">
        <v>5449</v>
      </c>
      <c r="E2934" s="57" t="s">
        <v>446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30"/>
        <v>10.5</v>
      </c>
      <c r="L2934" s="57">
        <f t="shared" si="229"/>
        <v>10.5</v>
      </c>
      <c r="M2934" s="4" t="s">
        <v>1913</v>
      </c>
      <c r="N2934" s="57" t="s">
        <v>443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7"/>
        <v>24</v>
      </c>
      <c r="C2935" s="57" t="str">
        <f t="shared" si="228"/>
        <v>Jun</v>
      </c>
      <c r="D2935" s="4" t="s">
        <v>2836</v>
      </c>
      <c r="E2935" s="57" t="s">
        <v>446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30"/>
        <v>11.75</v>
      </c>
      <c r="L2935" s="57">
        <f t="shared" si="229"/>
        <v>23.5</v>
      </c>
      <c r="M2935" s="4" t="s">
        <v>1913</v>
      </c>
      <c r="N2935" s="57" t="s">
        <v>443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7"/>
        <v>24</v>
      </c>
      <c r="C2936" s="57" t="str">
        <f t="shared" si="228"/>
        <v>Jun</v>
      </c>
      <c r="D2936" s="4" t="s">
        <v>5272</v>
      </c>
      <c r="E2936" s="57" t="s">
        <v>446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30"/>
        <v>12</v>
      </c>
      <c r="L2936" s="57">
        <f t="shared" si="229"/>
        <v>1092</v>
      </c>
      <c r="M2936" s="4" t="s">
        <v>1913</v>
      </c>
      <c r="N2936" s="57" t="s">
        <v>443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7"/>
        <v>24</v>
      </c>
      <c r="C2937" s="57" t="str">
        <f t="shared" si="228"/>
        <v>Jun</v>
      </c>
      <c r="D2937" s="4" t="s">
        <v>842</v>
      </c>
      <c r="E2937" s="57" t="s">
        <v>446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30"/>
        <v>8</v>
      </c>
      <c r="L2937" s="57">
        <f t="shared" si="229"/>
        <v>56</v>
      </c>
      <c r="M2937" s="4" t="s">
        <v>3124</v>
      </c>
      <c r="N2937" s="57" t="s">
        <v>6347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7"/>
        <v>24</v>
      </c>
      <c r="C2938" s="57" t="str">
        <f t="shared" si="228"/>
        <v>Jun</v>
      </c>
      <c r="D2938" s="4" t="s">
        <v>842</v>
      </c>
      <c r="E2938" s="57" t="s">
        <v>446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30"/>
        <v>11.5</v>
      </c>
      <c r="L2938" s="57">
        <f t="shared" si="229"/>
        <v>11.5</v>
      </c>
      <c r="M2938" s="4" t="s">
        <v>3124</v>
      </c>
      <c r="N2938" s="57" t="s">
        <v>6347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7"/>
        <v>24</v>
      </c>
      <c r="C2939" s="57" t="str">
        <f t="shared" si="228"/>
        <v>Jun</v>
      </c>
      <c r="D2939" s="4" t="s">
        <v>842</v>
      </c>
      <c r="E2939" s="57" t="s">
        <v>446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30"/>
        <v>12</v>
      </c>
      <c r="L2939" s="57">
        <f t="shared" si="229"/>
        <v>132</v>
      </c>
      <c r="M2939" s="4" t="s">
        <v>3124</v>
      </c>
      <c r="N2939" s="57" t="s">
        <v>6347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7"/>
        <v>24</v>
      </c>
      <c r="C2940" s="57" t="str">
        <f t="shared" si="228"/>
        <v>Jun</v>
      </c>
      <c r="D2940" s="4" t="s">
        <v>439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30"/>
        <v>12</v>
      </c>
      <c r="L2940" s="57">
        <f t="shared" si="229"/>
        <v>648</v>
      </c>
      <c r="M2940" s="4" t="s">
        <v>1913</v>
      </c>
      <c r="N2940" s="57" t="s">
        <v>444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7"/>
        <v>24</v>
      </c>
      <c r="C2941" s="57" t="str">
        <f t="shared" si="228"/>
        <v>Jun</v>
      </c>
      <c r="D2941" s="4" t="s">
        <v>5677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30"/>
        <v>8</v>
      </c>
      <c r="L2941" s="57">
        <f t="shared" si="229"/>
        <v>24</v>
      </c>
      <c r="M2941" s="4" t="s">
        <v>5678</v>
      </c>
      <c r="N2941" s="57" t="s">
        <v>3394</v>
      </c>
      <c r="O2941" s="57" t="s">
        <v>5679</v>
      </c>
      <c r="P2941" s="4" t="s">
        <v>5680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7"/>
        <v>24</v>
      </c>
      <c r="C2942" s="57" t="str">
        <f t="shared" si="228"/>
        <v>Jun</v>
      </c>
      <c r="D2942" s="4" t="s">
        <v>6170</v>
      </c>
      <c r="E2942" s="57" t="s">
        <v>446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30"/>
        <v>12</v>
      </c>
      <c r="L2942" s="57">
        <f>K2942*H2942</f>
        <v>72</v>
      </c>
      <c r="M2942" s="4" t="s">
        <v>3124</v>
      </c>
      <c r="N2942" s="57" t="s">
        <v>6347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7"/>
        <v>24</v>
      </c>
      <c r="C2943" s="57" t="str">
        <f t="shared" si="228"/>
        <v>Jun</v>
      </c>
      <c r="D2943" s="4" t="s">
        <v>6170</v>
      </c>
      <c r="E2943" s="57" t="s">
        <v>446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30"/>
        <v>12</v>
      </c>
      <c r="L2943" s="57">
        <f>K2943*H2943</f>
        <v>228</v>
      </c>
      <c r="M2943" s="4" t="s">
        <v>3124</v>
      </c>
      <c r="N2943" s="57" t="s">
        <v>6347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7"/>
        <v>24</v>
      </c>
      <c r="C2944" s="57" t="str">
        <f t="shared" si="228"/>
        <v>Jun</v>
      </c>
      <c r="D2944" s="4" t="s">
        <v>436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30"/>
        <v>8</v>
      </c>
      <c r="L2944" s="57">
        <f t="shared" ref="L2944:L2968" si="231">H2944*K2944</f>
        <v>8</v>
      </c>
      <c r="M2944" s="4" t="s">
        <v>453</v>
      </c>
      <c r="N2944" s="57" t="s">
        <v>436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7"/>
        <v>24</v>
      </c>
      <c r="C2945" s="57" t="str">
        <f t="shared" si="228"/>
        <v>Jun</v>
      </c>
      <c r="D2945" s="4" t="s">
        <v>436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30"/>
        <v>6</v>
      </c>
      <c r="L2945" s="57">
        <f t="shared" si="231"/>
        <v>6</v>
      </c>
      <c r="M2945" s="4" t="s">
        <v>453</v>
      </c>
      <c r="N2945" s="57" t="s">
        <v>436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7"/>
        <v>24</v>
      </c>
      <c r="C2946" s="57" t="str">
        <f t="shared" si="228"/>
        <v>Jun</v>
      </c>
      <c r="D2946" s="4" t="s">
        <v>2280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30"/>
        <v>2</v>
      </c>
      <c r="L2946" s="57">
        <f t="shared" si="231"/>
        <v>2</v>
      </c>
      <c r="M2946" s="4" t="s">
        <v>5139</v>
      </c>
      <c r="N2946" s="57" t="s">
        <v>52</v>
      </c>
      <c r="O2946" s="57">
        <v>9330</v>
      </c>
      <c r="P2946" s="4" t="s">
        <v>2429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7"/>
        <v>24</v>
      </c>
      <c r="C2947" s="57" t="str">
        <f t="shared" si="228"/>
        <v>Jun</v>
      </c>
      <c r="D2947" s="4" t="s">
        <v>2281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30"/>
        <v>2</v>
      </c>
      <c r="L2947" s="57">
        <f t="shared" si="231"/>
        <v>2</v>
      </c>
      <c r="M2947" s="4" t="s">
        <v>5139</v>
      </c>
      <c r="N2947" s="57" t="s">
        <v>52</v>
      </c>
      <c r="O2947" s="57">
        <v>9330</v>
      </c>
      <c r="P2947" s="4" t="s">
        <v>2429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7"/>
        <v>24</v>
      </c>
      <c r="C2948" s="57" t="str">
        <f t="shared" si="228"/>
        <v>Jun</v>
      </c>
      <c r="D2948" s="4" t="s">
        <v>2198</v>
      </c>
      <c r="E2948" s="57" t="s">
        <v>446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30"/>
        <v>10.25</v>
      </c>
      <c r="L2948" s="57">
        <f t="shared" si="231"/>
        <v>10.25</v>
      </c>
      <c r="M2948" s="4" t="s">
        <v>3124</v>
      </c>
      <c r="N2948" s="57" t="s">
        <v>6347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7"/>
        <v>24</v>
      </c>
      <c r="C2949" s="57" t="str">
        <f t="shared" si="228"/>
        <v>Jun</v>
      </c>
      <c r="D2949" s="4" t="s">
        <v>2198</v>
      </c>
      <c r="E2949" s="57" t="s">
        <v>446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30"/>
        <v>10.5</v>
      </c>
      <c r="L2949" s="57">
        <f t="shared" si="231"/>
        <v>10.5</v>
      </c>
      <c r="M2949" s="4" t="s">
        <v>3124</v>
      </c>
      <c r="N2949" s="57" t="s">
        <v>6347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7"/>
        <v>24</v>
      </c>
      <c r="C2950" s="57" t="str">
        <f t="shared" si="228"/>
        <v>Jun</v>
      </c>
      <c r="D2950" s="4" t="s">
        <v>2198</v>
      </c>
      <c r="E2950" s="57" t="s">
        <v>446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30"/>
        <v>11</v>
      </c>
      <c r="L2950" s="57">
        <f t="shared" si="231"/>
        <v>165</v>
      </c>
      <c r="M2950" s="4" t="s">
        <v>3124</v>
      </c>
      <c r="N2950" s="57" t="s">
        <v>6347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7"/>
        <v>24</v>
      </c>
      <c r="C2951" s="57" t="str">
        <f t="shared" si="228"/>
        <v>Jun</v>
      </c>
      <c r="D2951" s="4" t="s">
        <v>3912</v>
      </c>
      <c r="E2951" s="57" t="s">
        <v>446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30"/>
        <v>8</v>
      </c>
      <c r="L2951" s="57">
        <f t="shared" si="231"/>
        <v>32</v>
      </c>
      <c r="M2951" s="4" t="s">
        <v>5747</v>
      </c>
      <c r="N2951" s="57" t="s">
        <v>47</v>
      </c>
      <c r="O2951" s="57">
        <v>9281</v>
      </c>
      <c r="P2951" s="4" t="s">
        <v>5776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7"/>
        <v>24</v>
      </c>
      <c r="C2952" s="57" t="str">
        <f t="shared" si="228"/>
        <v>Jun</v>
      </c>
      <c r="D2952" s="4" t="s">
        <v>2638</v>
      </c>
      <c r="E2952" s="57" t="s">
        <v>446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30"/>
        <v>12</v>
      </c>
      <c r="L2952" s="57">
        <f t="shared" si="231"/>
        <v>36</v>
      </c>
      <c r="M2952" s="4" t="s">
        <v>5747</v>
      </c>
      <c r="N2952" s="57" t="s">
        <v>47</v>
      </c>
      <c r="O2952" s="57">
        <v>9281</v>
      </c>
      <c r="P2952" s="4" t="s">
        <v>5776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7"/>
        <v>24</v>
      </c>
      <c r="C2953" s="57" t="str">
        <f t="shared" si="228"/>
        <v>Jun</v>
      </c>
      <c r="D2953" s="4" t="s">
        <v>844</v>
      </c>
      <c r="E2953" s="57" t="s">
        <v>446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30"/>
        <v>12</v>
      </c>
      <c r="L2953" s="57">
        <f t="shared" si="231"/>
        <v>12</v>
      </c>
      <c r="M2953" s="4" t="s">
        <v>5139</v>
      </c>
      <c r="N2953" s="57" t="s">
        <v>52</v>
      </c>
      <c r="O2953" s="57">
        <v>9330</v>
      </c>
      <c r="P2953" s="4" t="s">
        <v>5525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7"/>
        <v>24</v>
      </c>
      <c r="C2954" s="57" t="str">
        <f t="shared" si="228"/>
        <v>Jun</v>
      </c>
      <c r="D2954" s="4" t="s">
        <v>676</v>
      </c>
      <c r="E2954" s="57" t="s">
        <v>446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30"/>
        <v>12</v>
      </c>
      <c r="L2954" s="57">
        <f t="shared" si="231"/>
        <v>36</v>
      </c>
      <c r="M2954" s="4" t="s">
        <v>5139</v>
      </c>
      <c r="N2954" s="57" t="s">
        <v>52</v>
      </c>
      <c r="O2954" s="57">
        <v>9330</v>
      </c>
      <c r="P2954" s="4" t="s">
        <v>5483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7"/>
        <v>24</v>
      </c>
      <c r="C2955" s="57" t="str">
        <f t="shared" si="228"/>
        <v>Jun</v>
      </c>
      <c r="D2955" s="4" t="s">
        <v>5449</v>
      </c>
      <c r="E2955" s="57" t="s">
        <v>446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30"/>
        <v>8</v>
      </c>
      <c r="L2955" s="57">
        <f t="shared" si="231"/>
        <v>32</v>
      </c>
      <c r="M2955" s="4" t="s">
        <v>1913</v>
      </c>
      <c r="N2955" s="57" t="s">
        <v>443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7"/>
        <v>24</v>
      </c>
      <c r="C2956" s="57" t="str">
        <f t="shared" si="228"/>
        <v>Jun</v>
      </c>
      <c r="D2956" s="4" t="s">
        <v>5449</v>
      </c>
      <c r="E2956" s="57" t="s">
        <v>446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30"/>
        <v>10</v>
      </c>
      <c r="L2956" s="57">
        <f t="shared" si="231"/>
        <v>60</v>
      </c>
      <c r="M2956" s="4" t="s">
        <v>1913</v>
      </c>
      <c r="N2956" s="57" t="s">
        <v>443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7"/>
        <v>24</v>
      </c>
      <c r="C2957" s="57" t="str">
        <f t="shared" si="228"/>
        <v>Jun</v>
      </c>
      <c r="D2957" s="4" t="s">
        <v>2836</v>
      </c>
      <c r="E2957" s="57" t="s">
        <v>446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30"/>
        <v>10.5</v>
      </c>
      <c r="L2957" s="57">
        <f t="shared" si="231"/>
        <v>21</v>
      </c>
      <c r="M2957" s="4" t="s">
        <v>1913</v>
      </c>
      <c r="N2957" s="57" t="s">
        <v>443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7"/>
        <v>24</v>
      </c>
      <c r="C2958" s="57" t="str">
        <f t="shared" si="228"/>
        <v>Jun</v>
      </c>
      <c r="D2958" s="4" t="s">
        <v>5449</v>
      </c>
      <c r="E2958" s="57" t="s">
        <v>446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30"/>
        <v>11</v>
      </c>
      <c r="L2958" s="57">
        <f t="shared" si="231"/>
        <v>22</v>
      </c>
      <c r="M2958" s="4" t="s">
        <v>1913</v>
      </c>
      <c r="N2958" s="57" t="s">
        <v>443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7"/>
        <v>24</v>
      </c>
      <c r="C2959" s="57" t="str">
        <f t="shared" si="228"/>
        <v>Jun</v>
      </c>
      <c r="D2959" s="4" t="s">
        <v>5449</v>
      </c>
      <c r="E2959" s="57" t="s">
        <v>446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30"/>
        <v>11.5</v>
      </c>
      <c r="L2959" s="57">
        <f t="shared" si="231"/>
        <v>46</v>
      </c>
      <c r="M2959" s="4" t="s">
        <v>1913</v>
      </c>
      <c r="N2959" s="57" t="s">
        <v>443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7"/>
        <v>24</v>
      </c>
      <c r="C2960" s="57" t="str">
        <f t="shared" si="228"/>
        <v>Jun</v>
      </c>
      <c r="D2960" s="4" t="s">
        <v>2836</v>
      </c>
      <c r="E2960" s="57" t="s">
        <v>446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30"/>
        <v>11.75</v>
      </c>
      <c r="L2960" s="57">
        <f t="shared" si="231"/>
        <v>35.25</v>
      </c>
      <c r="M2960" s="4" t="s">
        <v>1913</v>
      </c>
      <c r="N2960" s="57" t="s">
        <v>443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7"/>
        <v>24</v>
      </c>
      <c r="C2961" s="57" t="str">
        <f t="shared" si="228"/>
        <v>Jun</v>
      </c>
      <c r="D2961" s="4" t="s">
        <v>5272</v>
      </c>
      <c r="E2961" s="57" t="s">
        <v>446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30"/>
        <v>12</v>
      </c>
      <c r="L2961" s="57">
        <f t="shared" si="231"/>
        <v>1116</v>
      </c>
      <c r="M2961" s="4" t="s">
        <v>1913</v>
      </c>
      <c r="N2961" s="57" t="s">
        <v>443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7"/>
        <v>24</v>
      </c>
      <c r="C2962" s="57" t="str">
        <f t="shared" si="228"/>
        <v>Jun</v>
      </c>
      <c r="D2962" s="4" t="s">
        <v>5775</v>
      </c>
      <c r="E2962" s="57" t="s">
        <v>446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30"/>
        <v>10</v>
      </c>
      <c r="L2962" s="57">
        <f t="shared" si="231"/>
        <v>10</v>
      </c>
      <c r="M2962" s="4" t="s">
        <v>5777</v>
      </c>
      <c r="N2962" s="57" t="s">
        <v>47</v>
      </c>
      <c r="O2962" s="57">
        <v>9281</v>
      </c>
      <c r="P2962" s="4" t="s">
        <v>5778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7"/>
        <v>24</v>
      </c>
      <c r="C2963" s="57" t="str">
        <f t="shared" si="228"/>
        <v>Jun</v>
      </c>
      <c r="D2963" s="4" t="s">
        <v>2715</v>
      </c>
      <c r="E2963" s="57" t="s">
        <v>446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30"/>
        <v>12</v>
      </c>
      <c r="L2963" s="57">
        <f t="shared" si="231"/>
        <v>36</v>
      </c>
      <c r="M2963" s="4" t="s">
        <v>5777</v>
      </c>
      <c r="N2963" s="57" t="s">
        <v>47</v>
      </c>
      <c r="O2963" s="57">
        <v>9281</v>
      </c>
      <c r="P2963" s="4" t="s">
        <v>5778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7"/>
        <v>24</v>
      </c>
      <c r="C2964" s="57" t="str">
        <f t="shared" si="228"/>
        <v>Jun</v>
      </c>
      <c r="D2964" s="4" t="s">
        <v>673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30"/>
        <v>10</v>
      </c>
      <c r="L2964" s="57">
        <f t="shared" si="231"/>
        <v>60</v>
      </c>
      <c r="M2964" s="4" t="s">
        <v>1913</v>
      </c>
      <c r="N2964" s="57" t="s">
        <v>444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7"/>
        <v>24</v>
      </c>
      <c r="C2965" s="57" t="str">
        <f t="shared" si="228"/>
        <v>Jun</v>
      </c>
      <c r="D2965" s="4" t="s">
        <v>476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30"/>
        <v>10.5</v>
      </c>
      <c r="L2965" s="57">
        <f t="shared" si="231"/>
        <v>42</v>
      </c>
      <c r="M2965" s="4" t="s">
        <v>1913</v>
      </c>
      <c r="N2965" s="57" t="s">
        <v>444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7"/>
        <v>24</v>
      </c>
      <c r="C2966" s="57" t="str">
        <f t="shared" si="228"/>
        <v>Jun</v>
      </c>
      <c r="D2966" s="4" t="s">
        <v>976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30"/>
        <v>11</v>
      </c>
      <c r="L2966" s="57">
        <f t="shared" si="231"/>
        <v>11</v>
      </c>
      <c r="M2966" s="4" t="s">
        <v>1913</v>
      </c>
      <c r="N2966" s="57" t="s">
        <v>444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7"/>
        <v>24</v>
      </c>
      <c r="C2967" s="57" t="str">
        <f t="shared" si="228"/>
        <v>Jun</v>
      </c>
      <c r="D2967" s="4" t="s">
        <v>552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30"/>
        <v>12</v>
      </c>
      <c r="L2967" s="57">
        <f t="shared" si="231"/>
        <v>468</v>
      </c>
      <c r="M2967" s="4" t="s">
        <v>1913</v>
      </c>
      <c r="N2967" s="57" t="s">
        <v>444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7"/>
        <v>24</v>
      </c>
      <c r="C2968" s="57" t="str">
        <f t="shared" si="228"/>
        <v>Jun</v>
      </c>
      <c r="D2968" s="4" t="s">
        <v>978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30"/>
        <v>8</v>
      </c>
      <c r="L2968" s="57">
        <f t="shared" si="231"/>
        <v>32</v>
      </c>
      <c r="M2968" s="4" t="s">
        <v>5777</v>
      </c>
      <c r="N2968" s="57" t="s">
        <v>47</v>
      </c>
      <c r="O2968" s="57">
        <v>9281</v>
      </c>
      <c r="P2968" s="4" t="s">
        <v>5778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7"/>
        <v>24</v>
      </c>
      <c r="C2969" s="57" t="str">
        <f t="shared" si="228"/>
        <v>Jun</v>
      </c>
      <c r="D2969" s="4" t="s">
        <v>6170</v>
      </c>
      <c r="E2969" s="57" t="s">
        <v>446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30"/>
        <v>11.5</v>
      </c>
      <c r="L2969" s="57">
        <f>K2969*H2969</f>
        <v>23</v>
      </c>
      <c r="M2969" s="4" t="s">
        <v>3124</v>
      </c>
      <c r="N2969" s="57" t="s">
        <v>6347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7"/>
        <v>24</v>
      </c>
      <c r="C2970" s="57" t="str">
        <f t="shared" si="228"/>
        <v>Jun</v>
      </c>
      <c r="D2970" s="4" t="s">
        <v>6170</v>
      </c>
      <c r="E2970" s="57" t="s">
        <v>446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30"/>
        <v>12</v>
      </c>
      <c r="L2970" s="57">
        <f>K2970*H2970</f>
        <v>60</v>
      </c>
      <c r="M2970" s="4" t="s">
        <v>3124</v>
      </c>
      <c r="N2970" s="57" t="s">
        <v>6347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7"/>
        <v>24</v>
      </c>
      <c r="C2971" s="57" t="str">
        <f t="shared" si="228"/>
        <v>Jun</v>
      </c>
      <c r="D2971" s="4" t="s">
        <v>6170</v>
      </c>
      <c r="E2971" s="57" t="s">
        <v>446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30"/>
        <v>12</v>
      </c>
      <c r="L2971" s="57">
        <f>K2971*H2971</f>
        <v>204</v>
      </c>
      <c r="M2971" s="4" t="s">
        <v>3124</v>
      </c>
      <c r="N2971" s="57" t="s">
        <v>6347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7"/>
        <v>24</v>
      </c>
      <c r="C2972" s="57" t="str">
        <f t="shared" si="228"/>
        <v>Jun</v>
      </c>
      <c r="D2972" s="4" t="s">
        <v>6170</v>
      </c>
      <c r="E2972" s="57" t="s">
        <v>446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30"/>
        <v>11.75</v>
      </c>
      <c r="L2972" s="57">
        <f>K2972*H2972</f>
        <v>11.75</v>
      </c>
      <c r="M2972" s="4" t="s">
        <v>3124</v>
      </c>
      <c r="N2972" s="57" t="s">
        <v>6347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7"/>
        <v>25</v>
      </c>
      <c r="C2973" s="57" t="str">
        <f t="shared" si="228"/>
        <v>Jun</v>
      </c>
      <c r="D2973" s="4" t="s">
        <v>4822</v>
      </c>
      <c r="E2973" s="57" t="s">
        <v>446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30"/>
        <v>4</v>
      </c>
      <c r="L2973" s="57">
        <f t="shared" ref="L2973:L2980" si="232">H2973*K2973</f>
        <v>4</v>
      </c>
      <c r="M2973" s="4" t="s">
        <v>1913</v>
      </c>
      <c r="N2973" s="57" t="s">
        <v>443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7"/>
        <v>25</v>
      </c>
      <c r="C2974" s="57" t="str">
        <f t="shared" si="228"/>
        <v>Jun</v>
      </c>
      <c r="D2974" s="4" t="s">
        <v>4822</v>
      </c>
      <c r="E2974" s="57" t="s">
        <v>446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30"/>
        <v>9</v>
      </c>
      <c r="L2974" s="57">
        <f t="shared" si="232"/>
        <v>54</v>
      </c>
      <c r="M2974" s="4" t="s">
        <v>1913</v>
      </c>
      <c r="N2974" s="57" t="s">
        <v>443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ref="B2975:B3041" si="233">WEEKNUM(A2975)</f>
        <v>25</v>
      </c>
      <c r="C2975" s="57" t="str">
        <f t="shared" ref="C2975:C3041" si="234">TEXT(A2975,"Mmm")</f>
        <v>Jun</v>
      </c>
      <c r="D2975" s="4" t="s">
        <v>4822</v>
      </c>
      <c r="E2975" s="57" t="s">
        <v>446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30"/>
        <v>10</v>
      </c>
      <c r="L2975" s="57">
        <f t="shared" si="232"/>
        <v>30</v>
      </c>
      <c r="M2975" s="4" t="s">
        <v>1913</v>
      </c>
      <c r="N2975" s="57" t="s">
        <v>443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33"/>
        <v>25</v>
      </c>
      <c r="C2976" s="57" t="str">
        <f t="shared" si="234"/>
        <v>Jun</v>
      </c>
      <c r="D2976" s="4" t="s">
        <v>4822</v>
      </c>
      <c r="E2976" s="57" t="s">
        <v>446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30"/>
        <v>10.5</v>
      </c>
      <c r="L2976" s="57">
        <f t="shared" si="232"/>
        <v>10.5</v>
      </c>
      <c r="M2976" s="4" t="s">
        <v>1913</v>
      </c>
      <c r="N2976" s="57" t="s">
        <v>443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33"/>
        <v>25</v>
      </c>
      <c r="C2977" s="57" t="str">
        <f t="shared" si="234"/>
        <v>Jun</v>
      </c>
      <c r="D2977" s="4" t="s">
        <v>4822</v>
      </c>
      <c r="E2977" s="57" t="s">
        <v>446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30"/>
        <v>11</v>
      </c>
      <c r="L2977" s="57">
        <f t="shared" si="232"/>
        <v>275</v>
      </c>
      <c r="M2977" s="4" t="s">
        <v>1913</v>
      </c>
      <c r="N2977" s="57" t="s">
        <v>443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33"/>
        <v>25</v>
      </c>
      <c r="C2978" s="57" t="str">
        <f t="shared" si="234"/>
        <v>Jun</v>
      </c>
      <c r="D2978" s="4" t="s">
        <v>4822</v>
      </c>
      <c r="E2978" s="57" t="s">
        <v>446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30"/>
        <v>11.5</v>
      </c>
      <c r="L2978" s="57">
        <f t="shared" si="232"/>
        <v>23</v>
      </c>
      <c r="M2978" s="4" t="s">
        <v>1913</v>
      </c>
      <c r="N2978" s="57" t="s">
        <v>443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33"/>
        <v>25</v>
      </c>
      <c r="C2979" s="57" t="str">
        <f t="shared" si="234"/>
        <v>Jun</v>
      </c>
      <c r="D2979" s="4" t="s">
        <v>4822</v>
      </c>
      <c r="E2979" s="57" t="s">
        <v>446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30"/>
        <v>11.75</v>
      </c>
      <c r="L2979" s="57">
        <f t="shared" si="232"/>
        <v>23.5</v>
      </c>
      <c r="M2979" s="4" t="s">
        <v>1913</v>
      </c>
      <c r="N2979" s="57" t="s">
        <v>443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33"/>
        <v>25</v>
      </c>
      <c r="C2980" s="57" t="str">
        <f t="shared" si="234"/>
        <v>Jun</v>
      </c>
      <c r="D2980" s="4" t="s">
        <v>4822</v>
      </c>
      <c r="E2980" s="57" t="s">
        <v>446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30"/>
        <v>12</v>
      </c>
      <c r="L2980" s="57">
        <f t="shared" si="232"/>
        <v>1404</v>
      </c>
      <c r="M2980" s="4" t="s">
        <v>1913</v>
      </c>
      <c r="N2980" s="57" t="s">
        <v>443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33"/>
        <v>25</v>
      </c>
      <c r="C2981" s="57" t="str">
        <f t="shared" si="234"/>
        <v>Jun</v>
      </c>
      <c r="D2981" s="4" t="s">
        <v>6170</v>
      </c>
      <c r="E2981" s="57" t="s">
        <v>446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30"/>
        <v>12</v>
      </c>
      <c r="L2981" s="57">
        <f>K2981*H2981</f>
        <v>24</v>
      </c>
      <c r="M2981" s="4" t="s">
        <v>3124</v>
      </c>
      <c r="N2981" s="57" t="s">
        <v>6347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si="233"/>
        <v>25</v>
      </c>
      <c r="C2982" s="57" t="str">
        <f t="shared" si="234"/>
        <v>Jun</v>
      </c>
      <c r="D2982" s="4" t="s">
        <v>6170</v>
      </c>
      <c r="E2982" s="57" t="s">
        <v>446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30"/>
        <v>12</v>
      </c>
      <c r="L2982" s="57">
        <f>K2982*H2982</f>
        <v>120</v>
      </c>
      <c r="M2982" s="4" t="s">
        <v>3124</v>
      </c>
      <c r="N2982" s="57" t="s">
        <v>6347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33"/>
        <v>25</v>
      </c>
      <c r="C2983" s="57" t="str">
        <f t="shared" si="234"/>
        <v>Jun</v>
      </c>
      <c r="D2983" s="4" t="s">
        <v>436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30"/>
        <v>8</v>
      </c>
      <c r="L2983" s="57">
        <f t="shared" ref="L2983:L3005" si="235">H2983*K2983</f>
        <v>8</v>
      </c>
      <c r="M2983" s="4" t="s">
        <v>453</v>
      </c>
      <c r="N2983" s="57" t="s">
        <v>436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33"/>
        <v>25</v>
      </c>
      <c r="C2984" s="57" t="str">
        <f t="shared" si="234"/>
        <v>Jun</v>
      </c>
      <c r="D2984" s="4" t="s">
        <v>436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30"/>
        <v>10</v>
      </c>
      <c r="L2984" s="57">
        <f t="shared" si="235"/>
        <v>10</v>
      </c>
      <c r="M2984" s="4" t="s">
        <v>453</v>
      </c>
      <c r="N2984" s="57" t="s">
        <v>436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33"/>
        <v>25</v>
      </c>
      <c r="C2985" s="57" t="str">
        <f t="shared" si="234"/>
        <v>Jun</v>
      </c>
      <c r="D2985" s="4" t="s">
        <v>2280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30"/>
        <v>2</v>
      </c>
      <c r="L2985" s="57">
        <f t="shared" si="235"/>
        <v>2</v>
      </c>
      <c r="M2985" s="4" t="s">
        <v>5139</v>
      </c>
      <c r="N2985" s="57" t="s">
        <v>52</v>
      </c>
      <c r="O2985" s="57">
        <v>9330</v>
      </c>
      <c r="P2985" s="4" t="s">
        <v>2429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33"/>
        <v>25</v>
      </c>
      <c r="C2986" s="57" t="str">
        <f t="shared" si="234"/>
        <v>Jun</v>
      </c>
      <c r="D2986" s="4" t="s">
        <v>2281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ref="K2986:K3052" si="236">I2986+J2986</f>
        <v>2</v>
      </c>
      <c r="L2986" s="57">
        <f t="shared" si="235"/>
        <v>2</v>
      </c>
      <c r="M2986" s="4" t="s">
        <v>5139</v>
      </c>
      <c r="N2986" s="57" t="s">
        <v>52</v>
      </c>
      <c r="O2986" s="57">
        <v>9330</v>
      </c>
      <c r="P2986" s="4" t="s">
        <v>2429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33"/>
        <v>25</v>
      </c>
      <c r="C2987" s="57" t="str">
        <f t="shared" si="234"/>
        <v>Jun</v>
      </c>
      <c r="D2987" s="4" t="s">
        <v>2638</v>
      </c>
      <c r="E2987" s="57" t="s">
        <v>446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36"/>
        <v>12</v>
      </c>
      <c r="L2987" s="57">
        <f t="shared" si="235"/>
        <v>36</v>
      </c>
      <c r="M2987" s="4" t="s">
        <v>5777</v>
      </c>
      <c r="N2987" s="57" t="s">
        <v>47</v>
      </c>
      <c r="O2987" s="57">
        <v>9281</v>
      </c>
      <c r="P2987" s="4" t="s">
        <v>5778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33"/>
        <v>25</v>
      </c>
      <c r="C2988" s="57" t="str">
        <f t="shared" si="234"/>
        <v>Jun</v>
      </c>
      <c r="D2988" s="4" t="s">
        <v>3912</v>
      </c>
      <c r="E2988" s="57" t="s">
        <v>446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36"/>
        <v>8</v>
      </c>
      <c r="L2988" s="57">
        <f t="shared" si="235"/>
        <v>32</v>
      </c>
      <c r="M2988" s="4" t="s">
        <v>5747</v>
      </c>
      <c r="N2988" s="57" t="s">
        <v>47</v>
      </c>
      <c r="O2988" s="57">
        <v>9281</v>
      </c>
      <c r="P2988" s="4" t="s">
        <v>5776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33"/>
        <v>25</v>
      </c>
      <c r="C2989" s="57" t="str">
        <f t="shared" si="234"/>
        <v>Jun</v>
      </c>
      <c r="D2989" s="4" t="s">
        <v>2638</v>
      </c>
      <c r="E2989" s="57" t="s">
        <v>446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36"/>
        <v>8</v>
      </c>
      <c r="L2989" s="57">
        <f t="shared" si="235"/>
        <v>24</v>
      </c>
      <c r="M2989" s="4" t="s">
        <v>2282</v>
      </c>
      <c r="N2989" s="57" t="s">
        <v>57</v>
      </c>
      <c r="O2989" s="57" t="s">
        <v>6056</v>
      </c>
      <c r="P2989" s="4" t="s">
        <v>2534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33"/>
        <v>25</v>
      </c>
      <c r="C2990" s="57" t="str">
        <f t="shared" si="234"/>
        <v>Jun</v>
      </c>
      <c r="D2990" s="4" t="s">
        <v>2638</v>
      </c>
      <c r="E2990" s="57" t="s">
        <v>446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36"/>
        <v>8</v>
      </c>
      <c r="L2990" s="57">
        <f t="shared" si="235"/>
        <v>16</v>
      </c>
      <c r="M2990" s="4" t="s">
        <v>5139</v>
      </c>
      <c r="N2990" s="57" t="s">
        <v>52</v>
      </c>
      <c r="O2990" s="57">
        <v>9330</v>
      </c>
      <c r="P2990" s="4" t="s">
        <v>5402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33"/>
        <v>25</v>
      </c>
      <c r="C2991" s="57" t="str">
        <f t="shared" si="234"/>
        <v>Jun</v>
      </c>
      <c r="D2991" s="4" t="s">
        <v>676</v>
      </c>
      <c r="E2991" s="57" t="s">
        <v>446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36"/>
        <v>10</v>
      </c>
      <c r="L2991" s="57">
        <f t="shared" si="235"/>
        <v>10</v>
      </c>
      <c r="M2991" s="4" t="s">
        <v>5139</v>
      </c>
      <c r="N2991" s="57" t="s">
        <v>52</v>
      </c>
      <c r="O2991" s="57">
        <v>9330</v>
      </c>
      <c r="P2991" s="4" t="s">
        <v>5483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33"/>
        <v>25</v>
      </c>
      <c r="C2992" s="57" t="str">
        <f t="shared" si="234"/>
        <v>Jun</v>
      </c>
      <c r="D2992" s="4" t="s">
        <v>676</v>
      </c>
      <c r="E2992" s="57" t="s">
        <v>446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36"/>
        <v>12</v>
      </c>
      <c r="L2992" s="57">
        <f t="shared" si="235"/>
        <v>36</v>
      </c>
      <c r="M2992" s="4" t="s">
        <v>5139</v>
      </c>
      <c r="N2992" s="57" t="s">
        <v>52</v>
      </c>
      <c r="O2992" s="57">
        <v>9330</v>
      </c>
      <c r="P2992" s="4" t="s">
        <v>5483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33"/>
        <v>25</v>
      </c>
      <c r="C2993" s="57" t="str">
        <f t="shared" si="234"/>
        <v>Jun</v>
      </c>
      <c r="D2993" s="4" t="s">
        <v>5449</v>
      </c>
      <c r="E2993" s="57" t="s">
        <v>446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si="236"/>
        <v>8</v>
      </c>
      <c r="L2993" s="57">
        <f t="shared" si="235"/>
        <v>64</v>
      </c>
      <c r="M2993" s="4" t="s">
        <v>1913</v>
      </c>
      <c r="N2993" s="57" t="s">
        <v>443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33"/>
        <v>25</v>
      </c>
      <c r="C2994" s="57" t="str">
        <f t="shared" si="234"/>
        <v>Jun</v>
      </c>
      <c r="D2994" s="4" t="s">
        <v>5449</v>
      </c>
      <c r="E2994" s="57" t="s">
        <v>446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36"/>
        <v>9.5</v>
      </c>
      <c r="L2994" s="57">
        <f t="shared" si="235"/>
        <v>9.5</v>
      </c>
      <c r="M2994" s="4" t="s">
        <v>1913</v>
      </c>
      <c r="N2994" s="57" t="s">
        <v>443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33"/>
        <v>25</v>
      </c>
      <c r="C2995" s="57" t="str">
        <f t="shared" si="234"/>
        <v>Jun</v>
      </c>
      <c r="D2995" s="4" t="s">
        <v>2836</v>
      </c>
      <c r="E2995" s="57" t="s">
        <v>446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36"/>
        <v>10</v>
      </c>
      <c r="L2995" s="57">
        <f t="shared" si="235"/>
        <v>20</v>
      </c>
      <c r="M2995" s="4" t="s">
        <v>1913</v>
      </c>
      <c r="N2995" s="57" t="s">
        <v>443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33"/>
        <v>25</v>
      </c>
      <c r="C2996" s="57" t="str">
        <f t="shared" si="234"/>
        <v>Jun</v>
      </c>
      <c r="D2996" s="4" t="s">
        <v>5449</v>
      </c>
      <c r="E2996" s="57" t="s">
        <v>446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36"/>
        <v>11.5</v>
      </c>
      <c r="L2996" s="57">
        <f t="shared" si="235"/>
        <v>34.5</v>
      </c>
      <c r="M2996" s="4" t="s">
        <v>1913</v>
      </c>
      <c r="N2996" s="57" t="s">
        <v>443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33"/>
        <v>25</v>
      </c>
      <c r="C2997" s="57" t="str">
        <f t="shared" si="234"/>
        <v>Jun</v>
      </c>
      <c r="D2997" s="4" t="s">
        <v>5449</v>
      </c>
      <c r="E2997" s="57" t="s">
        <v>446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36"/>
        <v>11.75</v>
      </c>
      <c r="L2997" s="57">
        <f t="shared" si="235"/>
        <v>23.5</v>
      </c>
      <c r="M2997" s="4" t="s">
        <v>1913</v>
      </c>
      <c r="N2997" s="57" t="s">
        <v>443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33"/>
        <v>25</v>
      </c>
      <c r="C2998" s="57" t="str">
        <f t="shared" si="234"/>
        <v>Jun</v>
      </c>
      <c r="D2998" s="4" t="s">
        <v>2836</v>
      </c>
      <c r="E2998" s="57" t="s">
        <v>446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36"/>
        <v>12</v>
      </c>
      <c r="L2998" s="57">
        <f t="shared" si="235"/>
        <v>528</v>
      </c>
      <c r="M2998" s="4" t="s">
        <v>1913</v>
      </c>
      <c r="N2998" s="57" t="s">
        <v>443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33"/>
        <v>25</v>
      </c>
      <c r="C2999" s="57" t="str">
        <f t="shared" si="234"/>
        <v>Jun</v>
      </c>
      <c r="D2999" s="4" t="s">
        <v>5775</v>
      </c>
      <c r="E2999" s="57" t="s">
        <v>446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36"/>
        <v>8</v>
      </c>
      <c r="L2999" s="57">
        <f t="shared" si="235"/>
        <v>32</v>
      </c>
      <c r="M2999" s="4" t="s">
        <v>5777</v>
      </c>
      <c r="N2999" s="57" t="s">
        <v>47</v>
      </c>
      <c r="O2999" s="57">
        <v>9281</v>
      </c>
      <c r="P2999" s="4" t="s">
        <v>5778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33"/>
        <v>25</v>
      </c>
      <c r="C3000" s="57" t="str">
        <f t="shared" si="234"/>
        <v>Jun</v>
      </c>
      <c r="D3000" s="4" t="s">
        <v>5775</v>
      </c>
      <c r="E3000" s="57" t="s">
        <v>446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36"/>
        <v>10</v>
      </c>
      <c r="L3000" s="57">
        <f t="shared" si="235"/>
        <v>10</v>
      </c>
      <c r="M3000" s="4" t="s">
        <v>5777</v>
      </c>
      <c r="N3000" s="57" t="s">
        <v>47</v>
      </c>
      <c r="O3000" s="57">
        <v>9281</v>
      </c>
      <c r="P3000" s="4" t="s">
        <v>5778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33"/>
        <v>25</v>
      </c>
      <c r="C3001" s="57" t="str">
        <f t="shared" si="234"/>
        <v>Jun</v>
      </c>
      <c r="D3001" s="4" t="s">
        <v>2715</v>
      </c>
      <c r="E3001" s="57" t="s">
        <v>446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36"/>
        <v>10.5</v>
      </c>
      <c r="L3001" s="57">
        <f t="shared" si="235"/>
        <v>10.5</v>
      </c>
      <c r="M3001" s="4" t="s">
        <v>5777</v>
      </c>
      <c r="N3001" s="57" t="s">
        <v>47</v>
      </c>
      <c r="O3001" s="57">
        <v>9281</v>
      </c>
      <c r="P3001" s="4" t="s">
        <v>5778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33"/>
        <v>25</v>
      </c>
      <c r="C3002" s="57" t="str">
        <f t="shared" si="234"/>
        <v>Jun</v>
      </c>
      <c r="D3002" s="4" t="s">
        <v>2715</v>
      </c>
      <c r="E3002" s="57" t="s">
        <v>446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36"/>
        <v>12</v>
      </c>
      <c r="L3002" s="57">
        <f t="shared" si="235"/>
        <v>12</v>
      </c>
      <c r="M3002" s="4" t="s">
        <v>5777</v>
      </c>
      <c r="N3002" s="57" t="s">
        <v>47</v>
      </c>
      <c r="O3002" s="57">
        <v>9281</v>
      </c>
      <c r="P3002" s="4" t="s">
        <v>5778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33"/>
        <v>25</v>
      </c>
      <c r="C3003" s="57" t="str">
        <f t="shared" si="234"/>
        <v>Jun</v>
      </c>
      <c r="D3003" s="4" t="s">
        <v>552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36"/>
        <v>12</v>
      </c>
      <c r="L3003" s="57">
        <f t="shared" si="235"/>
        <v>408</v>
      </c>
      <c r="M3003" s="4" t="s">
        <v>1913</v>
      </c>
      <c r="N3003" s="57" t="s">
        <v>444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33"/>
        <v>25</v>
      </c>
      <c r="C3004" s="57" t="str">
        <f t="shared" si="234"/>
        <v>Jun</v>
      </c>
      <c r="D3004" s="4" t="s">
        <v>978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36"/>
        <v>12</v>
      </c>
      <c r="L3004" s="57">
        <f t="shared" si="235"/>
        <v>48</v>
      </c>
      <c r="M3004" s="4" t="s">
        <v>5777</v>
      </c>
      <c r="N3004" s="57" t="s">
        <v>47</v>
      </c>
      <c r="O3004" s="57">
        <v>9281</v>
      </c>
      <c r="P3004" s="4" t="s">
        <v>5778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33"/>
        <v>25</v>
      </c>
      <c r="C3005" s="57" t="str">
        <f t="shared" si="234"/>
        <v>Jun</v>
      </c>
      <c r="D3005" s="4" t="s">
        <v>5839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36"/>
        <v>8</v>
      </c>
      <c r="L3005" s="57">
        <f t="shared" si="235"/>
        <v>24</v>
      </c>
      <c r="M3005" s="4" t="s">
        <v>5678</v>
      </c>
      <c r="N3005" s="57" t="s">
        <v>3394</v>
      </c>
      <c r="O3005" s="57" t="s">
        <v>5679</v>
      </c>
      <c r="P3005" s="4" t="s">
        <v>5680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33"/>
        <v>25</v>
      </c>
      <c r="C3006" s="57" t="str">
        <f t="shared" si="234"/>
        <v>Jun</v>
      </c>
      <c r="D3006" s="4" t="s">
        <v>6170</v>
      </c>
      <c r="E3006" s="57" t="s">
        <v>446</v>
      </c>
      <c r="F3006" s="57" t="str">
        <f t="shared" ref="F3006:F3011" si="237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36"/>
        <v>10</v>
      </c>
      <c r="L3006" s="57">
        <f t="shared" ref="L3006:L3011" si="238">K3006*H3006</f>
        <v>10</v>
      </c>
      <c r="M3006" s="4" t="s">
        <v>3124</v>
      </c>
      <c r="N3006" s="57" t="s">
        <v>6347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33"/>
        <v>25</v>
      </c>
      <c r="C3007" s="57" t="str">
        <f t="shared" si="234"/>
        <v>Jun</v>
      </c>
      <c r="D3007" s="4" t="s">
        <v>6170</v>
      </c>
      <c r="E3007" s="57" t="s">
        <v>446</v>
      </c>
      <c r="F3007" s="57" t="str">
        <f t="shared" si="237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36"/>
        <v>11</v>
      </c>
      <c r="L3007" s="57">
        <f t="shared" si="238"/>
        <v>11</v>
      </c>
      <c r="M3007" s="4" t="s">
        <v>3124</v>
      </c>
      <c r="N3007" s="57" t="s">
        <v>6347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33"/>
        <v>25</v>
      </c>
      <c r="C3008" s="57" t="str">
        <f t="shared" si="234"/>
        <v>Jun</v>
      </c>
      <c r="D3008" s="4" t="s">
        <v>6170</v>
      </c>
      <c r="E3008" s="57" t="s">
        <v>446</v>
      </c>
      <c r="F3008" s="57" t="str">
        <f t="shared" si="237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36"/>
        <v>12</v>
      </c>
      <c r="L3008" s="57">
        <f t="shared" si="238"/>
        <v>60</v>
      </c>
      <c r="M3008" s="4" t="s">
        <v>3124</v>
      </c>
      <c r="N3008" s="57" t="s">
        <v>6347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33"/>
        <v>25</v>
      </c>
      <c r="C3009" s="57" t="str">
        <f t="shared" si="234"/>
        <v>Jun</v>
      </c>
      <c r="D3009" s="4" t="s">
        <v>6170</v>
      </c>
      <c r="E3009" s="57" t="s">
        <v>446</v>
      </c>
      <c r="F3009" s="57" t="str">
        <f t="shared" si="237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36"/>
        <v>10</v>
      </c>
      <c r="L3009" s="57">
        <f t="shared" si="238"/>
        <v>30</v>
      </c>
      <c r="M3009" s="4" t="s">
        <v>3124</v>
      </c>
      <c r="N3009" s="57" t="s">
        <v>6347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33"/>
        <v>25</v>
      </c>
      <c r="C3010" s="57" t="str">
        <f t="shared" si="234"/>
        <v>Jun</v>
      </c>
      <c r="D3010" s="4" t="s">
        <v>6170</v>
      </c>
      <c r="E3010" s="57" t="s">
        <v>446</v>
      </c>
      <c r="F3010" s="57" t="str">
        <f t="shared" si="237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36"/>
        <v>11.5</v>
      </c>
      <c r="L3010" s="57">
        <f t="shared" si="238"/>
        <v>11.5</v>
      </c>
      <c r="M3010" s="4" t="s">
        <v>3124</v>
      </c>
      <c r="N3010" s="57" t="s">
        <v>6347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33"/>
        <v>25</v>
      </c>
      <c r="C3011" s="57" t="str">
        <f t="shared" si="234"/>
        <v>Jun</v>
      </c>
      <c r="D3011" s="4" t="s">
        <v>6170</v>
      </c>
      <c r="E3011" s="57" t="s">
        <v>446</v>
      </c>
      <c r="F3011" s="57" t="str">
        <f t="shared" si="237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36"/>
        <v>12</v>
      </c>
      <c r="L3011" s="57">
        <f t="shared" si="238"/>
        <v>192</v>
      </c>
      <c r="M3011" s="4" t="s">
        <v>3124</v>
      </c>
      <c r="N3011" s="57" t="s">
        <v>6347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ref="B3012:B3014" si="239">WEEKNUM(A3012)</f>
        <v>25</v>
      </c>
      <c r="C3012" s="57" t="str">
        <f t="shared" ref="C3012:C3014" si="240">TEXT(A3012,"Mmm")</f>
        <v>Jun</v>
      </c>
      <c r="D3012" s="4" t="s">
        <v>711</v>
      </c>
      <c r="E3012" s="57" t="s">
        <v>446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ref="K3012:K3014" si="241">I3012+J3012</f>
        <v>9</v>
      </c>
      <c r="L3012" s="57">
        <f t="shared" ref="L3012:L3014" si="242">K3012*H3012</f>
        <v>36</v>
      </c>
      <c r="M3012" s="4" t="s">
        <v>3124</v>
      </c>
      <c r="N3012" s="57" t="s">
        <v>6347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39"/>
        <v>25</v>
      </c>
      <c r="C3013" s="57" t="str">
        <f t="shared" si="240"/>
        <v>Jun</v>
      </c>
      <c r="D3013" s="4" t="s">
        <v>711</v>
      </c>
      <c r="E3013" s="57" t="s">
        <v>446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41"/>
        <v>10</v>
      </c>
      <c r="L3013" s="57">
        <f t="shared" si="242"/>
        <v>70</v>
      </c>
      <c r="M3013" s="4" t="s">
        <v>3124</v>
      </c>
      <c r="N3013" s="57" t="s">
        <v>6347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39"/>
        <v>25</v>
      </c>
      <c r="C3014" s="57" t="str">
        <f t="shared" si="240"/>
        <v>Jun</v>
      </c>
      <c r="D3014" s="4" t="s">
        <v>711</v>
      </c>
      <c r="E3014" s="57" t="s">
        <v>446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41"/>
        <v>11.5</v>
      </c>
      <c r="L3014" s="57">
        <f t="shared" si="242"/>
        <v>23</v>
      </c>
      <c r="M3014" s="4" t="s">
        <v>3124</v>
      </c>
      <c r="N3014" s="57" t="s">
        <v>6347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33"/>
        <v>25</v>
      </c>
      <c r="C3015" s="57" t="str">
        <f t="shared" si="234"/>
        <v>Jun</v>
      </c>
      <c r="D3015" s="4" t="s">
        <v>436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36"/>
        <v>10</v>
      </c>
      <c r="L3015" s="57">
        <f t="shared" ref="L3015:L3038" si="243">H3015*K3015</f>
        <v>20</v>
      </c>
      <c r="M3015" s="4" t="s">
        <v>453</v>
      </c>
      <c r="N3015" s="57" t="s">
        <v>436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33"/>
        <v>25</v>
      </c>
      <c r="C3016" s="57" t="str">
        <f t="shared" si="234"/>
        <v>Jun</v>
      </c>
      <c r="D3016" s="4" t="s">
        <v>2280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36"/>
        <v>2</v>
      </c>
      <c r="L3016" s="57">
        <f t="shared" si="243"/>
        <v>2</v>
      </c>
      <c r="M3016" s="4" t="s">
        <v>5139</v>
      </c>
      <c r="N3016" s="57" t="s">
        <v>52</v>
      </c>
      <c r="O3016" s="57">
        <v>9330</v>
      </c>
      <c r="P3016" s="4" t="s">
        <v>2429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33"/>
        <v>25</v>
      </c>
      <c r="C3017" s="57" t="str">
        <f t="shared" si="234"/>
        <v>Jun</v>
      </c>
      <c r="D3017" s="4" t="s">
        <v>2281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36"/>
        <v>2</v>
      </c>
      <c r="L3017" s="57">
        <f t="shared" si="243"/>
        <v>2</v>
      </c>
      <c r="M3017" s="4" t="s">
        <v>5139</v>
      </c>
      <c r="N3017" s="57" t="s">
        <v>52</v>
      </c>
      <c r="O3017" s="57">
        <v>9330</v>
      </c>
      <c r="P3017" s="4" t="s">
        <v>2429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33"/>
        <v>25</v>
      </c>
      <c r="C3018" s="57" t="str">
        <f t="shared" si="234"/>
        <v>Jun</v>
      </c>
      <c r="D3018" s="4" t="s">
        <v>5401</v>
      </c>
      <c r="E3018" s="57" t="s">
        <v>446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36"/>
        <v>10</v>
      </c>
      <c r="L3018" s="57">
        <f t="shared" si="243"/>
        <v>100</v>
      </c>
      <c r="M3018" s="4" t="s">
        <v>3124</v>
      </c>
      <c r="N3018" s="57" t="s">
        <v>6347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33"/>
        <v>25</v>
      </c>
      <c r="C3019" s="57" t="str">
        <f t="shared" si="234"/>
        <v>Jun</v>
      </c>
      <c r="D3019" s="4" t="s">
        <v>2638</v>
      </c>
      <c r="E3019" s="57" t="s">
        <v>446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36"/>
        <v>8</v>
      </c>
      <c r="L3019" s="57">
        <f t="shared" si="243"/>
        <v>80</v>
      </c>
      <c r="M3019" s="4" t="s">
        <v>5777</v>
      </c>
      <c r="N3019" s="57" t="s">
        <v>47</v>
      </c>
      <c r="O3019" s="57">
        <v>9281</v>
      </c>
      <c r="P3019" s="4" t="s">
        <v>5778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33"/>
        <v>25</v>
      </c>
      <c r="C3020" s="57" t="str">
        <f t="shared" si="234"/>
        <v>Jun</v>
      </c>
      <c r="D3020" s="4" t="s">
        <v>2638</v>
      </c>
      <c r="E3020" s="57" t="s">
        <v>446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36"/>
        <v>12</v>
      </c>
      <c r="L3020" s="57">
        <f t="shared" si="243"/>
        <v>36</v>
      </c>
      <c r="M3020" s="4" t="s">
        <v>5777</v>
      </c>
      <c r="N3020" s="57" t="s">
        <v>47</v>
      </c>
      <c r="O3020" s="57">
        <v>9281</v>
      </c>
      <c r="P3020" s="4" t="s">
        <v>5778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33"/>
        <v>25</v>
      </c>
      <c r="C3021" s="57" t="str">
        <f t="shared" si="234"/>
        <v>Jun</v>
      </c>
      <c r="D3021" s="4" t="s">
        <v>3912</v>
      </c>
      <c r="E3021" s="57" t="s">
        <v>446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36"/>
        <v>8</v>
      </c>
      <c r="L3021" s="57">
        <f t="shared" si="243"/>
        <v>32</v>
      </c>
      <c r="M3021" s="4" t="s">
        <v>5747</v>
      </c>
      <c r="N3021" s="57" t="s">
        <v>47</v>
      </c>
      <c r="O3021" s="57">
        <v>9281</v>
      </c>
      <c r="P3021" s="4" t="s">
        <v>5776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33"/>
        <v>25</v>
      </c>
      <c r="C3022" s="57" t="str">
        <f t="shared" si="234"/>
        <v>Jun</v>
      </c>
      <c r="D3022" s="4" t="s">
        <v>2638</v>
      </c>
      <c r="E3022" s="57" t="s">
        <v>446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36"/>
        <v>8</v>
      </c>
      <c r="L3022" s="57">
        <f t="shared" si="243"/>
        <v>24</v>
      </c>
      <c r="M3022" s="4" t="s">
        <v>2282</v>
      </c>
      <c r="N3022" s="57" t="s">
        <v>57</v>
      </c>
      <c r="O3022" s="57" t="s">
        <v>6056</v>
      </c>
      <c r="P3022" s="4" t="s">
        <v>2534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33"/>
        <v>25</v>
      </c>
      <c r="C3023" s="57" t="str">
        <f t="shared" si="234"/>
        <v>Jun</v>
      </c>
      <c r="D3023" s="4" t="s">
        <v>2638</v>
      </c>
      <c r="E3023" s="57" t="s">
        <v>446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36"/>
        <v>8</v>
      </c>
      <c r="L3023" s="57">
        <f t="shared" si="243"/>
        <v>16</v>
      </c>
      <c r="M3023" s="4" t="s">
        <v>5139</v>
      </c>
      <c r="N3023" s="57" t="s">
        <v>52</v>
      </c>
      <c r="O3023" s="57">
        <v>9330</v>
      </c>
      <c r="P3023" s="4" t="s">
        <v>5402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33"/>
        <v>25</v>
      </c>
      <c r="C3024" s="57" t="str">
        <f t="shared" si="234"/>
        <v>Jun</v>
      </c>
      <c r="D3024" s="4" t="s">
        <v>5215</v>
      </c>
      <c r="E3024" s="57" t="s">
        <v>446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36"/>
        <v>10</v>
      </c>
      <c r="L3024" s="57">
        <f t="shared" si="243"/>
        <v>50</v>
      </c>
      <c r="M3024" s="4" t="s">
        <v>448</v>
      </c>
      <c r="N3024" s="57" t="s">
        <v>456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33"/>
        <v>25</v>
      </c>
      <c r="C3025" s="57" t="str">
        <f t="shared" si="234"/>
        <v>Jun</v>
      </c>
      <c r="D3025" s="4" t="s">
        <v>431</v>
      </c>
      <c r="E3025" s="57" t="s">
        <v>446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36"/>
        <v>12</v>
      </c>
      <c r="L3025" s="57">
        <f t="shared" si="243"/>
        <v>12</v>
      </c>
      <c r="M3025" s="4" t="s">
        <v>448</v>
      </c>
      <c r="N3025" s="57" t="s">
        <v>456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33"/>
        <v>25</v>
      </c>
      <c r="C3026" s="57" t="str">
        <f t="shared" si="234"/>
        <v>Jun</v>
      </c>
      <c r="D3026" s="4" t="s">
        <v>4257</v>
      </c>
      <c r="E3026" s="57" t="s">
        <v>446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36"/>
        <v>12</v>
      </c>
      <c r="L3026" s="57">
        <f t="shared" si="243"/>
        <v>12</v>
      </c>
      <c r="M3026" s="4" t="s">
        <v>5747</v>
      </c>
      <c r="N3026" s="57" t="s">
        <v>47</v>
      </c>
      <c r="O3026" s="57">
        <v>9281</v>
      </c>
      <c r="P3026" s="4" t="s">
        <v>5776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33"/>
        <v>25</v>
      </c>
      <c r="C3027" s="57" t="str">
        <f t="shared" si="234"/>
        <v>Jun</v>
      </c>
      <c r="D3027" s="4" t="s">
        <v>676</v>
      </c>
      <c r="E3027" s="57" t="s">
        <v>446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36"/>
        <v>12</v>
      </c>
      <c r="L3027" s="57">
        <f t="shared" si="243"/>
        <v>36</v>
      </c>
      <c r="M3027" s="4" t="s">
        <v>5139</v>
      </c>
      <c r="N3027" s="57" t="s">
        <v>52</v>
      </c>
      <c r="O3027" s="57">
        <v>9330</v>
      </c>
      <c r="P3027" s="4" t="s">
        <v>5483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33"/>
        <v>25</v>
      </c>
      <c r="C3028" s="57" t="str">
        <f t="shared" si="234"/>
        <v>Jun</v>
      </c>
      <c r="D3028" s="4" t="s">
        <v>5449</v>
      </c>
      <c r="E3028" s="57" t="s">
        <v>446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36"/>
        <v>8</v>
      </c>
      <c r="L3028" s="57">
        <f t="shared" si="243"/>
        <v>8</v>
      </c>
      <c r="M3028" s="4" t="s">
        <v>1913</v>
      </c>
      <c r="N3028" s="57" t="s">
        <v>443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33"/>
        <v>25</v>
      </c>
      <c r="C3029" s="57" t="str">
        <f t="shared" si="234"/>
        <v>Jun</v>
      </c>
      <c r="D3029" s="4" t="s">
        <v>5449</v>
      </c>
      <c r="E3029" s="57" t="s">
        <v>446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36"/>
        <v>9.5</v>
      </c>
      <c r="L3029" s="57">
        <f t="shared" si="243"/>
        <v>19</v>
      </c>
      <c r="M3029" s="4" t="s">
        <v>1913</v>
      </c>
      <c r="N3029" s="57" t="s">
        <v>443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33"/>
        <v>25</v>
      </c>
      <c r="C3030" s="57" t="str">
        <f t="shared" si="234"/>
        <v>Jun</v>
      </c>
      <c r="D3030" s="4" t="s">
        <v>2836</v>
      </c>
      <c r="E3030" s="57" t="s">
        <v>446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36"/>
        <v>10</v>
      </c>
      <c r="L3030" s="57">
        <f t="shared" si="243"/>
        <v>30</v>
      </c>
      <c r="M3030" s="4" t="s">
        <v>1913</v>
      </c>
      <c r="N3030" s="57" t="s">
        <v>443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33"/>
        <v>25</v>
      </c>
      <c r="C3031" s="57" t="str">
        <f t="shared" si="234"/>
        <v>Jun</v>
      </c>
      <c r="D3031" s="4" t="s">
        <v>5449</v>
      </c>
      <c r="E3031" s="57" t="s">
        <v>446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36"/>
        <v>11.5</v>
      </c>
      <c r="L3031" s="57">
        <f t="shared" si="243"/>
        <v>69</v>
      </c>
      <c r="M3031" s="4" t="s">
        <v>1913</v>
      </c>
      <c r="N3031" s="57" t="s">
        <v>443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33"/>
        <v>25</v>
      </c>
      <c r="C3032" s="57" t="str">
        <f t="shared" si="234"/>
        <v>Jun</v>
      </c>
      <c r="D3032" s="4" t="s">
        <v>5449</v>
      </c>
      <c r="E3032" s="57" t="s">
        <v>446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36"/>
        <v>11.75</v>
      </c>
      <c r="L3032" s="57">
        <f t="shared" si="243"/>
        <v>23.5</v>
      </c>
      <c r="M3032" s="4" t="s">
        <v>1913</v>
      </c>
      <c r="N3032" s="57" t="s">
        <v>443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33"/>
        <v>25</v>
      </c>
      <c r="C3033" s="57" t="str">
        <f t="shared" si="234"/>
        <v>Jun</v>
      </c>
      <c r="D3033" s="4" t="s">
        <v>2836</v>
      </c>
      <c r="E3033" s="57" t="s">
        <v>446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36"/>
        <v>12</v>
      </c>
      <c r="L3033" s="57">
        <f t="shared" si="243"/>
        <v>792</v>
      </c>
      <c r="M3033" s="4" t="s">
        <v>1913</v>
      </c>
      <c r="N3033" s="57" t="s">
        <v>443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33"/>
        <v>25</v>
      </c>
      <c r="C3034" s="57" t="str">
        <f t="shared" si="234"/>
        <v>Jun</v>
      </c>
      <c r="D3034" s="4" t="s">
        <v>5775</v>
      </c>
      <c r="E3034" s="57" t="s">
        <v>446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36"/>
        <v>10</v>
      </c>
      <c r="L3034" s="57">
        <f t="shared" si="243"/>
        <v>20</v>
      </c>
      <c r="M3034" s="4" t="s">
        <v>5777</v>
      </c>
      <c r="N3034" s="57" t="s">
        <v>47</v>
      </c>
      <c r="O3034" s="57">
        <v>9281</v>
      </c>
      <c r="P3034" s="4" t="s">
        <v>5778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33"/>
        <v>25</v>
      </c>
      <c r="C3035" s="57" t="str">
        <f t="shared" si="234"/>
        <v>Jun</v>
      </c>
      <c r="D3035" s="4" t="s">
        <v>2715</v>
      </c>
      <c r="E3035" s="57" t="s">
        <v>446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36"/>
        <v>12</v>
      </c>
      <c r="L3035" s="57">
        <f t="shared" si="243"/>
        <v>24</v>
      </c>
      <c r="M3035" s="4" t="s">
        <v>5777</v>
      </c>
      <c r="N3035" s="57" t="s">
        <v>47</v>
      </c>
      <c r="O3035" s="57">
        <v>9281</v>
      </c>
      <c r="P3035" s="4" t="s">
        <v>5778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33"/>
        <v>25</v>
      </c>
      <c r="C3036" s="57" t="str">
        <f t="shared" si="234"/>
        <v>Jun</v>
      </c>
      <c r="D3036" s="4" t="s">
        <v>552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36"/>
        <v>12</v>
      </c>
      <c r="L3036" s="57">
        <f t="shared" si="243"/>
        <v>444</v>
      </c>
      <c r="M3036" s="4" t="s">
        <v>1913</v>
      </c>
      <c r="N3036" s="57" t="s">
        <v>444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33"/>
        <v>25</v>
      </c>
      <c r="C3037" s="57" t="str">
        <f t="shared" si="234"/>
        <v>Jun</v>
      </c>
      <c r="D3037" s="4" t="s">
        <v>978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36"/>
        <v>12</v>
      </c>
      <c r="L3037" s="57">
        <f t="shared" si="243"/>
        <v>36</v>
      </c>
      <c r="M3037" s="4" t="s">
        <v>5777</v>
      </c>
      <c r="N3037" s="57" t="s">
        <v>47</v>
      </c>
      <c r="O3037" s="57">
        <v>9281</v>
      </c>
      <c r="P3037" s="4" t="s">
        <v>5778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33"/>
        <v>25</v>
      </c>
      <c r="C3038" s="57" t="str">
        <f t="shared" si="234"/>
        <v>Jun</v>
      </c>
      <c r="D3038" s="4" t="s">
        <v>5839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36"/>
        <v>8</v>
      </c>
      <c r="L3038" s="57">
        <f t="shared" si="243"/>
        <v>32</v>
      </c>
      <c r="M3038" s="4" t="s">
        <v>5678</v>
      </c>
      <c r="N3038" s="57" t="s">
        <v>3394</v>
      </c>
      <c r="O3038" s="57" t="s">
        <v>5679</v>
      </c>
      <c r="P3038" s="4" t="s">
        <v>5680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33"/>
        <v>25</v>
      </c>
      <c r="C3039" s="57" t="str">
        <f t="shared" si="234"/>
        <v>Jun</v>
      </c>
      <c r="D3039" s="4" t="s">
        <v>6170</v>
      </c>
      <c r="E3039" s="57" t="s">
        <v>446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36"/>
        <v>12</v>
      </c>
      <c r="L3039" s="57">
        <f>K3039*H3039</f>
        <v>84</v>
      </c>
      <c r="M3039" s="4" t="s">
        <v>3124</v>
      </c>
      <c r="N3039" s="57" t="s">
        <v>6347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33"/>
        <v>25</v>
      </c>
      <c r="C3040" s="57" t="str">
        <f t="shared" si="234"/>
        <v>Jun</v>
      </c>
      <c r="D3040" s="4" t="s">
        <v>6170</v>
      </c>
      <c r="E3040" s="57" t="s">
        <v>446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36"/>
        <v>11.75</v>
      </c>
      <c r="L3040" s="57">
        <f>K3040*H3040</f>
        <v>11.75</v>
      </c>
      <c r="M3040" s="4" t="s">
        <v>3124</v>
      </c>
      <c r="N3040" s="57" t="s">
        <v>6347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33"/>
        <v>25</v>
      </c>
      <c r="C3041" s="57" t="str">
        <f t="shared" si="234"/>
        <v>Jun</v>
      </c>
      <c r="D3041" s="4" t="s">
        <v>6170</v>
      </c>
      <c r="E3041" s="57" t="s">
        <v>446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36"/>
        <v>8</v>
      </c>
      <c r="L3041" s="57">
        <f>K3041*H3041</f>
        <v>8</v>
      </c>
      <c r="M3041" s="4" t="s">
        <v>3124</v>
      </c>
      <c r="N3041" s="57" t="s">
        <v>6347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ref="B3042:B3108" si="244">WEEKNUM(A3042)</f>
        <v>25</v>
      </c>
      <c r="C3042" s="57" t="str">
        <f t="shared" ref="C3042:C3108" si="245">TEXT(A3042,"Mmm")</f>
        <v>Jun</v>
      </c>
      <c r="D3042" s="4" t="s">
        <v>6170</v>
      </c>
      <c r="E3042" s="57" t="s">
        <v>446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36"/>
        <v>12</v>
      </c>
      <c r="L3042" s="57">
        <f>K3042*H3042</f>
        <v>240</v>
      </c>
      <c r="M3042" s="4" t="s">
        <v>3124</v>
      </c>
      <c r="N3042" s="57" t="s">
        <v>6347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44"/>
        <v>25</v>
      </c>
      <c r="C3043" s="57" t="str">
        <f t="shared" si="245"/>
        <v>Jun</v>
      </c>
      <c r="D3043" s="4" t="s">
        <v>6170</v>
      </c>
      <c r="E3043" s="57" t="s">
        <v>446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36"/>
        <v>11.75</v>
      </c>
      <c r="L3043" s="57">
        <f>K3043*H3043</f>
        <v>11.75</v>
      </c>
      <c r="M3043" s="4" t="s">
        <v>3124</v>
      </c>
      <c r="N3043" s="57" t="s">
        <v>6347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44"/>
        <v>25</v>
      </c>
      <c r="C3044" s="57" t="str">
        <f t="shared" si="245"/>
        <v>Jun</v>
      </c>
      <c r="D3044" s="4" t="s">
        <v>436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36"/>
        <v>8</v>
      </c>
      <c r="L3044" s="57">
        <f t="shared" ref="L3044:L3078" si="246">H3044*K3044</f>
        <v>8</v>
      </c>
      <c r="M3044" s="4" t="s">
        <v>453</v>
      </c>
      <c r="N3044" s="57" t="s">
        <v>436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44"/>
        <v>25</v>
      </c>
      <c r="C3045" s="57" t="str">
        <f t="shared" si="245"/>
        <v>Jun</v>
      </c>
      <c r="D3045" s="4" t="s">
        <v>436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36"/>
        <v>10</v>
      </c>
      <c r="L3045" s="57">
        <f t="shared" si="246"/>
        <v>10</v>
      </c>
      <c r="M3045" s="4" t="s">
        <v>453</v>
      </c>
      <c r="N3045" s="57" t="s">
        <v>436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si="244"/>
        <v>25</v>
      </c>
      <c r="C3046" s="57" t="str">
        <f t="shared" si="245"/>
        <v>Jun</v>
      </c>
      <c r="D3046" s="4" t="s">
        <v>2280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36"/>
        <v>2</v>
      </c>
      <c r="L3046" s="57">
        <f t="shared" si="246"/>
        <v>2</v>
      </c>
      <c r="M3046" s="4" t="s">
        <v>5139</v>
      </c>
      <c r="N3046" s="57" t="s">
        <v>52</v>
      </c>
      <c r="O3046" s="57">
        <v>9330</v>
      </c>
      <c r="P3046" s="4" t="s">
        <v>2429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44"/>
        <v>25</v>
      </c>
      <c r="C3047" s="57" t="str">
        <f t="shared" si="245"/>
        <v>Jun</v>
      </c>
      <c r="D3047" s="4" t="s">
        <v>2281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36"/>
        <v>2</v>
      </c>
      <c r="L3047" s="57">
        <f t="shared" si="246"/>
        <v>2</v>
      </c>
      <c r="M3047" s="4" t="s">
        <v>5139</v>
      </c>
      <c r="N3047" s="57" t="s">
        <v>52</v>
      </c>
      <c r="O3047" s="57">
        <v>9330</v>
      </c>
      <c r="P3047" s="4" t="s">
        <v>2429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44"/>
        <v>25</v>
      </c>
      <c r="C3048" s="57" t="str">
        <f t="shared" si="245"/>
        <v>Jun</v>
      </c>
      <c r="D3048" s="4" t="s">
        <v>5401</v>
      </c>
      <c r="E3048" s="57" t="s">
        <v>446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36"/>
        <v>10</v>
      </c>
      <c r="L3048" s="57">
        <f t="shared" si="246"/>
        <v>120</v>
      </c>
      <c r="M3048" s="4" t="s">
        <v>3124</v>
      </c>
      <c r="N3048" s="57" t="s">
        <v>6347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44"/>
        <v>25</v>
      </c>
      <c r="C3049" s="57" t="str">
        <f t="shared" si="245"/>
        <v>Jun</v>
      </c>
      <c r="D3049" s="4" t="s">
        <v>5401</v>
      </c>
      <c r="E3049" s="57" t="s">
        <v>446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36"/>
        <v>10.5</v>
      </c>
      <c r="L3049" s="57">
        <f t="shared" si="246"/>
        <v>21</v>
      </c>
      <c r="M3049" s="4" t="s">
        <v>3124</v>
      </c>
      <c r="N3049" s="57" t="s">
        <v>6347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44"/>
        <v>25</v>
      </c>
      <c r="C3050" s="57" t="str">
        <f t="shared" si="245"/>
        <v>Jun</v>
      </c>
      <c r="D3050" s="4" t="s">
        <v>5401</v>
      </c>
      <c r="E3050" s="57" t="s">
        <v>446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36"/>
        <v>11.5</v>
      </c>
      <c r="L3050" s="57">
        <f t="shared" si="246"/>
        <v>11.5</v>
      </c>
      <c r="M3050" s="4" t="s">
        <v>3124</v>
      </c>
      <c r="N3050" s="57" t="s">
        <v>6347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44"/>
        <v>25</v>
      </c>
      <c r="C3051" s="57" t="str">
        <f t="shared" si="245"/>
        <v>Jun</v>
      </c>
      <c r="D3051" s="4" t="s">
        <v>5272</v>
      </c>
      <c r="E3051" s="57" t="s">
        <v>446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36"/>
        <v>8</v>
      </c>
      <c r="L3051" s="57">
        <f t="shared" si="246"/>
        <v>56</v>
      </c>
      <c r="M3051" s="4" t="s">
        <v>448</v>
      </c>
      <c r="N3051" s="57" t="s">
        <v>456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44"/>
        <v>25</v>
      </c>
      <c r="C3052" s="57" t="str">
        <f t="shared" si="245"/>
        <v>Jun</v>
      </c>
      <c r="D3052" s="4" t="s">
        <v>5272</v>
      </c>
      <c r="E3052" s="57" t="s">
        <v>446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36"/>
        <v>9.5</v>
      </c>
      <c r="L3052" s="57">
        <f t="shared" si="246"/>
        <v>57</v>
      </c>
      <c r="M3052" s="4" t="s">
        <v>448</v>
      </c>
      <c r="N3052" s="57" t="s">
        <v>456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44"/>
        <v>25</v>
      </c>
      <c r="C3053" s="57" t="str">
        <f t="shared" si="245"/>
        <v>Jun</v>
      </c>
      <c r="D3053" s="4" t="s">
        <v>5272</v>
      </c>
      <c r="E3053" s="57" t="s">
        <v>446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ref="K3053:K3119" si="247">I3053+J3053</f>
        <v>10</v>
      </c>
      <c r="L3053" s="57">
        <f t="shared" si="246"/>
        <v>80</v>
      </c>
      <c r="M3053" s="4" t="s">
        <v>448</v>
      </c>
      <c r="N3053" s="57" t="s">
        <v>456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44"/>
        <v>25</v>
      </c>
      <c r="C3054" s="57" t="str">
        <f t="shared" si="245"/>
        <v>Jun</v>
      </c>
      <c r="D3054" s="4" t="s">
        <v>5272</v>
      </c>
      <c r="E3054" s="57" t="s">
        <v>446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47"/>
        <v>12</v>
      </c>
      <c r="L3054" s="57">
        <f t="shared" si="246"/>
        <v>12</v>
      </c>
      <c r="M3054" s="4" t="s">
        <v>448</v>
      </c>
      <c r="N3054" s="57" t="s">
        <v>456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44"/>
        <v>25</v>
      </c>
      <c r="C3055" s="57" t="str">
        <f t="shared" si="245"/>
        <v>Jun</v>
      </c>
      <c r="D3055" s="4" t="s">
        <v>2638</v>
      </c>
      <c r="E3055" s="57" t="s">
        <v>446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47"/>
        <v>8</v>
      </c>
      <c r="L3055" s="57">
        <f t="shared" si="246"/>
        <v>80</v>
      </c>
      <c r="M3055" s="4" t="s">
        <v>5777</v>
      </c>
      <c r="N3055" s="57" t="s">
        <v>47</v>
      </c>
      <c r="O3055" s="57">
        <v>9281</v>
      </c>
      <c r="P3055" s="4" t="s">
        <v>5778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44"/>
        <v>25</v>
      </c>
      <c r="C3056" s="57" t="str">
        <f t="shared" si="245"/>
        <v>Jun</v>
      </c>
      <c r="D3056" s="4" t="s">
        <v>2638</v>
      </c>
      <c r="E3056" s="57" t="s">
        <v>446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47"/>
        <v>12</v>
      </c>
      <c r="L3056" s="57">
        <f t="shared" si="246"/>
        <v>36</v>
      </c>
      <c r="M3056" s="4" t="s">
        <v>5777</v>
      </c>
      <c r="N3056" s="57" t="s">
        <v>47</v>
      </c>
      <c r="O3056" s="57">
        <v>9281</v>
      </c>
      <c r="P3056" s="4" t="s">
        <v>5778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44"/>
        <v>25</v>
      </c>
      <c r="C3057" s="57" t="str">
        <f t="shared" si="245"/>
        <v>Jun</v>
      </c>
      <c r="D3057" s="4" t="s">
        <v>3912</v>
      </c>
      <c r="E3057" s="57" t="s">
        <v>446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si="247"/>
        <v>8</v>
      </c>
      <c r="L3057" s="57">
        <f t="shared" si="246"/>
        <v>32</v>
      </c>
      <c r="M3057" s="4" t="s">
        <v>5747</v>
      </c>
      <c r="N3057" s="57" t="s">
        <v>47</v>
      </c>
      <c r="O3057" s="57">
        <v>9281</v>
      </c>
      <c r="P3057" s="4" t="s">
        <v>5776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44"/>
        <v>25</v>
      </c>
      <c r="C3058" s="57" t="str">
        <f t="shared" si="245"/>
        <v>Jun</v>
      </c>
      <c r="D3058" s="4" t="s">
        <v>1290</v>
      </c>
      <c r="E3058" s="57" t="s">
        <v>446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47"/>
        <v>8</v>
      </c>
      <c r="L3058" s="57">
        <f t="shared" si="246"/>
        <v>24</v>
      </c>
      <c r="M3058" s="4" t="s">
        <v>2282</v>
      </c>
      <c r="N3058" s="57" t="s">
        <v>57</v>
      </c>
      <c r="O3058" s="57" t="s">
        <v>6056</v>
      </c>
      <c r="P3058" s="4" t="s">
        <v>2534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ref="B3059" si="248">WEEKNUM(A3059)</f>
        <v>25</v>
      </c>
      <c r="C3059" s="57" t="str">
        <f t="shared" ref="C3059" si="249">TEXT(A3059,"Mmm")</f>
        <v>Jun</v>
      </c>
      <c r="D3059" s="4" t="s">
        <v>1290</v>
      </c>
      <c r="E3059" s="57" t="s">
        <v>446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ref="K3059" si="250">I3059+J3059</f>
        <v>8</v>
      </c>
      <c r="L3059" s="57">
        <f t="shared" ref="L3059" si="251">H3059*K3059</f>
        <v>16</v>
      </c>
      <c r="M3059" s="4" t="s">
        <v>5139</v>
      </c>
      <c r="N3059" s="57" t="s">
        <v>52</v>
      </c>
      <c r="O3059" s="57">
        <v>9330</v>
      </c>
      <c r="P3059" s="4" t="s">
        <v>6209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44"/>
        <v>25</v>
      </c>
      <c r="C3060" s="57" t="str">
        <f t="shared" si="245"/>
        <v>Jun</v>
      </c>
      <c r="D3060" s="4" t="s">
        <v>1290</v>
      </c>
      <c r="E3060" s="57" t="s">
        <v>446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47"/>
        <v>8</v>
      </c>
      <c r="L3060" s="57">
        <f t="shared" si="246"/>
        <v>16</v>
      </c>
      <c r="M3060" s="4" t="s">
        <v>5139</v>
      </c>
      <c r="N3060" s="57" t="s">
        <v>52</v>
      </c>
      <c r="O3060" s="57">
        <v>9330</v>
      </c>
      <c r="P3060" s="4" t="s">
        <v>6211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44"/>
        <v>25</v>
      </c>
      <c r="C3061" s="57" t="str">
        <f t="shared" si="245"/>
        <v>Jun</v>
      </c>
      <c r="D3061" s="4" t="s">
        <v>1500</v>
      </c>
      <c r="E3061" s="57" t="s">
        <v>446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47"/>
        <v>1.5</v>
      </c>
      <c r="L3061" s="57">
        <f t="shared" si="246"/>
        <v>33</v>
      </c>
      <c r="M3061" s="4" t="s">
        <v>6210</v>
      </c>
      <c r="N3061" s="57" t="s">
        <v>52</v>
      </c>
      <c r="O3061" s="57" t="s">
        <v>5899</v>
      </c>
      <c r="P3061" s="4" t="s">
        <v>5900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44"/>
        <v>25</v>
      </c>
      <c r="C3062" s="57" t="str">
        <f t="shared" si="245"/>
        <v>Jun</v>
      </c>
      <c r="D3062" s="4" t="s">
        <v>4257</v>
      </c>
      <c r="E3062" s="57" t="s">
        <v>446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47"/>
        <v>8</v>
      </c>
      <c r="L3062" s="57">
        <f t="shared" si="246"/>
        <v>56</v>
      </c>
      <c r="M3062" s="4" t="s">
        <v>5747</v>
      </c>
      <c r="N3062" s="57" t="s">
        <v>47</v>
      </c>
      <c r="O3062" s="57">
        <v>9281</v>
      </c>
      <c r="P3062" s="4" t="s">
        <v>5776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44"/>
        <v>25</v>
      </c>
      <c r="C3063" s="57" t="str">
        <f t="shared" si="245"/>
        <v>Jun</v>
      </c>
      <c r="D3063" s="4" t="s">
        <v>4257</v>
      </c>
      <c r="E3063" s="57" t="s">
        <v>446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47"/>
        <v>10</v>
      </c>
      <c r="L3063" s="57">
        <f t="shared" si="246"/>
        <v>10</v>
      </c>
      <c r="M3063" s="4" t="s">
        <v>5747</v>
      </c>
      <c r="N3063" s="57" t="s">
        <v>47</v>
      </c>
      <c r="O3063" s="57">
        <v>9281</v>
      </c>
      <c r="P3063" s="4" t="s">
        <v>5776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44"/>
        <v>25</v>
      </c>
      <c r="C3064" s="57" t="str">
        <f t="shared" si="245"/>
        <v>Jun</v>
      </c>
      <c r="D3064" s="4" t="s">
        <v>4257</v>
      </c>
      <c r="E3064" s="57" t="s">
        <v>446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47"/>
        <v>11</v>
      </c>
      <c r="L3064" s="57">
        <f t="shared" si="246"/>
        <v>11</v>
      </c>
      <c r="M3064" s="4" t="s">
        <v>5747</v>
      </c>
      <c r="N3064" s="57" t="s">
        <v>47</v>
      </c>
      <c r="O3064" s="57">
        <v>9281</v>
      </c>
      <c r="P3064" s="4" t="s">
        <v>5776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44"/>
        <v>25</v>
      </c>
      <c r="C3065" s="57" t="str">
        <f t="shared" si="245"/>
        <v>Jun</v>
      </c>
      <c r="D3065" s="4" t="s">
        <v>4257</v>
      </c>
      <c r="E3065" s="57" t="s">
        <v>446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47"/>
        <v>12</v>
      </c>
      <c r="L3065" s="57">
        <f t="shared" si="246"/>
        <v>84</v>
      </c>
      <c r="M3065" s="4" t="s">
        <v>5747</v>
      </c>
      <c r="N3065" s="57" t="s">
        <v>47</v>
      </c>
      <c r="O3065" s="57">
        <v>9281</v>
      </c>
      <c r="P3065" s="4" t="s">
        <v>5776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44"/>
        <v>25</v>
      </c>
      <c r="C3066" s="57" t="str">
        <f t="shared" si="245"/>
        <v>Jun</v>
      </c>
      <c r="D3066" s="4" t="s">
        <v>676</v>
      </c>
      <c r="E3066" s="57" t="s">
        <v>446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47"/>
        <v>12</v>
      </c>
      <c r="L3066" s="57">
        <f t="shared" si="246"/>
        <v>36</v>
      </c>
      <c r="M3066" s="4" t="s">
        <v>5139</v>
      </c>
      <c r="N3066" s="57" t="s">
        <v>52</v>
      </c>
      <c r="O3066" s="57">
        <v>9330</v>
      </c>
      <c r="P3066" s="4" t="s">
        <v>5483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44"/>
        <v>25</v>
      </c>
      <c r="C3067" s="57" t="str">
        <f t="shared" si="245"/>
        <v>Jun</v>
      </c>
      <c r="D3067" s="4" t="s">
        <v>5449</v>
      </c>
      <c r="E3067" s="57" t="s">
        <v>446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47"/>
        <v>8</v>
      </c>
      <c r="L3067" s="57">
        <f t="shared" si="246"/>
        <v>144</v>
      </c>
      <c r="M3067" s="4" t="s">
        <v>1913</v>
      </c>
      <c r="N3067" s="57" t="s">
        <v>443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44"/>
        <v>25</v>
      </c>
      <c r="C3068" s="57" t="str">
        <f t="shared" si="245"/>
        <v>Jun</v>
      </c>
      <c r="D3068" s="4" t="s">
        <v>5449</v>
      </c>
      <c r="E3068" s="57" t="s">
        <v>446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47"/>
        <v>10</v>
      </c>
      <c r="L3068" s="57">
        <f t="shared" si="246"/>
        <v>50</v>
      </c>
      <c r="M3068" s="4" t="s">
        <v>1913</v>
      </c>
      <c r="N3068" s="57" t="s">
        <v>443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44"/>
        <v>25</v>
      </c>
      <c r="C3069" s="57" t="str">
        <f t="shared" si="245"/>
        <v>Jun</v>
      </c>
      <c r="D3069" s="4" t="s">
        <v>2836</v>
      </c>
      <c r="E3069" s="57" t="s">
        <v>446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47"/>
        <v>11</v>
      </c>
      <c r="L3069" s="57">
        <f t="shared" si="246"/>
        <v>11</v>
      </c>
      <c r="M3069" s="4" t="s">
        <v>1913</v>
      </c>
      <c r="N3069" s="57" t="s">
        <v>443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44"/>
        <v>25</v>
      </c>
      <c r="C3070" s="57" t="str">
        <f t="shared" si="245"/>
        <v>Jun</v>
      </c>
      <c r="D3070" s="4" t="s">
        <v>2836</v>
      </c>
      <c r="E3070" s="57" t="s">
        <v>446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47"/>
        <v>11.25</v>
      </c>
      <c r="L3070" s="57">
        <f t="shared" si="246"/>
        <v>22.5</v>
      </c>
      <c r="M3070" s="4" t="s">
        <v>1913</v>
      </c>
      <c r="N3070" s="57" t="s">
        <v>443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44"/>
        <v>25</v>
      </c>
      <c r="C3071" s="57" t="str">
        <f t="shared" si="245"/>
        <v>Jun</v>
      </c>
      <c r="D3071" s="4" t="s">
        <v>5449</v>
      </c>
      <c r="E3071" s="57" t="s">
        <v>446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47"/>
        <v>11.5</v>
      </c>
      <c r="L3071" s="57">
        <f t="shared" si="246"/>
        <v>356.5</v>
      </c>
      <c r="M3071" s="4" t="s">
        <v>1913</v>
      </c>
      <c r="N3071" s="57" t="s">
        <v>443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44"/>
        <v>25</v>
      </c>
      <c r="C3072" s="57" t="str">
        <f t="shared" si="245"/>
        <v>Jun</v>
      </c>
      <c r="D3072" s="4" t="s">
        <v>5449</v>
      </c>
      <c r="E3072" s="57" t="s">
        <v>446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47"/>
        <v>11.75</v>
      </c>
      <c r="L3072" s="57">
        <f t="shared" si="246"/>
        <v>23.5</v>
      </c>
      <c r="M3072" s="4" t="s">
        <v>1913</v>
      </c>
      <c r="N3072" s="57" t="s">
        <v>443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44"/>
        <v>25</v>
      </c>
      <c r="C3073" s="57" t="str">
        <f t="shared" si="245"/>
        <v>Jun</v>
      </c>
      <c r="D3073" s="4" t="s">
        <v>2836</v>
      </c>
      <c r="E3073" s="57" t="s">
        <v>446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47"/>
        <v>12</v>
      </c>
      <c r="L3073" s="57">
        <f t="shared" si="246"/>
        <v>516</v>
      </c>
      <c r="M3073" s="4" t="s">
        <v>1913</v>
      </c>
      <c r="N3073" s="57" t="s">
        <v>443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44"/>
        <v>25</v>
      </c>
      <c r="C3074" s="57" t="str">
        <f t="shared" si="245"/>
        <v>Jun</v>
      </c>
      <c r="D3074" s="4" t="s">
        <v>5775</v>
      </c>
      <c r="E3074" s="57" t="s">
        <v>446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47"/>
        <v>10</v>
      </c>
      <c r="L3074" s="57">
        <f t="shared" si="246"/>
        <v>10</v>
      </c>
      <c r="M3074" s="4" t="s">
        <v>5777</v>
      </c>
      <c r="N3074" s="57" t="s">
        <v>47</v>
      </c>
      <c r="O3074" s="57">
        <v>9281</v>
      </c>
      <c r="P3074" s="4" t="s">
        <v>5778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44"/>
        <v>25</v>
      </c>
      <c r="C3075" s="57" t="str">
        <f t="shared" si="245"/>
        <v>Jun</v>
      </c>
      <c r="D3075" s="4" t="s">
        <v>2715</v>
      </c>
      <c r="E3075" s="57" t="s">
        <v>446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47"/>
        <v>12</v>
      </c>
      <c r="L3075" s="57">
        <f t="shared" si="246"/>
        <v>36</v>
      </c>
      <c r="M3075" s="4" t="s">
        <v>5777</v>
      </c>
      <c r="N3075" s="57" t="s">
        <v>47</v>
      </c>
      <c r="O3075" s="57">
        <v>9281</v>
      </c>
      <c r="P3075" s="4" t="s">
        <v>5778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44"/>
        <v>25</v>
      </c>
      <c r="C3076" s="57" t="str">
        <f t="shared" si="245"/>
        <v>Jun</v>
      </c>
      <c r="D3076" s="4" t="s">
        <v>552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47"/>
        <v>12</v>
      </c>
      <c r="L3076" s="57">
        <f t="shared" si="246"/>
        <v>480</v>
      </c>
      <c r="M3076" s="4" t="s">
        <v>1913</v>
      </c>
      <c r="N3076" s="57" t="s">
        <v>444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44"/>
        <v>25</v>
      </c>
      <c r="C3077" s="57" t="str">
        <f t="shared" si="245"/>
        <v>Jun</v>
      </c>
      <c r="D3077" s="4" t="s">
        <v>978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47"/>
        <v>12</v>
      </c>
      <c r="L3077" s="57">
        <f t="shared" si="246"/>
        <v>48</v>
      </c>
      <c r="M3077" s="4" t="s">
        <v>5777</v>
      </c>
      <c r="N3077" s="57" t="s">
        <v>47</v>
      </c>
      <c r="O3077" s="57">
        <v>9281</v>
      </c>
      <c r="P3077" s="4" t="s">
        <v>5778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44"/>
        <v>25</v>
      </c>
      <c r="C3078" s="57" t="str">
        <f t="shared" si="245"/>
        <v>Jun</v>
      </c>
      <c r="D3078" s="4" t="s">
        <v>5839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47"/>
        <v>8</v>
      </c>
      <c r="L3078" s="57">
        <f t="shared" si="246"/>
        <v>24</v>
      </c>
      <c r="M3078" s="4" t="s">
        <v>5678</v>
      </c>
      <c r="N3078" s="57" t="s">
        <v>3394</v>
      </c>
      <c r="O3078" s="57" t="s">
        <v>5679</v>
      </c>
      <c r="P3078" s="4" t="s">
        <v>5680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44"/>
        <v>25</v>
      </c>
      <c r="C3079" s="57" t="str">
        <f t="shared" si="245"/>
        <v>Jun</v>
      </c>
      <c r="D3079" s="4" t="s">
        <v>6170</v>
      </c>
      <c r="E3079" s="57" t="s">
        <v>446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47"/>
        <v>12</v>
      </c>
      <c r="L3079" s="57">
        <f>K3079*H3079</f>
        <v>72</v>
      </c>
      <c r="M3079" s="4" t="s">
        <v>3124</v>
      </c>
      <c r="N3079" s="57" t="s">
        <v>6347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44"/>
        <v>25</v>
      </c>
      <c r="C3080" s="57" t="str">
        <f t="shared" si="245"/>
        <v>Jun</v>
      </c>
      <c r="D3080" s="4" t="s">
        <v>6170</v>
      </c>
      <c r="E3080" s="57" t="s">
        <v>446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47"/>
        <v>8</v>
      </c>
      <c r="L3080" s="57">
        <f>K3080*H3080</f>
        <v>8</v>
      </c>
      <c r="M3080" s="4" t="s">
        <v>3124</v>
      </c>
      <c r="N3080" s="57" t="s">
        <v>6347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44"/>
        <v>25</v>
      </c>
      <c r="C3081" s="57" t="str">
        <f t="shared" si="245"/>
        <v>Jun</v>
      </c>
      <c r="D3081" s="4" t="s">
        <v>6170</v>
      </c>
      <c r="E3081" s="57" t="s">
        <v>446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47"/>
        <v>11.5</v>
      </c>
      <c r="L3081" s="57">
        <f>K3081*H3081</f>
        <v>11.5</v>
      </c>
      <c r="M3081" s="4" t="s">
        <v>3124</v>
      </c>
      <c r="N3081" s="57" t="s">
        <v>6347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44"/>
        <v>25</v>
      </c>
      <c r="C3082" s="57" t="str">
        <f t="shared" si="245"/>
        <v>Jun</v>
      </c>
      <c r="D3082" s="4" t="s">
        <v>6170</v>
      </c>
      <c r="E3082" s="57" t="s">
        <v>446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47"/>
        <v>12</v>
      </c>
      <c r="L3082" s="57">
        <f>K3082*H3082</f>
        <v>204</v>
      </c>
      <c r="M3082" s="4" t="s">
        <v>3124</v>
      </c>
      <c r="N3082" s="57" t="s">
        <v>6347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44"/>
        <v>25</v>
      </c>
      <c r="C3083" s="57" t="str">
        <f t="shared" si="245"/>
        <v>Jun</v>
      </c>
      <c r="D3083" s="4" t="s">
        <v>6170</v>
      </c>
      <c r="E3083" s="57" t="s">
        <v>446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47"/>
        <v>11.75</v>
      </c>
      <c r="L3083" s="57">
        <f>K3083*H3083</f>
        <v>11.75</v>
      </c>
      <c r="M3083" s="4" t="s">
        <v>3124</v>
      </c>
      <c r="N3083" s="57" t="s">
        <v>6347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44"/>
        <v>25</v>
      </c>
      <c r="C3084" s="57" t="str">
        <f t="shared" si="245"/>
        <v>Jun</v>
      </c>
      <c r="D3084" s="4" t="s">
        <v>436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47"/>
        <v>8</v>
      </c>
      <c r="L3084" s="57">
        <f t="shared" ref="L3084:L3117" si="252">H3084*K3084</f>
        <v>8</v>
      </c>
      <c r="M3084" s="4" t="s">
        <v>453</v>
      </c>
      <c r="N3084" s="57" t="s">
        <v>436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44"/>
        <v>25</v>
      </c>
      <c r="C3085" s="57" t="str">
        <f t="shared" si="245"/>
        <v>Jun</v>
      </c>
      <c r="D3085" s="4" t="s">
        <v>436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47"/>
        <v>10</v>
      </c>
      <c r="L3085" s="57">
        <f t="shared" si="252"/>
        <v>10</v>
      </c>
      <c r="M3085" s="4" t="s">
        <v>453</v>
      </c>
      <c r="N3085" s="57" t="s">
        <v>436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44"/>
        <v>25</v>
      </c>
      <c r="C3086" s="57" t="str">
        <f t="shared" si="245"/>
        <v>Jun</v>
      </c>
      <c r="D3086" s="4" t="s">
        <v>2280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47"/>
        <v>2</v>
      </c>
      <c r="L3086" s="57">
        <f t="shared" si="252"/>
        <v>2</v>
      </c>
      <c r="M3086" s="4" t="s">
        <v>5139</v>
      </c>
      <c r="N3086" s="57" t="s">
        <v>52</v>
      </c>
      <c r="O3086" s="57">
        <v>9330</v>
      </c>
      <c r="P3086" s="4" t="s">
        <v>2429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44"/>
        <v>25</v>
      </c>
      <c r="C3087" s="57" t="str">
        <f t="shared" si="245"/>
        <v>Jun</v>
      </c>
      <c r="D3087" s="4" t="s">
        <v>2281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47"/>
        <v>2</v>
      </c>
      <c r="L3087" s="57">
        <f t="shared" si="252"/>
        <v>2</v>
      </c>
      <c r="M3087" s="4" t="s">
        <v>5139</v>
      </c>
      <c r="N3087" s="57" t="s">
        <v>52</v>
      </c>
      <c r="O3087" s="57">
        <v>9330</v>
      </c>
      <c r="P3087" s="4" t="s">
        <v>2429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44"/>
        <v>25</v>
      </c>
      <c r="C3088" s="57" t="str">
        <f t="shared" si="245"/>
        <v>Jun</v>
      </c>
      <c r="D3088" s="4" t="s">
        <v>5401</v>
      </c>
      <c r="E3088" s="57" t="s">
        <v>446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47"/>
        <v>8</v>
      </c>
      <c r="L3088" s="57">
        <f t="shared" si="252"/>
        <v>56</v>
      </c>
      <c r="M3088" s="4" t="s">
        <v>3124</v>
      </c>
      <c r="N3088" s="57" t="s">
        <v>6347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44"/>
        <v>25</v>
      </c>
      <c r="C3089" s="57" t="str">
        <f t="shared" si="245"/>
        <v>Jun</v>
      </c>
      <c r="D3089" s="4" t="s">
        <v>5401</v>
      </c>
      <c r="E3089" s="57" t="s">
        <v>446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47"/>
        <v>9</v>
      </c>
      <c r="L3089" s="57">
        <f t="shared" si="252"/>
        <v>72</v>
      </c>
      <c r="M3089" s="4" t="s">
        <v>3124</v>
      </c>
      <c r="N3089" s="57" t="s">
        <v>6347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44"/>
        <v>25</v>
      </c>
      <c r="C3090" s="57" t="str">
        <f t="shared" si="245"/>
        <v>Jun</v>
      </c>
      <c r="D3090" s="4" t="s">
        <v>5401</v>
      </c>
      <c r="E3090" s="57" t="s">
        <v>446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47"/>
        <v>11.5</v>
      </c>
      <c r="L3090" s="57">
        <f t="shared" si="252"/>
        <v>11.5</v>
      </c>
      <c r="M3090" s="4" t="s">
        <v>3124</v>
      </c>
      <c r="N3090" s="57" t="s">
        <v>6347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ref="B3091" si="253">WEEKNUM(A3091)</f>
        <v>25</v>
      </c>
      <c r="C3091" s="57" t="str">
        <f t="shared" ref="C3091" si="254">TEXT(A3091,"Mmm")</f>
        <v>Jun</v>
      </c>
      <c r="D3091" s="4" t="s">
        <v>5401</v>
      </c>
      <c r="E3091" s="57" t="s">
        <v>446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ref="K3091" si="255">I3091+J3091</f>
        <v>9.5</v>
      </c>
      <c r="L3091" s="57">
        <f t="shared" ref="L3091" si="256">H3091*K3091</f>
        <v>19</v>
      </c>
      <c r="M3091" s="4" t="s">
        <v>3124</v>
      </c>
      <c r="N3091" s="57" t="s">
        <v>6347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44"/>
        <v>25</v>
      </c>
      <c r="C3092" s="57" t="str">
        <f t="shared" si="245"/>
        <v>Jun</v>
      </c>
      <c r="D3092" s="4" t="s">
        <v>5401</v>
      </c>
      <c r="E3092" s="57" t="s">
        <v>446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47"/>
        <v>11.5</v>
      </c>
      <c r="L3092" s="57">
        <f t="shared" si="252"/>
        <v>115</v>
      </c>
      <c r="M3092" s="4" t="s">
        <v>3124</v>
      </c>
      <c r="N3092" s="57" t="s">
        <v>6347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44"/>
        <v>25</v>
      </c>
      <c r="C3093" s="57" t="str">
        <f t="shared" si="245"/>
        <v>Jun</v>
      </c>
      <c r="D3093" s="4" t="s">
        <v>2638</v>
      </c>
      <c r="E3093" s="57" t="s">
        <v>446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47"/>
        <v>8</v>
      </c>
      <c r="L3093" s="57">
        <f t="shared" si="252"/>
        <v>80</v>
      </c>
      <c r="M3093" s="4" t="s">
        <v>5777</v>
      </c>
      <c r="N3093" s="57" t="s">
        <v>47</v>
      </c>
      <c r="O3093" s="57">
        <v>9281</v>
      </c>
      <c r="P3093" s="4" t="s">
        <v>5778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44"/>
        <v>25</v>
      </c>
      <c r="C3094" s="57" t="str">
        <f t="shared" si="245"/>
        <v>Jun</v>
      </c>
      <c r="D3094" s="4" t="s">
        <v>2638</v>
      </c>
      <c r="E3094" s="57" t="s">
        <v>446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47"/>
        <v>12</v>
      </c>
      <c r="L3094" s="57">
        <f t="shared" si="252"/>
        <v>36</v>
      </c>
      <c r="M3094" s="4" t="s">
        <v>5777</v>
      </c>
      <c r="N3094" s="57" t="s">
        <v>47</v>
      </c>
      <c r="O3094" s="57">
        <v>9281</v>
      </c>
      <c r="P3094" s="4" t="s">
        <v>5778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44"/>
        <v>25</v>
      </c>
      <c r="C3095" s="57" t="str">
        <f t="shared" si="245"/>
        <v>Jun</v>
      </c>
      <c r="D3095" s="4" t="s">
        <v>3912</v>
      </c>
      <c r="E3095" s="57" t="s">
        <v>446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47"/>
        <v>8</v>
      </c>
      <c r="L3095" s="57">
        <f t="shared" si="252"/>
        <v>32</v>
      </c>
      <c r="M3095" s="4" t="s">
        <v>5747</v>
      </c>
      <c r="N3095" s="57" t="s">
        <v>47</v>
      </c>
      <c r="O3095" s="57">
        <v>9281</v>
      </c>
      <c r="P3095" s="4" t="s">
        <v>5776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44"/>
        <v>25</v>
      </c>
      <c r="C3096" s="57" t="str">
        <f t="shared" si="245"/>
        <v>Jun</v>
      </c>
      <c r="D3096" s="4" t="s">
        <v>1290</v>
      </c>
      <c r="E3096" s="57" t="s">
        <v>446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47"/>
        <v>8</v>
      </c>
      <c r="L3096" s="57">
        <f t="shared" si="252"/>
        <v>24</v>
      </c>
      <c r="M3096" s="4" t="s">
        <v>2282</v>
      </c>
      <c r="N3096" s="57" t="s">
        <v>57</v>
      </c>
      <c r="O3096" s="57" t="s">
        <v>6056</v>
      </c>
      <c r="P3096" s="4" t="s">
        <v>2534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44"/>
        <v>25</v>
      </c>
      <c r="C3097" s="57" t="str">
        <f t="shared" si="245"/>
        <v>Jun</v>
      </c>
      <c r="D3097" s="4" t="s">
        <v>1290</v>
      </c>
      <c r="E3097" s="57" t="s">
        <v>446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47"/>
        <v>8</v>
      </c>
      <c r="L3097" s="57">
        <f t="shared" si="252"/>
        <v>16</v>
      </c>
      <c r="M3097" s="4" t="s">
        <v>5139</v>
      </c>
      <c r="N3097" s="57" t="s">
        <v>52</v>
      </c>
      <c r="O3097" s="57">
        <v>9330</v>
      </c>
      <c r="P3097" s="4" t="s">
        <v>6209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44"/>
        <v>25</v>
      </c>
      <c r="C3098" s="57" t="str">
        <f t="shared" si="245"/>
        <v>Jun</v>
      </c>
      <c r="D3098" s="4" t="s">
        <v>1290</v>
      </c>
      <c r="E3098" s="57" t="s">
        <v>446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47"/>
        <v>8</v>
      </c>
      <c r="L3098" s="57">
        <f t="shared" si="252"/>
        <v>16</v>
      </c>
      <c r="M3098" s="4" t="s">
        <v>5139</v>
      </c>
      <c r="N3098" s="57" t="s">
        <v>52</v>
      </c>
      <c r="O3098" s="57">
        <v>9330</v>
      </c>
      <c r="P3098" s="4" t="s">
        <v>6211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44"/>
        <v>25</v>
      </c>
      <c r="C3099" s="57" t="str">
        <f t="shared" si="245"/>
        <v>Jun</v>
      </c>
      <c r="D3099" s="4" t="s">
        <v>258</v>
      </c>
      <c r="E3099" s="57" t="s">
        <v>446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47"/>
        <v>2.17</v>
      </c>
      <c r="L3099" s="57">
        <f t="shared" si="252"/>
        <v>28.21</v>
      </c>
      <c r="M3099" s="4" t="s">
        <v>6210</v>
      </c>
      <c r="N3099" s="57" t="s">
        <v>52</v>
      </c>
      <c r="O3099" s="57" t="s">
        <v>5899</v>
      </c>
      <c r="P3099" s="4" t="s">
        <v>5900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44"/>
        <v>25</v>
      </c>
      <c r="C3100" s="57" t="str">
        <f t="shared" si="245"/>
        <v>Jun</v>
      </c>
      <c r="D3100" s="4" t="s">
        <v>5612</v>
      </c>
      <c r="E3100" s="57" t="s">
        <v>446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47"/>
        <v>8</v>
      </c>
      <c r="L3100" s="57">
        <f t="shared" si="252"/>
        <v>16</v>
      </c>
      <c r="M3100" s="4" t="s">
        <v>1913</v>
      </c>
      <c r="N3100" s="57" t="s">
        <v>444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44"/>
        <v>25</v>
      </c>
      <c r="C3101" s="57" t="str">
        <f t="shared" si="245"/>
        <v>Jun</v>
      </c>
      <c r="D3101" s="4" t="s">
        <v>4284</v>
      </c>
      <c r="E3101" s="57" t="s">
        <v>446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47"/>
        <v>9.5</v>
      </c>
      <c r="L3101" s="57">
        <f t="shared" si="252"/>
        <v>9.5</v>
      </c>
      <c r="M3101" s="4" t="s">
        <v>1913</v>
      </c>
      <c r="N3101" s="57" t="s">
        <v>444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44"/>
        <v>25</v>
      </c>
      <c r="C3102" s="57" t="str">
        <f t="shared" si="245"/>
        <v>Jun</v>
      </c>
      <c r="D3102" s="4" t="s">
        <v>676</v>
      </c>
      <c r="E3102" s="57" t="s">
        <v>446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47"/>
        <v>11</v>
      </c>
      <c r="L3102" s="57">
        <f t="shared" si="252"/>
        <v>33</v>
      </c>
      <c r="M3102" s="4" t="s">
        <v>5139</v>
      </c>
      <c r="N3102" s="57" t="s">
        <v>52</v>
      </c>
      <c r="O3102" s="57">
        <v>9330</v>
      </c>
      <c r="P3102" s="4" t="s">
        <v>5483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44"/>
        <v>25</v>
      </c>
      <c r="C3103" s="57" t="str">
        <f t="shared" si="245"/>
        <v>Jun</v>
      </c>
      <c r="D3103" s="4" t="s">
        <v>676</v>
      </c>
      <c r="E3103" s="57" t="s">
        <v>446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47"/>
        <v>12</v>
      </c>
      <c r="L3103" s="57">
        <f t="shared" si="252"/>
        <v>12</v>
      </c>
      <c r="M3103" s="4" t="s">
        <v>6055</v>
      </c>
      <c r="N3103" s="57" t="s">
        <v>30</v>
      </c>
      <c r="O3103" s="57" t="s">
        <v>79</v>
      </c>
      <c r="P3103" s="4" t="s">
        <v>5936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44"/>
        <v>25</v>
      </c>
      <c r="C3104" s="57" t="str">
        <f t="shared" si="245"/>
        <v>Jun</v>
      </c>
      <c r="D3104" s="4" t="s">
        <v>5449</v>
      </c>
      <c r="E3104" s="57" t="s">
        <v>446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47"/>
        <v>8</v>
      </c>
      <c r="L3104" s="57">
        <f t="shared" si="252"/>
        <v>208</v>
      </c>
      <c r="M3104" s="4" t="s">
        <v>1913</v>
      </c>
      <c r="N3104" s="57" t="s">
        <v>443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44"/>
        <v>25</v>
      </c>
      <c r="C3105" s="57" t="str">
        <f t="shared" si="245"/>
        <v>Jun</v>
      </c>
      <c r="D3105" s="4" t="s">
        <v>5449</v>
      </c>
      <c r="E3105" s="57" t="s">
        <v>446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47"/>
        <v>10</v>
      </c>
      <c r="L3105" s="57">
        <f t="shared" si="252"/>
        <v>230</v>
      </c>
      <c r="M3105" s="4" t="s">
        <v>1913</v>
      </c>
      <c r="N3105" s="57" t="s">
        <v>443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44"/>
        <v>25</v>
      </c>
      <c r="C3106" s="57" t="str">
        <f t="shared" si="245"/>
        <v>Jun</v>
      </c>
      <c r="D3106" s="4" t="s">
        <v>2836</v>
      </c>
      <c r="E3106" s="57" t="s">
        <v>446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47"/>
        <v>10.5</v>
      </c>
      <c r="L3106" s="57">
        <f t="shared" si="252"/>
        <v>10.5</v>
      </c>
      <c r="M3106" s="4" t="s">
        <v>1913</v>
      </c>
      <c r="N3106" s="57" t="s">
        <v>443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44"/>
        <v>25</v>
      </c>
      <c r="C3107" s="57" t="str">
        <f t="shared" si="245"/>
        <v>Jun</v>
      </c>
      <c r="D3107" s="4" t="s">
        <v>2836</v>
      </c>
      <c r="E3107" s="57" t="s">
        <v>446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47"/>
        <v>11</v>
      </c>
      <c r="L3107" s="57">
        <f t="shared" si="252"/>
        <v>44</v>
      </c>
      <c r="M3107" s="4" t="s">
        <v>1913</v>
      </c>
      <c r="N3107" s="57" t="s">
        <v>443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44"/>
        <v>25</v>
      </c>
      <c r="C3108" s="57" t="str">
        <f t="shared" si="245"/>
        <v>Jun</v>
      </c>
      <c r="D3108" s="4" t="s">
        <v>5449</v>
      </c>
      <c r="E3108" s="57" t="s">
        <v>446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47"/>
        <v>11.5</v>
      </c>
      <c r="L3108" s="57">
        <f t="shared" si="252"/>
        <v>23</v>
      </c>
      <c r="M3108" s="4" t="s">
        <v>1913</v>
      </c>
      <c r="N3108" s="57" t="s">
        <v>443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ref="B3109:B3174" si="257">WEEKNUM(A3109)</f>
        <v>25</v>
      </c>
      <c r="C3109" s="57" t="str">
        <f t="shared" ref="C3109:C3174" si="258">TEXT(A3109,"Mmm")</f>
        <v>Jun</v>
      </c>
      <c r="D3109" s="4" t="s">
        <v>5449</v>
      </c>
      <c r="E3109" s="57" t="s">
        <v>446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47"/>
        <v>12</v>
      </c>
      <c r="L3109" s="57">
        <f t="shared" si="252"/>
        <v>72</v>
      </c>
      <c r="M3109" s="4" t="s">
        <v>1913</v>
      </c>
      <c r="N3109" s="57" t="s">
        <v>443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si="257"/>
        <v>25</v>
      </c>
      <c r="C3110" s="57" t="str">
        <f t="shared" si="258"/>
        <v>Jun</v>
      </c>
      <c r="D3110" s="4" t="s">
        <v>5935</v>
      </c>
      <c r="E3110" s="57" t="s">
        <v>446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47"/>
        <v>10</v>
      </c>
      <c r="L3110" s="57">
        <f t="shared" si="252"/>
        <v>20</v>
      </c>
      <c r="M3110" s="4" t="s">
        <v>1913</v>
      </c>
      <c r="N3110" s="57" t="s">
        <v>444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57"/>
        <v>25</v>
      </c>
      <c r="C3111" s="57" t="str">
        <f t="shared" si="258"/>
        <v>Jun</v>
      </c>
      <c r="D3111" s="4" t="s">
        <v>5449</v>
      </c>
      <c r="E3111" s="57" t="s">
        <v>446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47"/>
        <v>12</v>
      </c>
      <c r="L3111" s="57">
        <f t="shared" si="252"/>
        <v>12</v>
      </c>
      <c r="M3111" s="4" t="s">
        <v>1913</v>
      </c>
      <c r="N3111" s="57" t="s">
        <v>444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57"/>
        <v>25</v>
      </c>
      <c r="C3112" s="57" t="str">
        <f t="shared" si="258"/>
        <v>Jun</v>
      </c>
      <c r="D3112" s="4" t="s">
        <v>5775</v>
      </c>
      <c r="E3112" s="57" t="s">
        <v>446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47"/>
        <v>8</v>
      </c>
      <c r="L3112" s="57">
        <f t="shared" si="252"/>
        <v>8</v>
      </c>
      <c r="M3112" s="4" t="s">
        <v>5777</v>
      </c>
      <c r="N3112" s="57" t="s">
        <v>47</v>
      </c>
      <c r="O3112" s="57">
        <v>9281</v>
      </c>
      <c r="P3112" s="4" t="s">
        <v>5778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57"/>
        <v>25</v>
      </c>
      <c r="C3113" s="57" t="str">
        <f t="shared" si="258"/>
        <v>Jun</v>
      </c>
      <c r="D3113" s="4" t="s">
        <v>5775</v>
      </c>
      <c r="E3113" s="57" t="s">
        <v>446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47"/>
        <v>10</v>
      </c>
      <c r="L3113" s="57">
        <f t="shared" si="252"/>
        <v>10</v>
      </c>
      <c r="M3113" s="4" t="s">
        <v>5777</v>
      </c>
      <c r="N3113" s="57" t="s">
        <v>47</v>
      </c>
      <c r="O3113" s="57">
        <v>9281</v>
      </c>
      <c r="P3113" s="4" t="s">
        <v>5778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57"/>
        <v>25</v>
      </c>
      <c r="C3114" s="57" t="str">
        <f t="shared" si="258"/>
        <v>Jun</v>
      </c>
      <c r="D3114" s="4" t="s">
        <v>2715</v>
      </c>
      <c r="E3114" s="57" t="s">
        <v>446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47"/>
        <v>12</v>
      </c>
      <c r="L3114" s="57">
        <f t="shared" si="252"/>
        <v>180</v>
      </c>
      <c r="M3114" s="4" t="s">
        <v>5777</v>
      </c>
      <c r="N3114" s="57" t="s">
        <v>47</v>
      </c>
      <c r="O3114" s="57">
        <v>9281</v>
      </c>
      <c r="P3114" s="4" t="s">
        <v>5778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57"/>
        <v>25</v>
      </c>
      <c r="C3115" s="57" t="str">
        <f t="shared" si="258"/>
        <v>Jun</v>
      </c>
      <c r="D3115" s="4" t="s">
        <v>552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47"/>
        <v>12</v>
      </c>
      <c r="L3115" s="57">
        <f t="shared" si="252"/>
        <v>540</v>
      </c>
      <c r="M3115" s="4" t="s">
        <v>1913</v>
      </c>
      <c r="N3115" s="57" t="s">
        <v>444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57"/>
        <v>25</v>
      </c>
      <c r="C3116" s="57" t="str">
        <f t="shared" si="258"/>
        <v>Jun</v>
      </c>
      <c r="D3116" s="4" t="s">
        <v>978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47"/>
        <v>12</v>
      </c>
      <c r="L3116" s="57">
        <f t="shared" si="252"/>
        <v>48</v>
      </c>
      <c r="M3116" s="4" t="s">
        <v>5777</v>
      </c>
      <c r="N3116" s="57" t="s">
        <v>47</v>
      </c>
      <c r="O3116" s="57">
        <v>9281</v>
      </c>
      <c r="P3116" s="4" t="s">
        <v>5778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57"/>
        <v>25</v>
      </c>
      <c r="C3117" s="57" t="str">
        <f t="shared" si="258"/>
        <v>Jun</v>
      </c>
      <c r="D3117" s="4" t="s">
        <v>5839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47"/>
        <v>8</v>
      </c>
      <c r="L3117" s="57">
        <f t="shared" si="252"/>
        <v>16</v>
      </c>
      <c r="M3117" s="4" t="s">
        <v>5678</v>
      </c>
      <c r="N3117" s="57" t="s">
        <v>3394</v>
      </c>
      <c r="O3117" s="57" t="s">
        <v>5679</v>
      </c>
      <c r="P3117" s="4" t="s">
        <v>5680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57"/>
        <v>25</v>
      </c>
      <c r="C3118" s="57" t="str">
        <f t="shared" si="258"/>
        <v>Jun</v>
      </c>
      <c r="D3118" s="4" t="s">
        <v>6170</v>
      </c>
      <c r="E3118" s="57" t="s">
        <v>446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47"/>
        <v>12</v>
      </c>
      <c r="L3118" s="57">
        <f>K3118*H3118</f>
        <v>72</v>
      </c>
      <c r="M3118" s="4" t="s">
        <v>3124</v>
      </c>
      <c r="N3118" s="57" t="s">
        <v>6347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57"/>
        <v>25</v>
      </c>
      <c r="C3119" s="57" t="str">
        <f t="shared" si="258"/>
        <v>Jun</v>
      </c>
      <c r="D3119" s="4" t="s">
        <v>6170</v>
      </c>
      <c r="E3119" s="57" t="s">
        <v>446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47"/>
        <v>11.5</v>
      </c>
      <c r="L3119" s="57">
        <f>K3119*H3119</f>
        <v>11.5</v>
      </c>
      <c r="M3119" s="4" t="s">
        <v>3124</v>
      </c>
      <c r="N3119" s="57" t="s">
        <v>6347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57"/>
        <v>25</v>
      </c>
      <c r="C3120" s="57" t="str">
        <f t="shared" si="258"/>
        <v>Jun</v>
      </c>
      <c r="D3120" s="4" t="s">
        <v>6170</v>
      </c>
      <c r="E3120" s="57" t="s">
        <v>446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ref="K3120:K3185" si="259">I3120+J3120</f>
        <v>12</v>
      </c>
      <c r="L3120" s="57">
        <f>K3120*H3120</f>
        <v>240</v>
      </c>
      <c r="M3120" s="4" t="s">
        <v>3124</v>
      </c>
      <c r="N3120" s="57" t="s">
        <v>6347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57"/>
        <v>25</v>
      </c>
      <c r="C3121" s="57" t="str">
        <f t="shared" si="258"/>
        <v>Jun</v>
      </c>
      <c r="D3121" s="4" t="s">
        <v>6170</v>
      </c>
      <c r="E3121" s="57" t="s">
        <v>446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si="259"/>
        <v>11.75</v>
      </c>
      <c r="L3121" s="57">
        <f>K3121*H3121</f>
        <v>11.75</v>
      </c>
      <c r="M3121" s="4" t="s">
        <v>3124</v>
      </c>
      <c r="N3121" s="57" t="s">
        <v>6347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57"/>
        <v>25</v>
      </c>
      <c r="C3122" s="57" t="str">
        <f t="shared" si="258"/>
        <v>Jun</v>
      </c>
      <c r="D3122" s="4" t="s">
        <v>436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59"/>
        <v>6</v>
      </c>
      <c r="L3122" s="57">
        <f t="shared" ref="L3122:L3156" si="260">H3122*K3122</f>
        <v>6</v>
      </c>
      <c r="M3122" s="4" t="s">
        <v>453</v>
      </c>
      <c r="N3122" s="57" t="s">
        <v>436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57"/>
        <v>25</v>
      </c>
      <c r="C3123" s="57" t="str">
        <f t="shared" si="258"/>
        <v>Jun</v>
      </c>
      <c r="D3123" s="4" t="s">
        <v>436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59"/>
        <v>10</v>
      </c>
      <c r="L3123" s="57">
        <f t="shared" si="260"/>
        <v>10</v>
      </c>
      <c r="M3123" s="4" t="s">
        <v>453</v>
      </c>
      <c r="N3123" s="57" t="s">
        <v>436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57"/>
        <v>25</v>
      </c>
      <c r="C3124" s="57" t="str">
        <f t="shared" si="258"/>
        <v>Jun</v>
      </c>
      <c r="D3124" s="4" t="s">
        <v>2280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59"/>
        <v>2</v>
      </c>
      <c r="L3124" s="57">
        <f t="shared" si="260"/>
        <v>2</v>
      </c>
      <c r="M3124" s="4" t="s">
        <v>5139</v>
      </c>
      <c r="N3124" s="57" t="s">
        <v>52</v>
      </c>
      <c r="O3124" s="57">
        <v>9330</v>
      </c>
      <c r="P3124" s="4" t="s">
        <v>2429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57"/>
        <v>25</v>
      </c>
      <c r="C3125" s="57" t="str">
        <f t="shared" si="258"/>
        <v>Jun</v>
      </c>
      <c r="D3125" s="4" t="s">
        <v>2281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59"/>
        <v>2</v>
      </c>
      <c r="L3125" s="57">
        <f t="shared" si="260"/>
        <v>2</v>
      </c>
      <c r="M3125" s="4" t="s">
        <v>5139</v>
      </c>
      <c r="N3125" s="57" t="s">
        <v>52</v>
      </c>
      <c r="O3125" s="57">
        <v>9330</v>
      </c>
      <c r="P3125" s="4" t="s">
        <v>2429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57"/>
        <v>25</v>
      </c>
      <c r="C3126" s="57" t="str">
        <f t="shared" si="258"/>
        <v>Jun</v>
      </c>
      <c r="D3126" s="4" t="s">
        <v>5401</v>
      </c>
      <c r="E3126" s="57" t="s">
        <v>446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59"/>
        <v>8</v>
      </c>
      <c r="L3126" s="57">
        <f t="shared" si="260"/>
        <v>32</v>
      </c>
      <c r="M3126" s="4" t="s">
        <v>3124</v>
      </c>
      <c r="N3126" s="57" t="s">
        <v>6347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57"/>
        <v>25</v>
      </c>
      <c r="C3127" s="57" t="str">
        <f t="shared" si="258"/>
        <v>Jun</v>
      </c>
      <c r="D3127" s="4" t="s">
        <v>5401</v>
      </c>
      <c r="E3127" s="57" t="s">
        <v>446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59"/>
        <v>9</v>
      </c>
      <c r="L3127" s="57">
        <f t="shared" si="260"/>
        <v>9</v>
      </c>
      <c r="M3127" s="4" t="s">
        <v>3124</v>
      </c>
      <c r="N3127" s="57" t="s">
        <v>6347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57"/>
        <v>25</v>
      </c>
      <c r="C3128" s="57" t="str">
        <f t="shared" si="258"/>
        <v>Jun</v>
      </c>
      <c r="D3128" s="4" t="s">
        <v>5401</v>
      </c>
      <c r="E3128" s="57" t="s">
        <v>446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59"/>
        <v>10</v>
      </c>
      <c r="L3128" s="57">
        <f t="shared" si="260"/>
        <v>60</v>
      </c>
      <c r="M3128" s="4" t="s">
        <v>3124</v>
      </c>
      <c r="N3128" s="57" t="s">
        <v>6347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57"/>
        <v>25</v>
      </c>
      <c r="C3129" s="57" t="str">
        <f t="shared" si="258"/>
        <v>Jun</v>
      </c>
      <c r="D3129" s="4" t="s">
        <v>2638</v>
      </c>
      <c r="E3129" s="57" t="s">
        <v>446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59"/>
        <v>8</v>
      </c>
      <c r="L3129" s="57">
        <f t="shared" si="260"/>
        <v>40</v>
      </c>
      <c r="M3129" s="4" t="s">
        <v>5777</v>
      </c>
      <c r="N3129" s="57" t="s">
        <v>47</v>
      </c>
      <c r="O3129" s="57">
        <v>9281</v>
      </c>
      <c r="P3129" s="4" t="s">
        <v>5778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57"/>
        <v>25</v>
      </c>
      <c r="C3130" s="57" t="str">
        <f t="shared" si="258"/>
        <v>Jun</v>
      </c>
      <c r="D3130" s="4" t="s">
        <v>2638</v>
      </c>
      <c r="E3130" s="57" t="s">
        <v>446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59"/>
        <v>10</v>
      </c>
      <c r="L3130" s="57">
        <f t="shared" si="260"/>
        <v>30</v>
      </c>
      <c r="M3130" s="4" t="s">
        <v>5777</v>
      </c>
      <c r="N3130" s="57" t="s">
        <v>47</v>
      </c>
      <c r="O3130" s="57">
        <v>9281</v>
      </c>
      <c r="P3130" s="4" t="s">
        <v>5778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57"/>
        <v>25</v>
      </c>
      <c r="C3131" s="57" t="str">
        <f t="shared" si="258"/>
        <v>Jun</v>
      </c>
      <c r="D3131" s="4" t="s">
        <v>2638</v>
      </c>
      <c r="E3131" s="57" t="s">
        <v>446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59"/>
        <v>10.5</v>
      </c>
      <c r="L3131" s="57">
        <f t="shared" si="260"/>
        <v>73.5</v>
      </c>
      <c r="M3131" s="4" t="s">
        <v>5777</v>
      </c>
      <c r="N3131" s="57" t="s">
        <v>47</v>
      </c>
      <c r="O3131" s="57">
        <v>9281</v>
      </c>
      <c r="P3131" s="4" t="s">
        <v>5778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57"/>
        <v>25</v>
      </c>
      <c r="C3132" s="57" t="str">
        <f t="shared" si="258"/>
        <v>Jun</v>
      </c>
      <c r="D3132" s="4" t="s">
        <v>2638</v>
      </c>
      <c r="E3132" s="57" t="s">
        <v>446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59"/>
        <v>11.5</v>
      </c>
      <c r="L3132" s="57">
        <f t="shared" si="260"/>
        <v>11.5</v>
      </c>
      <c r="M3132" s="4" t="s">
        <v>5777</v>
      </c>
      <c r="N3132" s="57" t="s">
        <v>47</v>
      </c>
      <c r="O3132" s="57">
        <v>9281</v>
      </c>
      <c r="P3132" s="4" t="s">
        <v>5778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57"/>
        <v>25</v>
      </c>
      <c r="C3133" s="57" t="str">
        <f t="shared" si="258"/>
        <v>Jun</v>
      </c>
      <c r="D3133" s="4" t="s">
        <v>2638</v>
      </c>
      <c r="E3133" s="57" t="s">
        <v>446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59"/>
        <v>11.75</v>
      </c>
      <c r="L3133" s="57">
        <f t="shared" si="260"/>
        <v>23.5</v>
      </c>
      <c r="M3133" s="4" t="s">
        <v>5777</v>
      </c>
      <c r="N3133" s="57" t="s">
        <v>47</v>
      </c>
      <c r="O3133" s="57">
        <v>9281</v>
      </c>
      <c r="P3133" s="4" t="s">
        <v>5778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57"/>
        <v>25</v>
      </c>
      <c r="C3134" s="57" t="str">
        <f t="shared" si="258"/>
        <v>Jun</v>
      </c>
      <c r="D3134" s="4" t="s">
        <v>2638</v>
      </c>
      <c r="E3134" s="57" t="s">
        <v>446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59"/>
        <v>12</v>
      </c>
      <c r="L3134" s="57">
        <f t="shared" si="260"/>
        <v>108</v>
      </c>
      <c r="M3134" s="4" t="s">
        <v>5777</v>
      </c>
      <c r="N3134" s="57" t="s">
        <v>47</v>
      </c>
      <c r="O3134" s="57">
        <v>9281</v>
      </c>
      <c r="P3134" s="4" t="s">
        <v>5778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57"/>
        <v>25</v>
      </c>
      <c r="C3135" s="57" t="str">
        <f t="shared" si="258"/>
        <v>Jun</v>
      </c>
      <c r="D3135" s="4" t="s">
        <v>5272</v>
      </c>
      <c r="E3135" s="57" t="s">
        <v>446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59"/>
        <v>8</v>
      </c>
      <c r="L3135" s="57">
        <f t="shared" si="260"/>
        <v>40</v>
      </c>
      <c r="M3135" s="4" t="s">
        <v>5747</v>
      </c>
      <c r="N3135" s="57" t="s">
        <v>47</v>
      </c>
      <c r="O3135" s="57">
        <v>9281</v>
      </c>
      <c r="P3135" s="4" t="s">
        <v>5776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57"/>
        <v>25</v>
      </c>
      <c r="C3136" s="57" t="str">
        <f t="shared" si="258"/>
        <v>Jun</v>
      </c>
      <c r="D3136" s="4" t="s">
        <v>5272</v>
      </c>
      <c r="E3136" s="57" t="s">
        <v>446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59"/>
        <v>10</v>
      </c>
      <c r="L3136" s="57">
        <f t="shared" si="260"/>
        <v>10</v>
      </c>
      <c r="M3136" s="4" t="s">
        <v>5747</v>
      </c>
      <c r="N3136" s="57" t="s">
        <v>47</v>
      </c>
      <c r="O3136" s="57">
        <v>9281</v>
      </c>
      <c r="P3136" s="4" t="s">
        <v>5776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57"/>
        <v>25</v>
      </c>
      <c r="C3137" s="57" t="str">
        <f t="shared" si="258"/>
        <v>Jun</v>
      </c>
      <c r="D3137" s="4" t="s">
        <v>3912</v>
      </c>
      <c r="E3137" s="57" t="s">
        <v>446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59"/>
        <v>12</v>
      </c>
      <c r="L3137" s="57">
        <f t="shared" si="260"/>
        <v>96</v>
      </c>
      <c r="M3137" s="4" t="s">
        <v>5747</v>
      </c>
      <c r="N3137" s="57" t="s">
        <v>47</v>
      </c>
      <c r="O3137" s="57">
        <v>9281</v>
      </c>
      <c r="P3137" s="4" t="s">
        <v>5776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57"/>
        <v>25</v>
      </c>
      <c r="C3138" s="57" t="str">
        <f t="shared" si="258"/>
        <v>Jun</v>
      </c>
      <c r="D3138" s="4" t="s">
        <v>1290</v>
      </c>
      <c r="E3138" s="57" t="s">
        <v>446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59"/>
        <v>8</v>
      </c>
      <c r="L3138" s="57">
        <f t="shared" si="260"/>
        <v>24</v>
      </c>
      <c r="M3138" s="4" t="s">
        <v>2282</v>
      </c>
      <c r="N3138" s="57" t="s">
        <v>57</v>
      </c>
      <c r="O3138" s="57" t="s">
        <v>6056</v>
      </c>
      <c r="P3138" s="4" t="s">
        <v>2534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ref="B3139" si="261">WEEKNUM(A3139)</f>
        <v>25</v>
      </c>
      <c r="C3139" s="57" t="str">
        <f t="shared" ref="C3139" si="262">TEXT(A3139,"Mmm")</f>
        <v>Jun</v>
      </c>
      <c r="D3139" s="4" t="s">
        <v>1290</v>
      </c>
      <c r="E3139" s="57" t="s">
        <v>446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ref="K3139" si="263">I3139+J3139</f>
        <v>8</v>
      </c>
      <c r="L3139" s="57">
        <f t="shared" ref="L3139" si="264">H3139*K3139</f>
        <v>16</v>
      </c>
      <c r="M3139" s="4" t="s">
        <v>5139</v>
      </c>
      <c r="N3139" s="57" t="s">
        <v>52</v>
      </c>
      <c r="O3139" s="57">
        <v>9330</v>
      </c>
      <c r="P3139" s="4" t="s">
        <v>6209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57"/>
        <v>25</v>
      </c>
      <c r="C3140" s="57" t="str">
        <f t="shared" si="258"/>
        <v>Jun</v>
      </c>
      <c r="D3140" s="4" t="s">
        <v>1290</v>
      </c>
      <c r="E3140" s="57" t="s">
        <v>446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59"/>
        <v>8</v>
      </c>
      <c r="L3140" s="57">
        <f t="shared" si="260"/>
        <v>16</v>
      </c>
      <c r="M3140" s="4" t="s">
        <v>5139</v>
      </c>
      <c r="N3140" s="57" t="s">
        <v>52</v>
      </c>
      <c r="O3140" s="57">
        <v>9330</v>
      </c>
      <c r="P3140" s="4" t="s">
        <v>5525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57"/>
        <v>25</v>
      </c>
      <c r="C3141" s="57" t="str">
        <f t="shared" si="258"/>
        <v>Jun</v>
      </c>
      <c r="D3141" s="4" t="s">
        <v>676</v>
      </c>
      <c r="E3141" s="57" t="s">
        <v>446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59"/>
        <v>11</v>
      </c>
      <c r="L3141" s="57">
        <f t="shared" si="260"/>
        <v>33</v>
      </c>
      <c r="M3141" s="4" t="s">
        <v>5139</v>
      </c>
      <c r="N3141" s="57" t="s">
        <v>52</v>
      </c>
      <c r="O3141" s="57">
        <v>9330</v>
      </c>
      <c r="P3141" s="4" t="s">
        <v>5483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57"/>
        <v>25</v>
      </c>
      <c r="C3142" s="57" t="str">
        <f t="shared" si="258"/>
        <v>Jun</v>
      </c>
      <c r="D3142" s="4" t="s">
        <v>5449</v>
      </c>
      <c r="E3142" s="57" t="s">
        <v>446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59"/>
        <v>8</v>
      </c>
      <c r="L3142" s="57">
        <f t="shared" si="260"/>
        <v>208</v>
      </c>
      <c r="M3142" s="4" t="s">
        <v>1913</v>
      </c>
      <c r="N3142" s="57" t="s">
        <v>443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57"/>
        <v>25</v>
      </c>
      <c r="C3143" s="57" t="str">
        <f t="shared" si="258"/>
        <v>Jun</v>
      </c>
      <c r="D3143" s="4" t="s">
        <v>5449</v>
      </c>
      <c r="E3143" s="57" t="s">
        <v>446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59"/>
        <v>10</v>
      </c>
      <c r="L3143" s="57">
        <f t="shared" si="260"/>
        <v>40</v>
      </c>
      <c r="M3143" s="4" t="s">
        <v>1913</v>
      </c>
      <c r="N3143" s="57" t="s">
        <v>443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57"/>
        <v>25</v>
      </c>
      <c r="C3144" s="57" t="str">
        <f t="shared" si="258"/>
        <v>Jun</v>
      </c>
      <c r="D3144" s="4" t="s">
        <v>2836</v>
      </c>
      <c r="E3144" s="57" t="s">
        <v>446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59"/>
        <v>10.5</v>
      </c>
      <c r="L3144" s="57">
        <f t="shared" si="260"/>
        <v>10.5</v>
      </c>
      <c r="M3144" s="4" t="s">
        <v>1913</v>
      </c>
      <c r="N3144" s="57" t="s">
        <v>443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57"/>
        <v>25</v>
      </c>
      <c r="C3145" s="57" t="str">
        <f t="shared" si="258"/>
        <v>Jun</v>
      </c>
      <c r="D3145" s="4" t="s">
        <v>2836</v>
      </c>
      <c r="E3145" s="57" t="s">
        <v>446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59"/>
        <v>11</v>
      </c>
      <c r="L3145" s="57">
        <f t="shared" si="260"/>
        <v>55</v>
      </c>
      <c r="M3145" s="4" t="s">
        <v>1913</v>
      </c>
      <c r="N3145" s="57" t="s">
        <v>443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57"/>
        <v>25</v>
      </c>
      <c r="C3146" s="57" t="str">
        <f t="shared" si="258"/>
        <v>Jun</v>
      </c>
      <c r="D3146" s="4" t="s">
        <v>2836</v>
      </c>
      <c r="E3146" s="57" t="s">
        <v>446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59"/>
        <v>12</v>
      </c>
      <c r="L3146" s="57">
        <f t="shared" si="260"/>
        <v>168</v>
      </c>
      <c r="M3146" s="4" t="s">
        <v>1913</v>
      </c>
      <c r="N3146" s="57" t="s">
        <v>443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57"/>
        <v>25</v>
      </c>
      <c r="C3147" s="57" t="str">
        <f t="shared" si="258"/>
        <v>Jun</v>
      </c>
      <c r="D3147" s="4" t="s">
        <v>5775</v>
      </c>
      <c r="E3147" s="57" t="s">
        <v>446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59"/>
        <v>8</v>
      </c>
      <c r="L3147" s="57">
        <f t="shared" si="260"/>
        <v>8</v>
      </c>
      <c r="M3147" s="4" t="s">
        <v>5777</v>
      </c>
      <c r="N3147" s="57" t="s">
        <v>47</v>
      </c>
      <c r="O3147" s="57">
        <v>9281</v>
      </c>
      <c r="P3147" s="4" t="s">
        <v>5778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57"/>
        <v>25</v>
      </c>
      <c r="C3148" s="57" t="str">
        <f t="shared" si="258"/>
        <v>Jun</v>
      </c>
      <c r="D3148" s="4" t="s">
        <v>5775</v>
      </c>
      <c r="E3148" s="57" t="s">
        <v>446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59"/>
        <v>10</v>
      </c>
      <c r="L3148" s="57">
        <f t="shared" si="260"/>
        <v>20</v>
      </c>
      <c r="M3148" s="4" t="s">
        <v>5777</v>
      </c>
      <c r="N3148" s="57" t="s">
        <v>47</v>
      </c>
      <c r="O3148" s="57">
        <v>9281</v>
      </c>
      <c r="P3148" s="4" t="s">
        <v>5778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57"/>
        <v>25</v>
      </c>
      <c r="C3149" s="57" t="str">
        <f t="shared" si="258"/>
        <v>Jun</v>
      </c>
      <c r="D3149" s="4" t="s">
        <v>5775</v>
      </c>
      <c r="E3149" s="57" t="s">
        <v>446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59"/>
        <v>11</v>
      </c>
      <c r="L3149" s="57">
        <f t="shared" si="260"/>
        <v>11</v>
      </c>
      <c r="M3149" s="4" t="s">
        <v>5777</v>
      </c>
      <c r="N3149" s="57" t="s">
        <v>47</v>
      </c>
      <c r="O3149" s="57">
        <v>9281</v>
      </c>
      <c r="P3149" s="4" t="s">
        <v>5778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57"/>
        <v>25</v>
      </c>
      <c r="C3150" s="57" t="str">
        <f t="shared" si="258"/>
        <v>Jun</v>
      </c>
      <c r="D3150" s="4" t="s">
        <v>2715</v>
      </c>
      <c r="E3150" s="57" t="s">
        <v>446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59"/>
        <v>12</v>
      </c>
      <c r="L3150" s="57">
        <f t="shared" si="260"/>
        <v>144</v>
      </c>
      <c r="M3150" s="4" t="s">
        <v>5777</v>
      </c>
      <c r="N3150" s="57" t="s">
        <v>47</v>
      </c>
      <c r="O3150" s="57">
        <v>9281</v>
      </c>
      <c r="P3150" s="4" t="s">
        <v>5778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57"/>
        <v>25</v>
      </c>
      <c r="C3151" s="57" t="str">
        <f t="shared" si="258"/>
        <v>Jun</v>
      </c>
      <c r="D3151" s="4" t="s">
        <v>842</v>
      </c>
      <c r="E3151" s="57" t="s">
        <v>446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59"/>
        <v>8</v>
      </c>
      <c r="L3151" s="57">
        <f t="shared" si="260"/>
        <v>8</v>
      </c>
      <c r="M3151" s="4" t="s">
        <v>3124</v>
      </c>
      <c r="N3151" s="57" t="s">
        <v>6347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57"/>
        <v>25</v>
      </c>
      <c r="C3152" s="57" t="str">
        <f t="shared" si="258"/>
        <v>Jun</v>
      </c>
      <c r="D3152" s="4" t="s">
        <v>842</v>
      </c>
      <c r="E3152" s="57" t="s">
        <v>446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59"/>
        <v>10</v>
      </c>
      <c r="L3152" s="57">
        <f t="shared" si="260"/>
        <v>60</v>
      </c>
      <c r="M3152" s="4" t="s">
        <v>3124</v>
      </c>
      <c r="N3152" s="57" t="s">
        <v>6347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57"/>
        <v>25</v>
      </c>
      <c r="C3153" s="57" t="str">
        <f t="shared" si="258"/>
        <v>Jun</v>
      </c>
      <c r="D3153" s="4" t="s">
        <v>842</v>
      </c>
      <c r="E3153" s="57" t="s">
        <v>446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59"/>
        <v>11.5</v>
      </c>
      <c r="L3153" s="57">
        <f t="shared" si="260"/>
        <v>92</v>
      </c>
      <c r="M3153" s="4" t="s">
        <v>3124</v>
      </c>
      <c r="N3153" s="57" t="s">
        <v>6347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57"/>
        <v>25</v>
      </c>
      <c r="C3154" s="57" t="str">
        <f t="shared" si="258"/>
        <v>Jun</v>
      </c>
      <c r="D3154" s="4" t="s">
        <v>552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59"/>
        <v>12</v>
      </c>
      <c r="L3154" s="57">
        <f t="shared" si="260"/>
        <v>540</v>
      </c>
      <c r="M3154" s="4" t="s">
        <v>1913</v>
      </c>
      <c r="N3154" s="57" t="s">
        <v>444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57"/>
        <v>25</v>
      </c>
      <c r="C3155" s="57" t="str">
        <f t="shared" si="258"/>
        <v>Jun</v>
      </c>
      <c r="D3155" s="4" t="s">
        <v>978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59"/>
        <v>8</v>
      </c>
      <c r="L3155" s="57">
        <f t="shared" si="260"/>
        <v>16</v>
      </c>
      <c r="M3155" s="4" t="s">
        <v>5777</v>
      </c>
      <c r="N3155" s="57" t="s">
        <v>47</v>
      </c>
      <c r="O3155" s="57">
        <v>9281</v>
      </c>
      <c r="P3155" s="4" t="s">
        <v>5778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57"/>
        <v>25</v>
      </c>
      <c r="C3156" s="57" t="str">
        <f t="shared" si="258"/>
        <v>Jun</v>
      </c>
      <c r="D3156" s="4" t="s">
        <v>978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59"/>
        <v>12</v>
      </c>
      <c r="L3156" s="57">
        <f t="shared" si="260"/>
        <v>72</v>
      </c>
      <c r="M3156" s="4" t="s">
        <v>5777</v>
      </c>
      <c r="N3156" s="57" t="s">
        <v>47</v>
      </c>
      <c r="O3156" s="57">
        <v>9281</v>
      </c>
      <c r="P3156" s="4" t="s">
        <v>5778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57"/>
        <v>25</v>
      </c>
      <c r="C3157" s="57" t="str">
        <f t="shared" si="258"/>
        <v>Jun</v>
      </c>
      <c r="D3157" s="4" t="s">
        <v>6170</v>
      </c>
      <c r="E3157" s="57" t="s">
        <v>446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59"/>
        <v>12</v>
      </c>
      <c r="L3157" s="57">
        <f>K3157*H3157</f>
        <v>72</v>
      </c>
      <c r="M3157" s="4" t="s">
        <v>3124</v>
      </c>
      <c r="N3157" s="57" t="s">
        <v>6347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57"/>
        <v>25</v>
      </c>
      <c r="C3158" s="57" t="str">
        <f t="shared" si="258"/>
        <v>Jun</v>
      </c>
      <c r="D3158" s="4" t="s">
        <v>6170</v>
      </c>
      <c r="E3158" s="57" t="s">
        <v>446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59"/>
        <v>12</v>
      </c>
      <c r="L3158" s="57">
        <f>K3158*H3158</f>
        <v>240</v>
      </c>
      <c r="M3158" s="4" t="s">
        <v>3124</v>
      </c>
      <c r="N3158" s="57" t="s">
        <v>6347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57"/>
        <v>25</v>
      </c>
      <c r="C3159" s="57" t="str">
        <f t="shared" si="258"/>
        <v>Jun</v>
      </c>
      <c r="D3159" s="4" t="s">
        <v>6170</v>
      </c>
      <c r="E3159" s="57" t="s">
        <v>446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59"/>
        <v>11.75</v>
      </c>
      <c r="L3159" s="57">
        <f>K3159*H3159</f>
        <v>11.75</v>
      </c>
      <c r="M3159" s="4" t="s">
        <v>3124</v>
      </c>
      <c r="N3159" s="57" t="s">
        <v>6347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57"/>
        <v>25</v>
      </c>
      <c r="C3160" s="57" t="str">
        <f t="shared" si="258"/>
        <v>Jun</v>
      </c>
      <c r="D3160" s="4" t="s">
        <v>436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59"/>
        <v>8</v>
      </c>
      <c r="L3160" s="57">
        <f t="shared" ref="L3160:L3191" si="265">H3160*K3160</f>
        <v>16</v>
      </c>
      <c r="M3160" s="4" t="s">
        <v>453</v>
      </c>
      <c r="N3160" s="57" t="s">
        <v>436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57"/>
        <v>25</v>
      </c>
      <c r="C3161" s="57" t="str">
        <f t="shared" si="258"/>
        <v>Jun</v>
      </c>
      <c r="D3161" s="4" t="s">
        <v>2280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59"/>
        <v>2</v>
      </c>
      <c r="L3161" s="57">
        <f t="shared" si="265"/>
        <v>2</v>
      </c>
      <c r="M3161" s="4" t="s">
        <v>5139</v>
      </c>
      <c r="N3161" s="57" t="s">
        <v>52</v>
      </c>
      <c r="O3161" s="57">
        <v>9330</v>
      </c>
      <c r="P3161" s="4" t="s">
        <v>2429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57"/>
        <v>25</v>
      </c>
      <c r="C3162" s="57" t="str">
        <f t="shared" si="258"/>
        <v>Jun</v>
      </c>
      <c r="D3162" s="4" t="s">
        <v>2281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59"/>
        <v>2</v>
      </c>
      <c r="L3162" s="57">
        <f t="shared" si="265"/>
        <v>2</v>
      </c>
      <c r="M3162" s="4" t="s">
        <v>5139</v>
      </c>
      <c r="N3162" s="57" t="s">
        <v>52</v>
      </c>
      <c r="O3162" s="57">
        <v>9330</v>
      </c>
      <c r="P3162" s="4" t="s">
        <v>2429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57"/>
        <v>25</v>
      </c>
      <c r="C3163" s="57" t="str">
        <f t="shared" si="258"/>
        <v>Jun</v>
      </c>
      <c r="D3163" s="4" t="s">
        <v>5401</v>
      </c>
      <c r="E3163" s="57" t="s">
        <v>446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59"/>
        <v>11.5</v>
      </c>
      <c r="L3163" s="57">
        <f t="shared" si="265"/>
        <v>46</v>
      </c>
      <c r="M3163" s="4" t="s">
        <v>3124</v>
      </c>
      <c r="N3163" s="57" t="s">
        <v>6347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57"/>
        <v>25</v>
      </c>
      <c r="C3164" s="57" t="str">
        <f t="shared" si="258"/>
        <v>Jun</v>
      </c>
      <c r="D3164" s="4" t="s">
        <v>6050</v>
      </c>
      <c r="E3164" s="57" t="s">
        <v>446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59"/>
        <v>8</v>
      </c>
      <c r="L3164" s="57">
        <f t="shared" si="265"/>
        <v>40</v>
      </c>
      <c r="M3164" s="4" t="s">
        <v>5777</v>
      </c>
      <c r="N3164" s="57" t="s">
        <v>47</v>
      </c>
      <c r="O3164" s="57">
        <v>9281</v>
      </c>
      <c r="P3164" s="4" t="s">
        <v>5778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57"/>
        <v>25</v>
      </c>
      <c r="C3165" s="57" t="str">
        <f t="shared" si="258"/>
        <v>Jun</v>
      </c>
      <c r="D3165" s="4" t="s">
        <v>5272</v>
      </c>
      <c r="E3165" s="57" t="s">
        <v>446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59"/>
        <v>8</v>
      </c>
      <c r="L3165" s="57">
        <f t="shared" si="265"/>
        <v>64</v>
      </c>
      <c r="M3165" s="4" t="s">
        <v>5747</v>
      </c>
      <c r="N3165" s="57" t="s">
        <v>47</v>
      </c>
      <c r="O3165" s="57">
        <v>9281</v>
      </c>
      <c r="P3165" s="4" t="s">
        <v>5776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57"/>
        <v>25</v>
      </c>
      <c r="C3166" s="57" t="str">
        <f t="shared" si="258"/>
        <v>Jun</v>
      </c>
      <c r="D3166" s="4" t="s">
        <v>5272</v>
      </c>
      <c r="E3166" s="57" t="s">
        <v>446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59"/>
        <v>8.5</v>
      </c>
      <c r="L3166" s="57">
        <f t="shared" si="265"/>
        <v>17</v>
      </c>
      <c r="M3166" s="4" t="s">
        <v>5747</v>
      </c>
      <c r="N3166" s="57" t="s">
        <v>47</v>
      </c>
      <c r="O3166" s="57">
        <v>9281</v>
      </c>
      <c r="P3166" s="4" t="s">
        <v>5776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57"/>
        <v>25</v>
      </c>
      <c r="C3167" s="57" t="str">
        <f t="shared" si="258"/>
        <v>Jun</v>
      </c>
      <c r="D3167" s="4" t="s">
        <v>3912</v>
      </c>
      <c r="E3167" s="57" t="s">
        <v>446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59"/>
        <v>12</v>
      </c>
      <c r="L3167" s="57">
        <f t="shared" si="265"/>
        <v>60</v>
      </c>
      <c r="M3167" s="4" t="s">
        <v>5747</v>
      </c>
      <c r="N3167" s="57" t="s">
        <v>47</v>
      </c>
      <c r="O3167" s="57">
        <v>9281</v>
      </c>
      <c r="P3167" s="4" t="s">
        <v>5776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57"/>
        <v>25</v>
      </c>
      <c r="C3168" s="57" t="str">
        <f t="shared" si="258"/>
        <v>Jun</v>
      </c>
      <c r="D3168" s="4" t="s">
        <v>1290</v>
      </c>
      <c r="E3168" s="57" t="s">
        <v>446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59"/>
        <v>8</v>
      </c>
      <c r="L3168" s="57">
        <f t="shared" si="265"/>
        <v>24</v>
      </c>
      <c r="M3168" s="4" t="s">
        <v>2282</v>
      </c>
      <c r="N3168" s="57" t="s">
        <v>57</v>
      </c>
      <c r="O3168" s="57" t="s">
        <v>6056</v>
      </c>
      <c r="P3168" s="4" t="s">
        <v>2534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57"/>
        <v>25</v>
      </c>
      <c r="C3169" s="57" t="str">
        <f t="shared" si="258"/>
        <v>Jun</v>
      </c>
      <c r="D3169" s="4" t="s">
        <v>1290</v>
      </c>
      <c r="E3169" s="57" t="s">
        <v>446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59"/>
        <v>8</v>
      </c>
      <c r="L3169" s="57">
        <f t="shared" si="265"/>
        <v>16</v>
      </c>
      <c r="M3169" s="4" t="s">
        <v>5139</v>
      </c>
      <c r="N3169" s="57" t="s">
        <v>52</v>
      </c>
      <c r="O3169" s="57">
        <v>9330</v>
      </c>
      <c r="P3169" s="4" t="s">
        <v>6209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ref="B3170" si="266">WEEKNUM(A3170)</f>
        <v>25</v>
      </c>
      <c r="C3170" s="57" t="str">
        <f t="shared" ref="C3170" si="267">TEXT(A3170,"Mmm")</f>
        <v>Jun</v>
      </c>
      <c r="D3170" s="4" t="s">
        <v>1290</v>
      </c>
      <c r="E3170" s="57" t="s">
        <v>446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ref="K3170" si="268">I3170+J3170</f>
        <v>8</v>
      </c>
      <c r="L3170" s="57">
        <f t="shared" ref="L3170" si="269">H3170*K3170</f>
        <v>16</v>
      </c>
      <c r="M3170" s="4" t="s">
        <v>5139</v>
      </c>
      <c r="N3170" s="57" t="s">
        <v>52</v>
      </c>
      <c r="O3170" s="57">
        <v>9330</v>
      </c>
      <c r="P3170" s="4" t="s">
        <v>6211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57"/>
        <v>25</v>
      </c>
      <c r="C3171" s="57" t="str">
        <f t="shared" si="258"/>
        <v>Jun</v>
      </c>
      <c r="D3171" s="4" t="s">
        <v>676</v>
      </c>
      <c r="E3171" s="57" t="s">
        <v>446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59"/>
        <v>11</v>
      </c>
      <c r="L3171" s="57">
        <f t="shared" si="265"/>
        <v>33</v>
      </c>
      <c r="M3171" s="4" t="s">
        <v>5139</v>
      </c>
      <c r="N3171" s="57" t="s">
        <v>52</v>
      </c>
      <c r="O3171" s="57">
        <v>9330</v>
      </c>
      <c r="P3171" s="4" t="s">
        <v>5483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57"/>
        <v>25</v>
      </c>
      <c r="C3172" s="57" t="str">
        <f t="shared" si="258"/>
        <v>Jun</v>
      </c>
      <c r="D3172" s="4" t="s">
        <v>711</v>
      </c>
      <c r="E3172" s="57" t="s">
        <v>446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59"/>
        <v>10</v>
      </c>
      <c r="L3172" s="57">
        <f t="shared" si="265"/>
        <v>10</v>
      </c>
      <c r="M3172" s="4" t="s">
        <v>6052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57"/>
        <v>25</v>
      </c>
      <c r="C3173" s="57" t="str">
        <f t="shared" si="258"/>
        <v>Jun</v>
      </c>
      <c r="D3173" s="4" t="s">
        <v>5449</v>
      </c>
      <c r="E3173" s="57" t="s">
        <v>446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59"/>
        <v>8</v>
      </c>
      <c r="L3173" s="57">
        <f t="shared" si="265"/>
        <v>168</v>
      </c>
      <c r="M3173" s="4" t="s">
        <v>1913</v>
      </c>
      <c r="N3173" s="57" t="s">
        <v>443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si="257"/>
        <v>25</v>
      </c>
      <c r="C3174" s="57" t="str">
        <f t="shared" si="258"/>
        <v>Jun</v>
      </c>
      <c r="D3174" s="4" t="s">
        <v>5449</v>
      </c>
      <c r="E3174" s="57" t="s">
        <v>446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59"/>
        <v>9</v>
      </c>
      <c r="L3174" s="57">
        <f t="shared" si="265"/>
        <v>9</v>
      </c>
      <c r="M3174" s="4" t="s">
        <v>1913</v>
      </c>
      <c r="N3174" s="57" t="s">
        <v>443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ref="B3175:B3238" si="270">WEEKNUM(A3175)</f>
        <v>25</v>
      </c>
      <c r="C3175" s="57" t="str">
        <f t="shared" ref="C3175:C3238" si="271">TEXT(A3175,"Mmm")</f>
        <v>Jun</v>
      </c>
      <c r="D3175" s="4" t="s">
        <v>5449</v>
      </c>
      <c r="E3175" s="57" t="s">
        <v>446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59"/>
        <v>9.5</v>
      </c>
      <c r="L3175" s="57">
        <f t="shared" si="265"/>
        <v>9.5</v>
      </c>
      <c r="M3175" s="4" t="s">
        <v>1913</v>
      </c>
      <c r="N3175" s="57" t="s">
        <v>443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70"/>
        <v>25</v>
      </c>
      <c r="C3176" s="57" t="str">
        <f t="shared" si="271"/>
        <v>Jun</v>
      </c>
      <c r="D3176" s="4" t="s">
        <v>5449</v>
      </c>
      <c r="E3176" s="57" t="s">
        <v>446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59"/>
        <v>9.75</v>
      </c>
      <c r="L3176" s="57">
        <f t="shared" si="265"/>
        <v>19.5</v>
      </c>
      <c r="M3176" s="4" t="s">
        <v>1913</v>
      </c>
      <c r="N3176" s="57" t="s">
        <v>443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70"/>
        <v>25</v>
      </c>
      <c r="C3177" s="57" t="str">
        <f t="shared" si="271"/>
        <v>Jun</v>
      </c>
      <c r="D3177" s="4" t="s">
        <v>2836</v>
      </c>
      <c r="E3177" s="57" t="s">
        <v>446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59"/>
        <v>10</v>
      </c>
      <c r="L3177" s="57">
        <f t="shared" si="265"/>
        <v>110</v>
      </c>
      <c r="M3177" s="4" t="s">
        <v>1913</v>
      </c>
      <c r="N3177" s="57" t="s">
        <v>443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70"/>
        <v>25</v>
      </c>
      <c r="C3178" s="57" t="str">
        <f t="shared" si="271"/>
        <v>Jun</v>
      </c>
      <c r="D3178" s="4" t="s">
        <v>2836</v>
      </c>
      <c r="E3178" s="57" t="s">
        <v>446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59"/>
        <v>11</v>
      </c>
      <c r="L3178" s="57">
        <f t="shared" si="265"/>
        <v>44</v>
      </c>
      <c r="M3178" s="4" t="s">
        <v>1913</v>
      </c>
      <c r="N3178" s="57" t="s">
        <v>443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70"/>
        <v>25</v>
      </c>
      <c r="C3179" s="57" t="str">
        <f t="shared" si="271"/>
        <v>Jun</v>
      </c>
      <c r="D3179" s="4" t="s">
        <v>2836</v>
      </c>
      <c r="E3179" s="57" t="s">
        <v>446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59"/>
        <v>12</v>
      </c>
      <c r="L3179" s="57">
        <f t="shared" si="265"/>
        <v>24</v>
      </c>
      <c r="M3179" s="4" t="s">
        <v>1913</v>
      </c>
      <c r="N3179" s="57" t="s">
        <v>443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70"/>
        <v>25</v>
      </c>
      <c r="C3180" s="57" t="str">
        <f t="shared" si="271"/>
        <v>Jun</v>
      </c>
      <c r="D3180" s="4" t="s">
        <v>5775</v>
      </c>
      <c r="E3180" s="57" t="s">
        <v>446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59"/>
        <v>8</v>
      </c>
      <c r="L3180" s="57">
        <f t="shared" si="265"/>
        <v>8</v>
      </c>
      <c r="M3180" s="4" t="s">
        <v>5777</v>
      </c>
      <c r="N3180" s="57" t="s">
        <v>47</v>
      </c>
      <c r="O3180" s="57">
        <v>9281</v>
      </c>
      <c r="P3180" s="4" t="s">
        <v>5778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70"/>
        <v>25</v>
      </c>
      <c r="C3181" s="57" t="str">
        <f t="shared" si="271"/>
        <v>Jun</v>
      </c>
      <c r="D3181" s="4" t="s">
        <v>5775</v>
      </c>
      <c r="E3181" s="57" t="s">
        <v>446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59"/>
        <v>10</v>
      </c>
      <c r="L3181" s="57">
        <f t="shared" si="265"/>
        <v>40</v>
      </c>
      <c r="M3181" s="4" t="s">
        <v>5777</v>
      </c>
      <c r="N3181" s="57" t="s">
        <v>47</v>
      </c>
      <c r="O3181" s="57">
        <v>9281</v>
      </c>
      <c r="P3181" s="4" t="s">
        <v>5778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70"/>
        <v>25</v>
      </c>
      <c r="C3182" s="57" t="str">
        <f t="shared" si="271"/>
        <v>Jun</v>
      </c>
      <c r="D3182" s="4" t="s">
        <v>5775</v>
      </c>
      <c r="E3182" s="57" t="s">
        <v>446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59"/>
        <v>10.5</v>
      </c>
      <c r="L3182" s="57">
        <f t="shared" si="265"/>
        <v>21</v>
      </c>
      <c r="M3182" s="4" t="s">
        <v>5777</v>
      </c>
      <c r="N3182" s="57" t="s">
        <v>47</v>
      </c>
      <c r="O3182" s="57">
        <v>9281</v>
      </c>
      <c r="P3182" s="4" t="s">
        <v>5778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70"/>
        <v>25</v>
      </c>
      <c r="C3183" s="57" t="str">
        <f t="shared" si="271"/>
        <v>Jun</v>
      </c>
      <c r="D3183" s="4" t="s">
        <v>2715</v>
      </c>
      <c r="E3183" s="57" t="s">
        <v>446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59"/>
        <v>12</v>
      </c>
      <c r="L3183" s="57">
        <f t="shared" si="265"/>
        <v>60</v>
      </c>
      <c r="M3183" s="4" t="s">
        <v>5777</v>
      </c>
      <c r="N3183" s="57" t="s">
        <v>47</v>
      </c>
      <c r="O3183" s="57">
        <v>9281</v>
      </c>
      <c r="P3183" s="4" t="s">
        <v>5778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70"/>
        <v>25</v>
      </c>
      <c r="C3184" s="57" t="str">
        <f t="shared" si="271"/>
        <v>Jun</v>
      </c>
      <c r="D3184" s="4" t="s">
        <v>6051</v>
      </c>
      <c r="E3184" s="57" t="s">
        <v>446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59"/>
        <v>12</v>
      </c>
      <c r="L3184" s="57">
        <f t="shared" si="265"/>
        <v>132</v>
      </c>
      <c r="M3184" s="4" t="s">
        <v>5747</v>
      </c>
      <c r="N3184" s="57" t="s">
        <v>47</v>
      </c>
      <c r="O3184" s="57">
        <v>9281</v>
      </c>
      <c r="P3184" s="4" t="s">
        <v>5776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70"/>
        <v>25</v>
      </c>
      <c r="C3185" s="57" t="str">
        <f t="shared" si="271"/>
        <v>Jun</v>
      </c>
      <c r="D3185" s="4" t="s">
        <v>842</v>
      </c>
      <c r="E3185" s="57" t="s">
        <v>446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si="259"/>
        <v>10</v>
      </c>
      <c r="L3185" s="57">
        <f t="shared" si="265"/>
        <v>20</v>
      </c>
      <c r="M3185" s="4" t="s">
        <v>3124</v>
      </c>
      <c r="N3185" s="57" t="s">
        <v>6347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70"/>
        <v>25</v>
      </c>
      <c r="C3186" s="57" t="str">
        <f t="shared" si="271"/>
        <v>Jun</v>
      </c>
      <c r="D3186" s="4" t="s">
        <v>842</v>
      </c>
      <c r="E3186" s="57" t="s">
        <v>446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ref="K3186:K3249" si="272">I3186+J3186</f>
        <v>11</v>
      </c>
      <c r="L3186" s="57">
        <f t="shared" si="265"/>
        <v>55</v>
      </c>
      <c r="M3186" s="4" t="s">
        <v>3124</v>
      </c>
      <c r="N3186" s="57" t="s">
        <v>6347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70"/>
        <v>25</v>
      </c>
      <c r="C3187" s="57" t="str">
        <f t="shared" si="271"/>
        <v>Jun</v>
      </c>
      <c r="D3187" s="4" t="s">
        <v>842</v>
      </c>
      <c r="E3187" s="57" t="s">
        <v>446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72"/>
        <v>11.5</v>
      </c>
      <c r="L3187" s="57">
        <f t="shared" si="265"/>
        <v>23</v>
      </c>
      <c r="M3187" s="4" t="s">
        <v>3124</v>
      </c>
      <c r="N3187" s="57" t="s">
        <v>6347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70"/>
        <v>25</v>
      </c>
      <c r="C3188" s="57" t="str">
        <f t="shared" si="271"/>
        <v>Jun</v>
      </c>
      <c r="D3188" s="4" t="s">
        <v>842</v>
      </c>
      <c r="E3188" s="57" t="s">
        <v>446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72"/>
        <v>12</v>
      </c>
      <c r="L3188" s="57">
        <f t="shared" si="265"/>
        <v>24</v>
      </c>
      <c r="M3188" s="4" t="s">
        <v>3124</v>
      </c>
      <c r="N3188" s="57" t="s">
        <v>6347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70"/>
        <v>25</v>
      </c>
      <c r="C3189" s="57" t="str">
        <f t="shared" si="271"/>
        <v>Jun</v>
      </c>
      <c r="D3189" s="4" t="s">
        <v>552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72"/>
        <v>12</v>
      </c>
      <c r="L3189" s="57">
        <f t="shared" si="265"/>
        <v>540</v>
      </c>
      <c r="M3189" s="4" t="s">
        <v>1913</v>
      </c>
      <c r="N3189" s="57" t="s">
        <v>444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70"/>
        <v>25</v>
      </c>
      <c r="C3190" s="57" t="str">
        <f t="shared" si="271"/>
        <v>Jun</v>
      </c>
      <c r="D3190" s="4" t="s">
        <v>978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72"/>
        <v>8</v>
      </c>
      <c r="L3190" s="57">
        <f t="shared" si="265"/>
        <v>8</v>
      </c>
      <c r="M3190" s="4" t="s">
        <v>5777</v>
      </c>
      <c r="N3190" s="57" t="s">
        <v>47</v>
      </c>
      <c r="O3190" s="57">
        <v>9281</v>
      </c>
      <c r="P3190" s="4" t="s">
        <v>5778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70"/>
        <v>25</v>
      </c>
      <c r="C3191" s="57" t="str">
        <f t="shared" si="271"/>
        <v>Jun</v>
      </c>
      <c r="D3191" s="4" t="s">
        <v>978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72"/>
        <v>12</v>
      </c>
      <c r="L3191" s="57">
        <f t="shared" si="265"/>
        <v>48</v>
      </c>
      <c r="M3191" s="4" t="s">
        <v>5777</v>
      </c>
      <c r="N3191" s="57" t="s">
        <v>47</v>
      </c>
      <c r="O3191" s="57">
        <v>9281</v>
      </c>
      <c r="P3191" s="4" t="s">
        <v>5778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70"/>
        <v>25</v>
      </c>
      <c r="C3192" s="57" t="str">
        <f t="shared" si="271"/>
        <v>Jun</v>
      </c>
      <c r="D3192" s="4" t="s">
        <v>6170</v>
      </c>
      <c r="E3192" s="57" t="s">
        <v>446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72"/>
        <v>12</v>
      </c>
      <c r="L3192" s="57">
        <f>K3192*H3192</f>
        <v>72</v>
      </c>
      <c r="M3192" s="4" t="s">
        <v>3124</v>
      </c>
      <c r="N3192" s="57" t="s">
        <v>6347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70"/>
        <v>25</v>
      </c>
      <c r="C3193" s="57" t="str">
        <f t="shared" si="271"/>
        <v>Jun</v>
      </c>
      <c r="D3193" s="4" t="s">
        <v>6170</v>
      </c>
      <c r="E3193" s="57" t="s">
        <v>446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72"/>
        <v>10.5</v>
      </c>
      <c r="L3193" s="57">
        <f>K3193*H3193</f>
        <v>10.5</v>
      </c>
      <c r="M3193" s="4" t="s">
        <v>3124</v>
      </c>
      <c r="N3193" s="57" t="s">
        <v>6347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70"/>
        <v>25</v>
      </c>
      <c r="C3194" s="57" t="str">
        <f t="shared" si="271"/>
        <v>Jun</v>
      </c>
      <c r="D3194" s="4" t="s">
        <v>6170</v>
      </c>
      <c r="E3194" s="57" t="s">
        <v>446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72"/>
        <v>10</v>
      </c>
      <c r="L3194" s="57">
        <f>K3194*H3194</f>
        <v>20</v>
      </c>
      <c r="M3194" s="4" t="s">
        <v>3124</v>
      </c>
      <c r="N3194" s="57" t="s">
        <v>6347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70"/>
        <v>25</v>
      </c>
      <c r="C3195" s="57" t="str">
        <f t="shared" si="271"/>
        <v>Jun</v>
      </c>
      <c r="D3195" s="4" t="s">
        <v>6170</v>
      </c>
      <c r="E3195" s="57" t="s">
        <v>446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72"/>
        <v>12</v>
      </c>
      <c r="L3195" s="57">
        <f>K3195*H3195</f>
        <v>228</v>
      </c>
      <c r="M3195" s="4" t="s">
        <v>3124</v>
      </c>
      <c r="N3195" s="57" t="s">
        <v>6347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70"/>
        <v>25</v>
      </c>
      <c r="C3196" s="57" t="str">
        <f t="shared" si="271"/>
        <v>Jun</v>
      </c>
      <c r="D3196" s="4" t="s">
        <v>6170</v>
      </c>
      <c r="E3196" s="57" t="s">
        <v>446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72"/>
        <v>9.5</v>
      </c>
      <c r="L3196" s="57">
        <f>K3196*H3196</f>
        <v>9.5</v>
      </c>
      <c r="M3196" s="4" t="s">
        <v>3124</v>
      </c>
      <c r="N3196" s="57" t="s">
        <v>6347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70"/>
        <v>26</v>
      </c>
      <c r="C3197" s="57" t="str">
        <f t="shared" si="271"/>
        <v>Jun</v>
      </c>
      <c r="D3197" s="4" t="s">
        <v>436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72"/>
        <v>8</v>
      </c>
      <c r="L3197" s="57">
        <f t="shared" ref="L3197:L3260" si="273">H3197*K3197</f>
        <v>16</v>
      </c>
      <c r="M3197" s="4" t="s">
        <v>453</v>
      </c>
      <c r="N3197" s="57" t="s">
        <v>436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70"/>
        <v>26</v>
      </c>
      <c r="C3198" s="57" t="str">
        <f t="shared" si="271"/>
        <v>Jun</v>
      </c>
      <c r="D3198" s="4" t="s">
        <v>2280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72"/>
        <v>2</v>
      </c>
      <c r="L3198" s="57">
        <f t="shared" si="273"/>
        <v>2</v>
      </c>
      <c r="M3198" s="4" t="s">
        <v>449</v>
      </c>
      <c r="N3198" s="57" t="s">
        <v>52</v>
      </c>
      <c r="O3198" s="57"/>
      <c r="P3198" s="4" t="s">
        <v>2429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70"/>
        <v>26</v>
      </c>
      <c r="C3199" s="57" t="str">
        <f t="shared" si="271"/>
        <v>Jun</v>
      </c>
      <c r="D3199" s="4" t="s">
        <v>2281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72"/>
        <v>2</v>
      </c>
      <c r="L3199" s="57">
        <f t="shared" si="273"/>
        <v>2</v>
      </c>
      <c r="M3199" s="4" t="s">
        <v>449</v>
      </c>
      <c r="N3199" s="57" t="s">
        <v>52</v>
      </c>
      <c r="O3199" s="57"/>
      <c r="P3199" s="4" t="s">
        <v>2429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70"/>
        <v>26</v>
      </c>
      <c r="C3200" s="57" t="str">
        <f t="shared" si="271"/>
        <v>Jun</v>
      </c>
      <c r="D3200" s="4" t="s">
        <v>6163</v>
      </c>
      <c r="E3200" s="57" t="s">
        <v>446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72"/>
        <v>8</v>
      </c>
      <c r="L3200" s="57">
        <f t="shared" si="273"/>
        <v>72</v>
      </c>
      <c r="M3200" s="4" t="s">
        <v>3124</v>
      </c>
      <c r="N3200" s="57" t="s">
        <v>1374</v>
      </c>
      <c r="O3200" s="57"/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70"/>
        <v>26</v>
      </c>
      <c r="C3201" s="57" t="str">
        <f t="shared" si="271"/>
        <v>Jun</v>
      </c>
      <c r="D3201" s="4" t="s">
        <v>6163</v>
      </c>
      <c r="E3201" s="57" t="s">
        <v>446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72"/>
        <v>9</v>
      </c>
      <c r="L3201" s="57">
        <f t="shared" si="273"/>
        <v>45</v>
      </c>
      <c r="M3201" s="4" t="s">
        <v>3124</v>
      </c>
      <c r="N3201" s="57" t="s">
        <v>1374</v>
      </c>
      <c r="O3201" s="57"/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70"/>
        <v>26</v>
      </c>
      <c r="C3202" s="57" t="str">
        <f t="shared" si="271"/>
        <v>Jun</v>
      </c>
      <c r="D3202" s="4" t="s">
        <v>6050</v>
      </c>
      <c r="E3202" s="57" t="s">
        <v>446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72"/>
        <v>8</v>
      </c>
      <c r="L3202" s="57">
        <f t="shared" si="273"/>
        <v>120</v>
      </c>
      <c r="M3202" s="4" t="s">
        <v>5777</v>
      </c>
      <c r="N3202" s="57" t="s">
        <v>47</v>
      </c>
      <c r="O3202" s="57"/>
      <c r="P3202" s="4" t="s">
        <v>5778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70"/>
        <v>26</v>
      </c>
      <c r="C3203" s="57" t="str">
        <f t="shared" si="271"/>
        <v>Jun</v>
      </c>
      <c r="D3203" s="4" t="s">
        <v>6050</v>
      </c>
      <c r="E3203" s="57" t="s">
        <v>446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72"/>
        <v>12</v>
      </c>
      <c r="L3203" s="57">
        <f t="shared" si="273"/>
        <v>12</v>
      </c>
      <c r="M3203" s="4" t="s">
        <v>5777</v>
      </c>
      <c r="N3203" s="57" t="s">
        <v>47</v>
      </c>
      <c r="O3203" s="57"/>
      <c r="P3203" s="4" t="s">
        <v>5778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70"/>
        <v>26</v>
      </c>
      <c r="C3204" s="57" t="str">
        <f t="shared" si="271"/>
        <v>Jun</v>
      </c>
      <c r="D3204" s="4" t="s">
        <v>5272</v>
      </c>
      <c r="E3204" s="57" t="s">
        <v>446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72"/>
        <v>10</v>
      </c>
      <c r="L3204" s="57">
        <f t="shared" si="273"/>
        <v>70</v>
      </c>
      <c r="M3204" s="4" t="s">
        <v>5747</v>
      </c>
      <c r="N3204" s="57" t="s">
        <v>47</v>
      </c>
      <c r="O3204" s="57"/>
      <c r="P3204" s="4" t="s">
        <v>5776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70"/>
        <v>26</v>
      </c>
      <c r="C3205" s="57" t="str">
        <f t="shared" si="271"/>
        <v>Jun</v>
      </c>
      <c r="D3205" s="4" t="s">
        <v>5272</v>
      </c>
      <c r="E3205" s="57" t="s">
        <v>446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72"/>
        <v>11.5</v>
      </c>
      <c r="L3205" s="57">
        <f t="shared" si="273"/>
        <v>69</v>
      </c>
      <c r="M3205" s="4" t="s">
        <v>5747</v>
      </c>
      <c r="N3205" s="57" t="s">
        <v>47</v>
      </c>
      <c r="O3205" s="57"/>
      <c r="P3205" s="4" t="s">
        <v>5776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70"/>
        <v>26</v>
      </c>
      <c r="C3206" s="57" t="str">
        <f t="shared" si="271"/>
        <v>Jun</v>
      </c>
      <c r="D3206" s="4" t="s">
        <v>3912</v>
      </c>
      <c r="E3206" s="57" t="s">
        <v>446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72"/>
        <v>12</v>
      </c>
      <c r="L3206" s="57">
        <f t="shared" si="273"/>
        <v>24</v>
      </c>
      <c r="M3206" s="4" t="s">
        <v>5747</v>
      </c>
      <c r="N3206" s="57" t="s">
        <v>47</v>
      </c>
      <c r="O3206" s="57"/>
      <c r="P3206" s="4" t="s">
        <v>5776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70"/>
        <v>26</v>
      </c>
      <c r="C3207" s="57" t="str">
        <f t="shared" si="271"/>
        <v>Jun</v>
      </c>
      <c r="D3207" s="4" t="s">
        <v>1290</v>
      </c>
      <c r="E3207" s="57" t="s">
        <v>446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72"/>
        <v>8</v>
      </c>
      <c r="L3207" s="57">
        <f t="shared" si="273"/>
        <v>16</v>
      </c>
      <c r="M3207" s="4" t="s">
        <v>449</v>
      </c>
      <c r="N3207" s="57" t="s">
        <v>52</v>
      </c>
      <c r="O3207" s="57"/>
      <c r="P3207" s="4"/>
      <c r="Q3207" s="4"/>
    </row>
    <row r="3208" spans="1:17" s="1" customFormat="1" ht="18.649999999999999" customHeight="1" x14ac:dyDescent="0.35">
      <c r="A3208" s="3">
        <v>46195</v>
      </c>
      <c r="B3208" s="57">
        <f t="shared" si="270"/>
        <v>26</v>
      </c>
      <c r="C3208" s="57" t="str">
        <f t="shared" si="271"/>
        <v>Jun</v>
      </c>
      <c r="D3208" s="4" t="s">
        <v>676</v>
      </c>
      <c r="E3208" s="57" t="s">
        <v>446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72"/>
        <v>12</v>
      </c>
      <c r="L3208" s="57">
        <f t="shared" si="273"/>
        <v>24</v>
      </c>
      <c r="M3208" s="4" t="s">
        <v>449</v>
      </c>
      <c r="N3208" s="57" t="s">
        <v>52</v>
      </c>
      <c r="O3208" s="57"/>
      <c r="P3208" s="4" t="s">
        <v>5483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70"/>
        <v>26</v>
      </c>
      <c r="C3209" s="57" t="str">
        <f t="shared" si="271"/>
        <v>Jun</v>
      </c>
      <c r="D3209" s="4" t="s">
        <v>5449</v>
      </c>
      <c r="E3209" s="57" t="s">
        <v>446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72"/>
        <v>10</v>
      </c>
      <c r="L3209" s="57">
        <f t="shared" si="273"/>
        <v>260</v>
      </c>
      <c r="M3209" s="4" t="s">
        <v>1913</v>
      </c>
      <c r="N3209" s="57" t="s">
        <v>443</v>
      </c>
      <c r="O3209" s="57"/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70"/>
        <v>26</v>
      </c>
      <c r="C3210" s="57" t="str">
        <f t="shared" si="271"/>
        <v>Jun</v>
      </c>
      <c r="D3210" s="4" t="s">
        <v>5449</v>
      </c>
      <c r="E3210" s="57" t="s">
        <v>446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72"/>
        <v>11.5</v>
      </c>
      <c r="L3210" s="57">
        <f t="shared" si="273"/>
        <v>11.5</v>
      </c>
      <c r="M3210" s="4" t="s">
        <v>1913</v>
      </c>
      <c r="N3210" s="57" t="s">
        <v>443</v>
      </c>
      <c r="O3210" s="57"/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70"/>
        <v>26</v>
      </c>
      <c r="C3211" s="57" t="str">
        <f t="shared" si="271"/>
        <v>Jun</v>
      </c>
      <c r="D3211" s="4" t="s">
        <v>5449</v>
      </c>
      <c r="E3211" s="57" t="s">
        <v>446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72"/>
        <v>12</v>
      </c>
      <c r="L3211" s="57">
        <f t="shared" si="273"/>
        <v>36</v>
      </c>
      <c r="M3211" s="4" t="s">
        <v>1913</v>
      </c>
      <c r="N3211" s="57" t="s">
        <v>443</v>
      </c>
      <c r="O3211" s="57"/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70"/>
        <v>26</v>
      </c>
      <c r="C3212" s="57" t="str">
        <f t="shared" si="271"/>
        <v>Jun</v>
      </c>
      <c r="D3212" s="4" t="s">
        <v>5449</v>
      </c>
      <c r="E3212" s="57" t="s">
        <v>446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72"/>
        <v>8</v>
      </c>
      <c r="L3212" s="57">
        <f t="shared" si="273"/>
        <v>8</v>
      </c>
      <c r="M3212" s="4" t="s">
        <v>1913</v>
      </c>
      <c r="N3212" s="57" t="s">
        <v>444</v>
      </c>
      <c r="O3212" s="57"/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70"/>
        <v>26</v>
      </c>
      <c r="C3213" s="57" t="str">
        <f t="shared" si="271"/>
        <v>Jun</v>
      </c>
      <c r="D3213" s="4" t="s">
        <v>5449</v>
      </c>
      <c r="E3213" s="57" t="s">
        <v>446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72"/>
        <v>9.5</v>
      </c>
      <c r="L3213" s="57">
        <f t="shared" si="273"/>
        <v>9.5</v>
      </c>
      <c r="M3213" s="4" t="s">
        <v>1913</v>
      </c>
      <c r="N3213" s="57" t="s">
        <v>444</v>
      </c>
      <c r="O3213" s="57"/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70"/>
        <v>26</v>
      </c>
      <c r="C3214" s="57" t="str">
        <f t="shared" si="271"/>
        <v>Jun</v>
      </c>
      <c r="D3214" s="4" t="s">
        <v>5775</v>
      </c>
      <c r="E3214" s="57" t="s">
        <v>446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72"/>
        <v>8</v>
      </c>
      <c r="L3214" s="57">
        <f t="shared" si="273"/>
        <v>8</v>
      </c>
      <c r="M3214" s="4" t="s">
        <v>5777</v>
      </c>
      <c r="N3214" s="57" t="s">
        <v>47</v>
      </c>
      <c r="O3214" s="57"/>
      <c r="P3214" s="4" t="s">
        <v>5778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70"/>
        <v>26</v>
      </c>
      <c r="C3215" s="57" t="str">
        <f t="shared" si="271"/>
        <v>Jun</v>
      </c>
      <c r="D3215" s="4" t="s">
        <v>5775</v>
      </c>
      <c r="E3215" s="57" t="s">
        <v>446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72"/>
        <v>10</v>
      </c>
      <c r="L3215" s="57">
        <f t="shared" si="273"/>
        <v>10</v>
      </c>
      <c r="M3215" s="4" t="s">
        <v>5777</v>
      </c>
      <c r="N3215" s="57" t="s">
        <v>47</v>
      </c>
      <c r="O3215" s="57"/>
      <c r="P3215" s="4" t="s">
        <v>5778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70"/>
        <v>26</v>
      </c>
      <c r="C3216" s="57" t="str">
        <f t="shared" si="271"/>
        <v>Jun</v>
      </c>
      <c r="D3216" s="4" t="s">
        <v>5775</v>
      </c>
      <c r="E3216" s="57" t="s">
        <v>446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72"/>
        <v>11.5</v>
      </c>
      <c r="L3216" s="57">
        <f t="shared" si="273"/>
        <v>11.5</v>
      </c>
      <c r="M3216" s="4" t="s">
        <v>5777</v>
      </c>
      <c r="N3216" s="57" t="s">
        <v>47</v>
      </c>
      <c r="O3216" s="57"/>
      <c r="P3216" s="4" t="s">
        <v>5778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70"/>
        <v>26</v>
      </c>
      <c r="C3217" s="57" t="str">
        <f t="shared" si="271"/>
        <v>Jun</v>
      </c>
      <c r="D3217" s="4" t="s">
        <v>2715</v>
      </c>
      <c r="E3217" s="57" t="s">
        <v>446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72"/>
        <v>12</v>
      </c>
      <c r="L3217" s="57">
        <f t="shared" si="273"/>
        <v>48</v>
      </c>
      <c r="M3217" s="4" t="s">
        <v>5777</v>
      </c>
      <c r="N3217" s="57" t="s">
        <v>47</v>
      </c>
      <c r="O3217" s="57"/>
      <c r="P3217" s="4" t="s">
        <v>5778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70"/>
        <v>26</v>
      </c>
      <c r="C3218" s="57" t="str">
        <f t="shared" si="271"/>
        <v>Jun</v>
      </c>
      <c r="D3218" s="4" t="s">
        <v>842</v>
      </c>
      <c r="E3218" s="57" t="s">
        <v>446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72"/>
        <v>8</v>
      </c>
      <c r="L3218" s="57">
        <f t="shared" si="273"/>
        <v>96</v>
      </c>
      <c r="M3218" s="4" t="s">
        <v>3124</v>
      </c>
      <c r="N3218" s="57" t="s">
        <v>1374</v>
      </c>
      <c r="O3218" s="57"/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70"/>
        <v>26</v>
      </c>
      <c r="C3219" s="57" t="str">
        <f t="shared" si="271"/>
        <v>Jun</v>
      </c>
      <c r="D3219" s="4" t="s">
        <v>842</v>
      </c>
      <c r="E3219" s="57" t="s">
        <v>446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72"/>
        <v>9</v>
      </c>
      <c r="L3219" s="57">
        <f t="shared" si="273"/>
        <v>18</v>
      </c>
      <c r="M3219" s="4" t="s">
        <v>3124</v>
      </c>
      <c r="N3219" s="57" t="s">
        <v>1374</v>
      </c>
      <c r="O3219" s="57"/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70"/>
        <v>26</v>
      </c>
      <c r="C3220" s="57" t="str">
        <f t="shared" si="271"/>
        <v>Jun</v>
      </c>
      <c r="D3220" s="4" t="s">
        <v>842</v>
      </c>
      <c r="E3220" s="57" t="s">
        <v>446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72"/>
        <v>11.5</v>
      </c>
      <c r="L3220" s="57">
        <f t="shared" si="273"/>
        <v>149.5</v>
      </c>
      <c r="M3220" s="4" t="s">
        <v>3124</v>
      </c>
      <c r="N3220" s="57" t="s">
        <v>1374</v>
      </c>
      <c r="O3220" s="57"/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70"/>
        <v>26</v>
      </c>
      <c r="C3221" s="57" t="str">
        <f t="shared" si="271"/>
        <v>Jun</v>
      </c>
      <c r="D3221" s="4" t="s">
        <v>552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72"/>
        <v>12</v>
      </c>
      <c r="L3221" s="57">
        <f t="shared" si="273"/>
        <v>912</v>
      </c>
      <c r="M3221" s="4" t="s">
        <v>1913</v>
      </c>
      <c r="N3221" s="57" t="s">
        <v>444</v>
      </c>
      <c r="O3221" s="57"/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70"/>
        <v>26</v>
      </c>
      <c r="C3222" s="57" t="str">
        <f t="shared" si="271"/>
        <v>Jun</v>
      </c>
      <c r="D3222" s="4" t="s">
        <v>6164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/>
      <c r="K3222" s="57">
        <f t="shared" si="272"/>
        <v>8</v>
      </c>
      <c r="L3222" s="57">
        <f t="shared" si="273"/>
        <v>8</v>
      </c>
      <c r="M3222" s="4" t="s">
        <v>6165</v>
      </c>
      <c r="N3222" s="57" t="s">
        <v>212</v>
      </c>
      <c r="O3222" s="57" t="s">
        <v>6053</v>
      </c>
      <c r="P3222" s="4" t="s">
        <v>6166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70"/>
        <v>26</v>
      </c>
      <c r="C3223" s="57" t="str">
        <f t="shared" si="271"/>
        <v>Jun</v>
      </c>
      <c r="D3223" s="4" t="s">
        <v>436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72"/>
        <v>8</v>
      </c>
      <c r="L3223" s="57">
        <f t="shared" si="273"/>
        <v>8</v>
      </c>
      <c r="M3223" s="4" t="s">
        <v>453</v>
      </c>
      <c r="N3223" s="57" t="s">
        <v>436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70"/>
        <v>26</v>
      </c>
      <c r="C3224" s="57" t="str">
        <f t="shared" si="271"/>
        <v>Jun</v>
      </c>
      <c r="D3224" s="4" t="s">
        <v>436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72"/>
        <v>10</v>
      </c>
      <c r="L3224" s="57">
        <f t="shared" si="273"/>
        <v>10</v>
      </c>
      <c r="M3224" s="4" t="s">
        <v>453</v>
      </c>
      <c r="N3224" s="57" t="s">
        <v>436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70"/>
        <v>26</v>
      </c>
      <c r="C3225" s="57" t="str">
        <f t="shared" si="271"/>
        <v>Jun</v>
      </c>
      <c r="D3225" s="4" t="s">
        <v>2280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72"/>
        <v>2</v>
      </c>
      <c r="L3225" s="57">
        <f t="shared" si="273"/>
        <v>2</v>
      </c>
      <c r="M3225" s="4" t="s">
        <v>449</v>
      </c>
      <c r="N3225" s="57" t="s">
        <v>52</v>
      </c>
      <c r="O3225" s="57"/>
      <c r="P3225" s="4" t="s">
        <v>2429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70"/>
        <v>26</v>
      </c>
      <c r="C3226" s="57" t="str">
        <f t="shared" si="271"/>
        <v>Jun</v>
      </c>
      <c r="D3226" s="4" t="s">
        <v>2281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72"/>
        <v>2</v>
      </c>
      <c r="L3226" s="57">
        <f t="shared" si="273"/>
        <v>2</v>
      </c>
      <c r="M3226" s="4" t="s">
        <v>449</v>
      </c>
      <c r="N3226" s="57" t="s">
        <v>52</v>
      </c>
      <c r="O3226" s="57"/>
      <c r="P3226" s="4" t="s">
        <v>2429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70"/>
        <v>26</v>
      </c>
      <c r="C3227" s="57" t="str">
        <f t="shared" si="271"/>
        <v>Jun</v>
      </c>
      <c r="D3227" s="4" t="s">
        <v>5272</v>
      </c>
      <c r="E3227" s="57" t="s">
        <v>446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72"/>
        <v>8</v>
      </c>
      <c r="L3227" s="57">
        <f t="shared" si="273"/>
        <v>80</v>
      </c>
      <c r="M3227" s="4" t="s">
        <v>5747</v>
      </c>
      <c r="N3227" s="57" t="s">
        <v>47</v>
      </c>
      <c r="O3227" s="57"/>
      <c r="P3227" s="4" t="s">
        <v>5776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70"/>
        <v>26</v>
      </c>
      <c r="C3228" s="57" t="str">
        <f t="shared" si="271"/>
        <v>Jun</v>
      </c>
      <c r="D3228" s="4" t="s">
        <v>5272</v>
      </c>
      <c r="E3228" s="57" t="s">
        <v>446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72"/>
        <v>9.5</v>
      </c>
      <c r="L3228" s="57">
        <f t="shared" si="273"/>
        <v>47.5</v>
      </c>
      <c r="M3228" s="4" t="s">
        <v>5747</v>
      </c>
      <c r="N3228" s="57" t="s">
        <v>47</v>
      </c>
      <c r="O3228" s="57"/>
      <c r="P3228" s="4" t="s">
        <v>5776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70"/>
        <v>26</v>
      </c>
      <c r="C3229" s="57" t="str">
        <f t="shared" si="271"/>
        <v>Jun</v>
      </c>
      <c r="D3229" s="4" t="s">
        <v>5272</v>
      </c>
      <c r="E3229" s="57" t="s">
        <v>446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72"/>
        <v>11.5</v>
      </c>
      <c r="L3229" s="57">
        <f t="shared" si="273"/>
        <v>11.5</v>
      </c>
      <c r="M3229" s="4" t="s">
        <v>5747</v>
      </c>
      <c r="N3229" s="57" t="s">
        <v>47</v>
      </c>
      <c r="O3229" s="57"/>
      <c r="P3229" s="4" t="s">
        <v>5776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70"/>
        <v>26</v>
      </c>
      <c r="C3230" s="57" t="str">
        <f t="shared" si="271"/>
        <v>Jun</v>
      </c>
      <c r="D3230" s="4" t="s">
        <v>3912</v>
      </c>
      <c r="E3230" s="57" t="s">
        <v>446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72"/>
        <v>12</v>
      </c>
      <c r="L3230" s="57">
        <f t="shared" si="273"/>
        <v>48</v>
      </c>
      <c r="M3230" s="4" t="s">
        <v>5747</v>
      </c>
      <c r="N3230" s="57" t="s">
        <v>47</v>
      </c>
      <c r="O3230" s="57"/>
      <c r="P3230" s="4" t="s">
        <v>5776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70"/>
        <v>26</v>
      </c>
      <c r="C3231" s="57" t="str">
        <f t="shared" si="271"/>
        <v>Jun</v>
      </c>
      <c r="D3231" s="4" t="s">
        <v>1290</v>
      </c>
      <c r="E3231" s="57" t="s">
        <v>446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72"/>
        <v>8</v>
      </c>
      <c r="L3231" s="57">
        <f t="shared" si="273"/>
        <v>32</v>
      </c>
      <c r="M3231" s="4" t="s">
        <v>2282</v>
      </c>
      <c r="N3231" s="57" t="s">
        <v>57</v>
      </c>
      <c r="O3231" s="57"/>
      <c r="P3231" s="4" t="s">
        <v>6208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70"/>
        <v>26</v>
      </c>
      <c r="C3232" s="57" t="str">
        <f t="shared" si="271"/>
        <v>Jun</v>
      </c>
      <c r="D3232" s="4" t="s">
        <v>1290</v>
      </c>
      <c r="E3232" s="57" t="s">
        <v>446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72"/>
        <v>8</v>
      </c>
      <c r="L3232" s="57">
        <f t="shared" si="273"/>
        <v>16</v>
      </c>
      <c r="M3232" s="4" t="s">
        <v>449</v>
      </c>
      <c r="N3232" s="57" t="s">
        <v>52</v>
      </c>
      <c r="O3232" s="57"/>
      <c r="P3232" s="4" t="s">
        <v>6209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70"/>
        <v>26</v>
      </c>
      <c r="C3233" s="57" t="str">
        <f t="shared" si="271"/>
        <v>Jun</v>
      </c>
      <c r="D3233" s="4" t="s">
        <v>5079</v>
      </c>
      <c r="E3233" s="57" t="s">
        <v>446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72"/>
        <v>8</v>
      </c>
      <c r="L3233" s="57">
        <f t="shared" si="273"/>
        <v>24</v>
      </c>
      <c r="M3233" s="4" t="s">
        <v>3124</v>
      </c>
      <c r="N3233" s="57" t="s">
        <v>1374</v>
      </c>
      <c r="O3233" s="57"/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70"/>
        <v>26</v>
      </c>
      <c r="C3234" s="57" t="str">
        <f t="shared" si="271"/>
        <v>Jun</v>
      </c>
      <c r="D3234" s="4" t="s">
        <v>6206</v>
      </c>
      <c r="E3234" s="57" t="s">
        <v>446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72"/>
        <v>10</v>
      </c>
      <c r="L3234" s="57">
        <f t="shared" si="273"/>
        <v>20</v>
      </c>
      <c r="M3234" s="4" t="s">
        <v>3124</v>
      </c>
      <c r="N3234" s="57" t="s">
        <v>1374</v>
      </c>
      <c r="O3234" s="57"/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70"/>
        <v>26</v>
      </c>
      <c r="C3235" s="57" t="str">
        <f t="shared" si="271"/>
        <v>Jun</v>
      </c>
      <c r="D3235" s="4" t="s">
        <v>6207</v>
      </c>
      <c r="E3235" s="57" t="s">
        <v>446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72"/>
        <v>10.5</v>
      </c>
      <c r="L3235" s="57">
        <f t="shared" si="273"/>
        <v>10.5</v>
      </c>
      <c r="M3235" s="4" t="s">
        <v>3124</v>
      </c>
      <c r="N3235" s="57" t="s">
        <v>1374</v>
      </c>
      <c r="O3235" s="57"/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70"/>
        <v>26</v>
      </c>
      <c r="C3236" s="57" t="str">
        <f t="shared" si="271"/>
        <v>Jun</v>
      </c>
      <c r="D3236" s="4" t="s">
        <v>5079</v>
      </c>
      <c r="E3236" s="57" t="s">
        <v>446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72"/>
        <v>10</v>
      </c>
      <c r="L3236" s="57">
        <f t="shared" si="273"/>
        <v>110</v>
      </c>
      <c r="M3236" s="4" t="s">
        <v>448</v>
      </c>
      <c r="N3236" s="57" t="s">
        <v>456</v>
      </c>
      <c r="O3236" s="57"/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70"/>
        <v>26</v>
      </c>
      <c r="C3237" s="57" t="str">
        <f t="shared" si="271"/>
        <v>Jun</v>
      </c>
      <c r="D3237" s="4" t="s">
        <v>676</v>
      </c>
      <c r="E3237" s="57" t="s">
        <v>446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72"/>
        <v>12</v>
      </c>
      <c r="L3237" s="57">
        <f t="shared" si="273"/>
        <v>24</v>
      </c>
      <c r="M3237" s="4" t="s">
        <v>449</v>
      </c>
      <c r="N3237" s="57" t="s">
        <v>52</v>
      </c>
      <c r="O3237" s="57"/>
      <c r="P3237" s="4" t="s">
        <v>5483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si="270"/>
        <v>26</v>
      </c>
      <c r="C3238" s="57" t="str">
        <f t="shared" si="271"/>
        <v>Jun</v>
      </c>
      <c r="D3238" s="4" t="s">
        <v>5449</v>
      </c>
      <c r="E3238" s="57" t="s">
        <v>446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72"/>
        <v>8</v>
      </c>
      <c r="L3238" s="57">
        <f t="shared" si="273"/>
        <v>32</v>
      </c>
      <c r="M3238" s="4" t="s">
        <v>1913</v>
      </c>
      <c r="N3238" s="57" t="s">
        <v>443</v>
      </c>
      <c r="O3238" s="57"/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ref="B3239:B3302" si="274">WEEKNUM(A3239)</f>
        <v>26</v>
      </c>
      <c r="C3239" s="57" t="str">
        <f t="shared" ref="C3239:C3302" si="275">TEXT(A3239,"Mmm")</f>
        <v>Jun</v>
      </c>
      <c r="D3239" s="4" t="s">
        <v>5449</v>
      </c>
      <c r="E3239" s="57" t="s">
        <v>446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72"/>
        <v>10</v>
      </c>
      <c r="L3239" s="57">
        <f t="shared" si="273"/>
        <v>30</v>
      </c>
      <c r="M3239" s="4" t="s">
        <v>1913</v>
      </c>
      <c r="N3239" s="57" t="s">
        <v>443</v>
      </c>
      <c r="O3239" s="57"/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74"/>
        <v>26</v>
      </c>
      <c r="C3240" s="57" t="str">
        <f t="shared" si="275"/>
        <v>Jun</v>
      </c>
      <c r="D3240" s="4" t="s">
        <v>5449</v>
      </c>
      <c r="E3240" s="57" t="s">
        <v>446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72"/>
        <v>11.75</v>
      </c>
      <c r="L3240" s="57">
        <f t="shared" si="273"/>
        <v>11.75</v>
      </c>
      <c r="M3240" s="4" t="s">
        <v>1913</v>
      </c>
      <c r="N3240" s="57" t="s">
        <v>443</v>
      </c>
      <c r="O3240" s="57"/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74"/>
        <v>26</v>
      </c>
      <c r="C3241" s="57" t="str">
        <f t="shared" si="275"/>
        <v>Jun</v>
      </c>
      <c r="D3241" s="4" t="s">
        <v>5449</v>
      </c>
      <c r="E3241" s="57" t="s">
        <v>446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72"/>
        <v>12</v>
      </c>
      <c r="L3241" s="57">
        <f t="shared" si="273"/>
        <v>720</v>
      </c>
      <c r="M3241" s="4" t="s">
        <v>1913</v>
      </c>
      <c r="N3241" s="57" t="s">
        <v>443</v>
      </c>
      <c r="O3241" s="57"/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74"/>
        <v>26</v>
      </c>
      <c r="C3242" s="57" t="str">
        <f t="shared" si="275"/>
        <v>Jun</v>
      </c>
      <c r="D3242" s="4" t="s">
        <v>5775</v>
      </c>
      <c r="E3242" s="57" t="s">
        <v>446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72"/>
        <v>10</v>
      </c>
      <c r="L3242" s="57">
        <f t="shared" si="273"/>
        <v>10</v>
      </c>
      <c r="M3242" s="4" t="s">
        <v>5747</v>
      </c>
      <c r="N3242" s="57" t="s">
        <v>47</v>
      </c>
      <c r="O3242" s="57"/>
      <c r="P3242" s="4" t="s">
        <v>5776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74"/>
        <v>26</v>
      </c>
      <c r="C3243" s="57" t="str">
        <f t="shared" si="275"/>
        <v>Jun</v>
      </c>
      <c r="D3243" s="4" t="s">
        <v>5775</v>
      </c>
      <c r="E3243" s="57" t="s">
        <v>446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72"/>
        <v>11.5</v>
      </c>
      <c r="L3243" s="57">
        <f t="shared" si="273"/>
        <v>23</v>
      </c>
      <c r="M3243" s="4" t="s">
        <v>5747</v>
      </c>
      <c r="N3243" s="57" t="s">
        <v>47</v>
      </c>
      <c r="O3243" s="57"/>
      <c r="P3243" s="4" t="s">
        <v>5776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74"/>
        <v>26</v>
      </c>
      <c r="C3244" s="57" t="str">
        <f t="shared" si="275"/>
        <v>Jun</v>
      </c>
      <c r="D3244" s="4" t="s">
        <v>5775</v>
      </c>
      <c r="E3244" s="57" t="s">
        <v>446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72"/>
        <v>12</v>
      </c>
      <c r="L3244" s="57">
        <f t="shared" si="273"/>
        <v>36</v>
      </c>
      <c r="M3244" s="4" t="s">
        <v>5747</v>
      </c>
      <c r="N3244" s="57" t="s">
        <v>47</v>
      </c>
      <c r="O3244" s="57"/>
      <c r="P3244" s="4" t="s">
        <v>5776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74"/>
        <v>26</v>
      </c>
      <c r="C3245" s="57" t="str">
        <f t="shared" si="275"/>
        <v>Jun</v>
      </c>
      <c r="D3245" s="4" t="s">
        <v>552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72"/>
        <v>12</v>
      </c>
      <c r="L3245" s="57">
        <f t="shared" si="273"/>
        <v>588</v>
      </c>
      <c r="M3245" s="4" t="s">
        <v>1913</v>
      </c>
      <c r="N3245" s="57" t="s">
        <v>444</v>
      </c>
      <c r="O3245" s="57"/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74"/>
        <v>26</v>
      </c>
      <c r="C3246" s="57" t="str">
        <f t="shared" si="275"/>
        <v>Jun</v>
      </c>
      <c r="D3246" s="4" t="s">
        <v>6164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72"/>
        <v>12</v>
      </c>
      <c r="L3246" s="57">
        <f t="shared" si="273"/>
        <v>24</v>
      </c>
      <c r="M3246" s="4" t="s">
        <v>5777</v>
      </c>
      <c r="N3246" s="57" t="s">
        <v>47</v>
      </c>
      <c r="O3246" s="57"/>
      <c r="P3246" s="4" t="s">
        <v>5778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74"/>
        <v>26</v>
      </c>
      <c r="C3247" s="57" t="str">
        <f t="shared" si="275"/>
        <v>Jun</v>
      </c>
      <c r="D3247" s="4" t="s">
        <v>436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72"/>
        <v>8</v>
      </c>
      <c r="L3247" s="57">
        <f t="shared" si="273"/>
        <v>16</v>
      </c>
      <c r="M3247" s="4" t="s">
        <v>453</v>
      </c>
      <c r="N3247" s="57" t="s">
        <v>436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74"/>
        <v>26</v>
      </c>
      <c r="C3248" s="57" t="str">
        <f t="shared" si="275"/>
        <v>Jun</v>
      </c>
      <c r="D3248" s="4" t="s">
        <v>2280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72"/>
        <v>2</v>
      </c>
      <c r="L3248" s="57">
        <f t="shared" si="273"/>
        <v>2</v>
      </c>
      <c r="M3248" s="4" t="s">
        <v>449</v>
      </c>
      <c r="N3248" s="57" t="s">
        <v>52</v>
      </c>
      <c r="O3248" s="57"/>
      <c r="P3248" s="4" t="s">
        <v>2429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74"/>
        <v>26</v>
      </c>
      <c r="C3249" s="57" t="str">
        <f t="shared" si="275"/>
        <v>Jun</v>
      </c>
      <c r="D3249" s="4" t="s">
        <v>2281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si="272"/>
        <v>2</v>
      </c>
      <c r="L3249" s="57">
        <f t="shared" si="273"/>
        <v>2</v>
      </c>
      <c r="M3249" s="4" t="s">
        <v>449</v>
      </c>
      <c r="N3249" s="57" t="s">
        <v>52</v>
      </c>
      <c r="O3249" s="57"/>
      <c r="P3249" s="4" t="s">
        <v>2429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74"/>
        <v>26</v>
      </c>
      <c r="C3250" s="57" t="str">
        <f t="shared" si="275"/>
        <v>Jun</v>
      </c>
      <c r="D3250" s="4" t="s">
        <v>442</v>
      </c>
      <c r="E3250" s="57" t="s">
        <v>446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ref="K3250:K3313" si="276">I3250+J3250</f>
        <v>8</v>
      </c>
      <c r="L3250" s="57">
        <f t="shared" si="273"/>
        <v>48</v>
      </c>
      <c r="M3250" s="4" t="s">
        <v>2282</v>
      </c>
      <c r="N3250" s="57" t="s">
        <v>57</v>
      </c>
      <c r="O3250" s="57" t="s">
        <v>5748</v>
      </c>
      <c r="P3250" s="4" t="s">
        <v>6259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74"/>
        <v>26</v>
      </c>
      <c r="C3251" s="57" t="str">
        <f t="shared" si="275"/>
        <v>Jun</v>
      </c>
      <c r="D3251" s="4" t="s">
        <v>5272</v>
      </c>
      <c r="E3251" s="57" t="s">
        <v>446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76"/>
        <v>12</v>
      </c>
      <c r="L3251" s="57">
        <f t="shared" si="273"/>
        <v>24</v>
      </c>
      <c r="M3251" s="4" t="s">
        <v>450</v>
      </c>
      <c r="N3251" s="57" t="s">
        <v>198</v>
      </c>
      <c r="O3251" s="57"/>
      <c r="P3251" s="4" t="s">
        <v>6260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74"/>
        <v>26</v>
      </c>
      <c r="C3252" s="57" t="str">
        <f t="shared" si="275"/>
        <v>Jun</v>
      </c>
      <c r="D3252" s="4" t="s">
        <v>6164</v>
      </c>
      <c r="E3252" s="57" t="s">
        <v>446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76"/>
        <v>11</v>
      </c>
      <c r="L3252" s="57">
        <f t="shared" si="273"/>
        <v>11</v>
      </c>
      <c r="M3252" s="4" t="s">
        <v>5777</v>
      </c>
      <c r="N3252" s="57" t="s">
        <v>47</v>
      </c>
      <c r="O3252" s="57"/>
      <c r="P3252" s="4" t="s">
        <v>5778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74"/>
        <v>26</v>
      </c>
      <c r="C3253" s="57" t="str">
        <f t="shared" si="275"/>
        <v>Jun</v>
      </c>
      <c r="D3253" s="4" t="s">
        <v>6164</v>
      </c>
      <c r="E3253" s="57" t="s">
        <v>446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76"/>
        <v>12</v>
      </c>
      <c r="L3253" s="57">
        <f t="shared" si="273"/>
        <v>60</v>
      </c>
      <c r="M3253" s="4" t="s">
        <v>5777</v>
      </c>
      <c r="N3253" s="57" t="s">
        <v>47</v>
      </c>
      <c r="O3253" s="57"/>
      <c r="P3253" s="4" t="s">
        <v>5778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74"/>
        <v>26</v>
      </c>
      <c r="C3254" s="57" t="str">
        <f t="shared" si="275"/>
        <v>Jun</v>
      </c>
      <c r="D3254" s="4" t="s">
        <v>5272</v>
      </c>
      <c r="E3254" s="57" t="s">
        <v>446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76"/>
        <v>8</v>
      </c>
      <c r="L3254" s="57">
        <f t="shared" si="273"/>
        <v>80</v>
      </c>
      <c r="M3254" s="4" t="s">
        <v>5747</v>
      </c>
      <c r="N3254" s="57" t="s">
        <v>47</v>
      </c>
      <c r="O3254" s="57"/>
      <c r="P3254" s="4" t="s">
        <v>5776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74"/>
        <v>26</v>
      </c>
      <c r="C3255" s="57" t="str">
        <f t="shared" si="275"/>
        <v>Jun</v>
      </c>
      <c r="D3255" s="4" t="s">
        <v>5272</v>
      </c>
      <c r="E3255" s="57" t="s">
        <v>446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76"/>
        <v>11</v>
      </c>
      <c r="L3255" s="57">
        <f t="shared" si="273"/>
        <v>11</v>
      </c>
      <c r="M3255" s="4" t="s">
        <v>5747</v>
      </c>
      <c r="N3255" s="57" t="s">
        <v>47</v>
      </c>
      <c r="O3255" s="57"/>
      <c r="P3255" s="4" t="s">
        <v>5776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74"/>
        <v>26</v>
      </c>
      <c r="C3256" s="57" t="str">
        <f t="shared" si="275"/>
        <v>Jun</v>
      </c>
      <c r="D3256" s="4" t="s">
        <v>3912</v>
      </c>
      <c r="E3256" s="57" t="s">
        <v>446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76"/>
        <v>11.5</v>
      </c>
      <c r="L3256" s="57">
        <f t="shared" si="273"/>
        <v>11.5</v>
      </c>
      <c r="M3256" s="4" t="s">
        <v>5747</v>
      </c>
      <c r="N3256" s="57" t="s">
        <v>47</v>
      </c>
      <c r="O3256" s="57"/>
      <c r="P3256" s="4" t="s">
        <v>5776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74"/>
        <v>26</v>
      </c>
      <c r="C3257" s="57" t="str">
        <f t="shared" si="275"/>
        <v>Jun</v>
      </c>
      <c r="D3257" s="4" t="s">
        <v>5272</v>
      </c>
      <c r="E3257" s="57" t="s">
        <v>446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76"/>
        <v>11.75</v>
      </c>
      <c r="L3257" s="57">
        <f t="shared" si="273"/>
        <v>11.75</v>
      </c>
      <c r="M3257" s="4" t="s">
        <v>5747</v>
      </c>
      <c r="N3257" s="57" t="s">
        <v>47</v>
      </c>
      <c r="O3257" s="57"/>
      <c r="P3257" s="4" t="s">
        <v>5776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74"/>
        <v>26</v>
      </c>
      <c r="C3258" s="57" t="str">
        <f t="shared" si="275"/>
        <v>Jun</v>
      </c>
      <c r="D3258" s="4" t="s">
        <v>3912</v>
      </c>
      <c r="E3258" s="57" t="s">
        <v>446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76"/>
        <v>12</v>
      </c>
      <c r="L3258" s="57">
        <f t="shared" si="273"/>
        <v>156</v>
      </c>
      <c r="M3258" s="4" t="s">
        <v>5747</v>
      </c>
      <c r="N3258" s="57" t="s">
        <v>47</v>
      </c>
      <c r="O3258" s="57"/>
      <c r="P3258" s="4" t="s">
        <v>5776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74"/>
        <v>26</v>
      </c>
      <c r="C3259" s="57" t="str">
        <f t="shared" si="275"/>
        <v>Jun</v>
      </c>
      <c r="D3259" s="4" t="s">
        <v>1290</v>
      </c>
      <c r="E3259" s="57" t="s">
        <v>446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76"/>
        <v>8</v>
      </c>
      <c r="L3259" s="57">
        <f t="shared" si="273"/>
        <v>8</v>
      </c>
      <c r="M3259" s="4" t="s">
        <v>449</v>
      </c>
      <c r="N3259" s="57" t="s">
        <v>52</v>
      </c>
      <c r="O3259" s="57"/>
      <c r="P3259" s="4" t="s">
        <v>6209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74"/>
        <v>26</v>
      </c>
      <c r="C3260" s="57" t="str">
        <f t="shared" si="275"/>
        <v>Jun</v>
      </c>
      <c r="D3260" s="4" t="s">
        <v>1290</v>
      </c>
      <c r="E3260" s="57" t="s">
        <v>446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76"/>
        <v>12</v>
      </c>
      <c r="L3260" s="57">
        <f t="shared" si="273"/>
        <v>12</v>
      </c>
      <c r="M3260" s="4" t="s">
        <v>449</v>
      </c>
      <c r="N3260" s="57" t="s">
        <v>52</v>
      </c>
      <c r="O3260" s="57"/>
      <c r="P3260" s="4" t="s">
        <v>6261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74"/>
        <v>26</v>
      </c>
      <c r="C3261" s="57" t="str">
        <f t="shared" si="275"/>
        <v>Jun</v>
      </c>
      <c r="D3261" s="4" t="s">
        <v>5079</v>
      </c>
      <c r="E3261" s="57" t="s">
        <v>446</v>
      </c>
      <c r="F3261" s="57" t="s">
        <v>18</v>
      </c>
      <c r="G3261" s="57">
        <v>9812</v>
      </c>
      <c r="H3261" s="57">
        <v>2</v>
      </c>
      <c r="I3261" s="57">
        <v>8</v>
      </c>
      <c r="J3261" s="57"/>
      <c r="K3261" s="57">
        <f t="shared" si="276"/>
        <v>8</v>
      </c>
      <c r="L3261" s="57">
        <f t="shared" ref="L3261:L3324" si="277">H3261*K3261</f>
        <v>16</v>
      </c>
      <c r="M3261" s="4" t="s">
        <v>3124</v>
      </c>
      <c r="N3261" s="57" t="s">
        <v>1374</v>
      </c>
      <c r="O3261" s="57"/>
      <c r="P3261" s="4"/>
      <c r="Q3261" s="4"/>
    </row>
    <row r="3262" spans="1:17" s="1" customFormat="1" ht="18.649999999999999" customHeight="1" x14ac:dyDescent="0.35">
      <c r="A3262" s="3">
        <v>46197</v>
      </c>
      <c r="B3262" s="57">
        <f t="shared" si="274"/>
        <v>26</v>
      </c>
      <c r="C3262" s="57" t="str">
        <f t="shared" si="275"/>
        <v>Jun</v>
      </c>
      <c r="D3262" s="4" t="s">
        <v>4337</v>
      </c>
      <c r="E3262" s="57" t="s">
        <v>446</v>
      </c>
      <c r="F3262" s="57" t="s">
        <v>18</v>
      </c>
      <c r="G3262" s="57">
        <v>9812</v>
      </c>
      <c r="H3262" s="57">
        <v>1</v>
      </c>
      <c r="I3262" s="57">
        <v>8</v>
      </c>
      <c r="J3262" s="57"/>
      <c r="K3262" s="57">
        <f t="shared" si="276"/>
        <v>8</v>
      </c>
      <c r="L3262" s="57">
        <f t="shared" si="277"/>
        <v>8</v>
      </c>
      <c r="M3262" s="4" t="s">
        <v>448</v>
      </c>
      <c r="N3262" s="57" t="s">
        <v>456</v>
      </c>
      <c r="O3262" s="57"/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74"/>
        <v>26</v>
      </c>
      <c r="C3263" s="57" t="str">
        <f t="shared" si="275"/>
        <v>Jun</v>
      </c>
      <c r="D3263" s="4" t="s">
        <v>5079</v>
      </c>
      <c r="E3263" s="57" t="s">
        <v>446</v>
      </c>
      <c r="F3263" s="57" t="s">
        <v>18</v>
      </c>
      <c r="G3263" s="57">
        <v>9812</v>
      </c>
      <c r="H3263" s="57">
        <v>2</v>
      </c>
      <c r="I3263" s="57">
        <v>8</v>
      </c>
      <c r="J3263" s="57">
        <v>1</v>
      </c>
      <c r="K3263" s="57">
        <f t="shared" si="276"/>
        <v>9</v>
      </c>
      <c r="L3263" s="57">
        <f t="shared" si="277"/>
        <v>18</v>
      </c>
      <c r="M3263" s="4" t="s">
        <v>448</v>
      </c>
      <c r="N3263" s="57" t="s">
        <v>456</v>
      </c>
      <c r="O3263" s="57"/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74"/>
        <v>26</v>
      </c>
      <c r="C3264" s="57" t="str">
        <f t="shared" si="275"/>
        <v>Jun</v>
      </c>
      <c r="D3264" s="4" t="s">
        <v>6258</v>
      </c>
      <c r="E3264" s="57" t="s">
        <v>446</v>
      </c>
      <c r="F3264" s="57" t="s">
        <v>18</v>
      </c>
      <c r="G3264" s="57">
        <v>9812</v>
      </c>
      <c r="H3264" s="57">
        <v>8</v>
      </c>
      <c r="I3264" s="57">
        <v>8</v>
      </c>
      <c r="J3264" s="57">
        <v>2</v>
      </c>
      <c r="K3264" s="57">
        <f t="shared" si="276"/>
        <v>10</v>
      </c>
      <c r="L3264" s="57">
        <f t="shared" si="277"/>
        <v>80</v>
      </c>
      <c r="M3264" s="4" t="s">
        <v>448</v>
      </c>
      <c r="N3264" s="57" t="s">
        <v>456</v>
      </c>
      <c r="O3264" s="57"/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74"/>
        <v>26</v>
      </c>
      <c r="C3265" s="57" t="str">
        <f t="shared" si="275"/>
        <v>Jun</v>
      </c>
      <c r="D3265" s="4" t="s">
        <v>676</v>
      </c>
      <c r="E3265" s="57" t="s">
        <v>446</v>
      </c>
      <c r="F3265" s="57" t="s">
        <v>17</v>
      </c>
      <c r="G3265" s="57">
        <v>9812</v>
      </c>
      <c r="H3265" s="57">
        <v>1</v>
      </c>
      <c r="I3265" s="57">
        <v>8</v>
      </c>
      <c r="J3265" s="57">
        <v>4</v>
      </c>
      <c r="K3265" s="57">
        <f t="shared" si="276"/>
        <v>12</v>
      </c>
      <c r="L3265" s="57">
        <f t="shared" si="277"/>
        <v>12</v>
      </c>
      <c r="M3265" s="4" t="s">
        <v>449</v>
      </c>
      <c r="N3265" s="57" t="s">
        <v>52</v>
      </c>
      <c r="O3265" s="57"/>
      <c r="P3265" s="4" t="s">
        <v>5483</v>
      </c>
      <c r="Q3265" s="4"/>
    </row>
    <row r="3266" spans="1:17" s="1" customFormat="1" ht="18.649999999999999" customHeight="1" x14ac:dyDescent="0.35">
      <c r="A3266" s="3">
        <v>46197</v>
      </c>
      <c r="B3266" s="57">
        <f t="shared" si="274"/>
        <v>26</v>
      </c>
      <c r="C3266" s="57" t="str">
        <f t="shared" si="275"/>
        <v>Jun</v>
      </c>
      <c r="D3266" s="4" t="s">
        <v>5449</v>
      </c>
      <c r="E3266" s="57" t="s">
        <v>446</v>
      </c>
      <c r="F3266" s="57" t="s">
        <v>17</v>
      </c>
      <c r="G3266" s="57">
        <v>9812</v>
      </c>
      <c r="H3266" s="57">
        <v>4</v>
      </c>
      <c r="I3266" s="57">
        <v>8</v>
      </c>
      <c r="J3266" s="57">
        <v>1</v>
      </c>
      <c r="K3266" s="57">
        <f t="shared" si="276"/>
        <v>9</v>
      </c>
      <c r="L3266" s="57">
        <f t="shared" si="277"/>
        <v>36</v>
      </c>
      <c r="M3266" s="4" t="s">
        <v>1913</v>
      </c>
      <c r="N3266" s="57" t="s">
        <v>443</v>
      </c>
      <c r="O3266" s="57"/>
      <c r="P3266" s="4"/>
      <c r="Q3266" s="4"/>
    </row>
    <row r="3267" spans="1:17" s="1" customFormat="1" ht="18.649999999999999" customHeight="1" x14ac:dyDescent="0.35">
      <c r="A3267" s="3">
        <v>46197</v>
      </c>
      <c r="B3267" s="57">
        <f t="shared" si="274"/>
        <v>26</v>
      </c>
      <c r="C3267" s="57" t="str">
        <f t="shared" si="275"/>
        <v>Jun</v>
      </c>
      <c r="D3267" s="4" t="s">
        <v>5449</v>
      </c>
      <c r="E3267" s="57" t="s">
        <v>446</v>
      </c>
      <c r="F3267" s="57" t="s">
        <v>17</v>
      </c>
      <c r="G3267" s="57">
        <v>9812</v>
      </c>
      <c r="H3267" s="57">
        <v>1</v>
      </c>
      <c r="I3267" s="57">
        <v>8</v>
      </c>
      <c r="J3267" s="57">
        <v>1.5</v>
      </c>
      <c r="K3267" s="57">
        <f t="shared" si="276"/>
        <v>9.5</v>
      </c>
      <c r="L3267" s="57">
        <f t="shared" si="277"/>
        <v>9.5</v>
      </c>
      <c r="M3267" s="4" t="s">
        <v>1913</v>
      </c>
      <c r="N3267" s="57" t="s">
        <v>443</v>
      </c>
      <c r="O3267" s="57"/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74"/>
        <v>26</v>
      </c>
      <c r="C3268" s="57" t="str">
        <f t="shared" si="275"/>
        <v>Jun</v>
      </c>
      <c r="D3268" s="4" t="s">
        <v>5449</v>
      </c>
      <c r="E3268" s="57" t="s">
        <v>446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2</v>
      </c>
      <c r="K3268" s="57">
        <f t="shared" si="276"/>
        <v>10</v>
      </c>
      <c r="L3268" s="57">
        <f t="shared" si="277"/>
        <v>10</v>
      </c>
      <c r="M3268" s="4" t="s">
        <v>1913</v>
      </c>
      <c r="N3268" s="57" t="s">
        <v>443</v>
      </c>
      <c r="O3268" s="57"/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74"/>
        <v>26</v>
      </c>
      <c r="C3269" s="57" t="str">
        <f t="shared" si="275"/>
        <v>Jun</v>
      </c>
      <c r="D3269" s="4" t="s">
        <v>5449</v>
      </c>
      <c r="E3269" s="57" t="s">
        <v>446</v>
      </c>
      <c r="F3269" s="57" t="s">
        <v>17</v>
      </c>
      <c r="G3269" s="57">
        <v>9812</v>
      </c>
      <c r="H3269" s="57">
        <v>2</v>
      </c>
      <c r="I3269" s="57">
        <v>8</v>
      </c>
      <c r="J3269" s="57">
        <v>2.5</v>
      </c>
      <c r="K3269" s="57">
        <f t="shared" si="276"/>
        <v>10.5</v>
      </c>
      <c r="L3269" s="57">
        <f t="shared" si="277"/>
        <v>21</v>
      </c>
      <c r="M3269" s="4" t="s">
        <v>1913</v>
      </c>
      <c r="N3269" s="57" t="s">
        <v>443</v>
      </c>
      <c r="O3269" s="57"/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74"/>
        <v>26</v>
      </c>
      <c r="C3270" s="57" t="str">
        <f t="shared" si="275"/>
        <v>Jun</v>
      </c>
      <c r="D3270" s="4" t="s">
        <v>5449</v>
      </c>
      <c r="E3270" s="57" t="s">
        <v>446</v>
      </c>
      <c r="F3270" s="57" t="s">
        <v>17</v>
      </c>
      <c r="G3270" s="57">
        <v>9812</v>
      </c>
      <c r="H3270" s="57">
        <v>3</v>
      </c>
      <c r="I3270" s="57">
        <v>8</v>
      </c>
      <c r="J3270" s="57">
        <v>3</v>
      </c>
      <c r="K3270" s="57">
        <f t="shared" si="276"/>
        <v>11</v>
      </c>
      <c r="L3270" s="57">
        <f t="shared" si="277"/>
        <v>33</v>
      </c>
      <c r="M3270" s="4" t="s">
        <v>1913</v>
      </c>
      <c r="N3270" s="57" t="s">
        <v>443</v>
      </c>
      <c r="O3270" s="57"/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74"/>
        <v>26</v>
      </c>
      <c r="C3271" s="57" t="str">
        <f t="shared" si="275"/>
        <v>Jun</v>
      </c>
      <c r="D3271" s="4" t="s">
        <v>5449</v>
      </c>
      <c r="E3271" s="57" t="s">
        <v>446</v>
      </c>
      <c r="F3271" s="57" t="s">
        <v>17</v>
      </c>
      <c r="G3271" s="57">
        <v>9812</v>
      </c>
      <c r="H3271" s="57">
        <v>1</v>
      </c>
      <c r="I3271" s="57">
        <v>8</v>
      </c>
      <c r="J3271" s="57">
        <v>3.75</v>
      </c>
      <c r="K3271" s="57">
        <f t="shared" si="276"/>
        <v>11.75</v>
      </c>
      <c r="L3271" s="57">
        <f t="shared" si="277"/>
        <v>11.75</v>
      </c>
      <c r="M3271" s="4" t="s">
        <v>1913</v>
      </c>
      <c r="N3271" s="57" t="s">
        <v>443</v>
      </c>
      <c r="O3271" s="57"/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74"/>
        <v>26</v>
      </c>
      <c r="C3272" s="57" t="str">
        <f t="shared" si="275"/>
        <v>Jun</v>
      </c>
      <c r="D3272" s="4" t="s">
        <v>5449</v>
      </c>
      <c r="E3272" s="57" t="s">
        <v>446</v>
      </c>
      <c r="F3272" s="57" t="s">
        <v>17</v>
      </c>
      <c r="G3272" s="57">
        <v>9812</v>
      </c>
      <c r="H3272" s="57">
        <v>50</v>
      </c>
      <c r="I3272" s="57">
        <v>8</v>
      </c>
      <c r="J3272" s="57">
        <v>4</v>
      </c>
      <c r="K3272" s="57">
        <f t="shared" si="276"/>
        <v>12</v>
      </c>
      <c r="L3272" s="57">
        <f t="shared" si="277"/>
        <v>600</v>
      </c>
      <c r="M3272" s="4" t="s">
        <v>1913</v>
      </c>
      <c r="N3272" s="57" t="s">
        <v>443</v>
      </c>
      <c r="O3272" s="57"/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74"/>
        <v>26</v>
      </c>
      <c r="C3273" s="57" t="str">
        <f t="shared" si="275"/>
        <v>Jun</v>
      </c>
      <c r="D3273" s="4" t="s">
        <v>5775</v>
      </c>
      <c r="E3273" s="57" t="s">
        <v>446</v>
      </c>
      <c r="F3273" s="57" t="s">
        <v>17</v>
      </c>
      <c r="G3273" s="57">
        <v>9812</v>
      </c>
      <c r="H3273" s="57">
        <v>1</v>
      </c>
      <c r="I3273" s="57">
        <v>8</v>
      </c>
      <c r="J3273" s="57">
        <v>2</v>
      </c>
      <c r="K3273" s="57">
        <f t="shared" si="276"/>
        <v>10</v>
      </c>
      <c r="L3273" s="57">
        <f t="shared" si="277"/>
        <v>10</v>
      </c>
      <c r="M3273" s="4" t="s">
        <v>5777</v>
      </c>
      <c r="N3273" s="57" t="s">
        <v>47</v>
      </c>
      <c r="O3273" s="57"/>
      <c r="P3273" s="4" t="s">
        <v>5778</v>
      </c>
      <c r="Q3273" s="4"/>
    </row>
    <row r="3274" spans="1:17" s="1" customFormat="1" ht="18.649999999999999" customHeight="1" x14ac:dyDescent="0.35">
      <c r="A3274" s="3">
        <v>46197</v>
      </c>
      <c r="B3274" s="57">
        <f t="shared" si="274"/>
        <v>26</v>
      </c>
      <c r="C3274" s="57" t="str">
        <f t="shared" si="275"/>
        <v>Jun</v>
      </c>
      <c r="D3274" s="4" t="s">
        <v>5775</v>
      </c>
      <c r="E3274" s="57" t="s">
        <v>446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3</v>
      </c>
      <c r="K3274" s="57">
        <f t="shared" si="276"/>
        <v>11</v>
      </c>
      <c r="L3274" s="57">
        <f t="shared" si="277"/>
        <v>11</v>
      </c>
      <c r="M3274" s="4" t="s">
        <v>5777</v>
      </c>
      <c r="N3274" s="57" t="s">
        <v>47</v>
      </c>
      <c r="O3274" s="57"/>
      <c r="P3274" s="4" t="s">
        <v>5778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74"/>
        <v>26</v>
      </c>
      <c r="C3275" s="57" t="str">
        <f t="shared" si="275"/>
        <v>Jun</v>
      </c>
      <c r="D3275" s="4" t="s">
        <v>5775</v>
      </c>
      <c r="E3275" s="57" t="s">
        <v>446</v>
      </c>
      <c r="F3275" s="57" t="s">
        <v>17</v>
      </c>
      <c r="G3275" s="57">
        <v>9812</v>
      </c>
      <c r="H3275" s="57">
        <v>3</v>
      </c>
      <c r="I3275" s="57">
        <v>8</v>
      </c>
      <c r="J3275" s="57">
        <v>4</v>
      </c>
      <c r="K3275" s="57">
        <f t="shared" si="276"/>
        <v>12</v>
      </c>
      <c r="L3275" s="57">
        <f t="shared" si="277"/>
        <v>36</v>
      </c>
      <c r="M3275" s="4" t="s">
        <v>5777</v>
      </c>
      <c r="N3275" s="57" t="s">
        <v>47</v>
      </c>
      <c r="O3275" s="57"/>
      <c r="P3275" s="4" t="s">
        <v>5778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74"/>
        <v>26</v>
      </c>
      <c r="C3276" s="57" t="str">
        <f t="shared" si="275"/>
        <v>Jun</v>
      </c>
      <c r="D3276" s="4" t="s">
        <v>552</v>
      </c>
      <c r="E3276" s="57" t="s">
        <v>34</v>
      </c>
      <c r="F3276" s="57" t="s">
        <v>17</v>
      </c>
      <c r="G3276" s="57">
        <v>9814</v>
      </c>
      <c r="H3276" s="57">
        <v>58</v>
      </c>
      <c r="I3276" s="57">
        <v>8</v>
      </c>
      <c r="J3276" s="57">
        <v>4</v>
      </c>
      <c r="K3276" s="57">
        <f t="shared" si="276"/>
        <v>12</v>
      </c>
      <c r="L3276" s="57">
        <f t="shared" si="277"/>
        <v>696</v>
      </c>
      <c r="M3276" s="4" t="s">
        <v>1913</v>
      </c>
      <c r="N3276" s="57" t="s">
        <v>444</v>
      </c>
      <c r="O3276" s="57"/>
      <c r="P3276" s="4"/>
      <c r="Q3276" s="4"/>
    </row>
    <row r="3277" spans="1:17" s="1" customFormat="1" ht="18.649999999999999" customHeight="1" x14ac:dyDescent="0.35">
      <c r="A3277" s="3">
        <v>46197</v>
      </c>
      <c r="B3277" s="57">
        <f t="shared" si="274"/>
        <v>26</v>
      </c>
      <c r="C3277" s="57" t="str">
        <f t="shared" si="275"/>
        <v>Jun</v>
      </c>
      <c r="D3277" s="4" t="s">
        <v>6164</v>
      </c>
      <c r="E3277" s="57" t="s">
        <v>34</v>
      </c>
      <c r="F3277" s="57" t="s">
        <v>17</v>
      </c>
      <c r="G3277" s="57">
        <v>9814</v>
      </c>
      <c r="H3277" s="57">
        <v>3</v>
      </c>
      <c r="I3277" s="57">
        <v>8</v>
      </c>
      <c r="J3277" s="57">
        <v>4</v>
      </c>
      <c r="K3277" s="57">
        <f t="shared" si="276"/>
        <v>12</v>
      </c>
      <c r="L3277" s="57">
        <f t="shared" si="277"/>
        <v>36</v>
      </c>
      <c r="M3277" s="4" t="s">
        <v>5777</v>
      </c>
      <c r="N3277" s="57" t="s">
        <v>47</v>
      </c>
      <c r="O3277" s="57"/>
      <c r="P3277" s="4" t="s">
        <v>5778</v>
      </c>
      <c r="Q3277" s="4"/>
    </row>
    <row r="3278" spans="1:17" s="1" customFormat="1" ht="18.649999999999999" customHeight="1" x14ac:dyDescent="0.35">
      <c r="A3278" s="3">
        <v>46197</v>
      </c>
      <c r="B3278" s="57">
        <f t="shared" si="274"/>
        <v>26</v>
      </c>
      <c r="C3278" s="57" t="str">
        <f t="shared" si="275"/>
        <v>Jun</v>
      </c>
      <c r="D3278" s="4" t="s">
        <v>2280</v>
      </c>
      <c r="E3278" s="57" t="s">
        <v>34</v>
      </c>
      <c r="F3278" s="57" t="s">
        <v>18</v>
      </c>
      <c r="G3278" s="57">
        <v>9814</v>
      </c>
      <c r="H3278" s="57">
        <v>4</v>
      </c>
      <c r="I3278" s="57">
        <v>8</v>
      </c>
      <c r="J3278" s="57"/>
      <c r="K3278" s="57">
        <f t="shared" si="276"/>
        <v>8</v>
      </c>
      <c r="L3278" s="57">
        <f t="shared" si="277"/>
        <v>32</v>
      </c>
      <c r="M3278" s="4" t="s">
        <v>6262</v>
      </c>
      <c r="N3278" s="57" t="s">
        <v>3394</v>
      </c>
      <c r="O3278" s="57" t="s">
        <v>5679</v>
      </c>
      <c r="P3278" s="4" t="s">
        <v>5680</v>
      </c>
      <c r="Q3278" s="4"/>
    </row>
    <row r="3279" spans="1:17" s="1" customFormat="1" ht="18.649999999999999" customHeight="1" x14ac:dyDescent="0.35">
      <c r="A3279" s="3">
        <v>46198</v>
      </c>
      <c r="B3279" s="57">
        <f t="shared" si="274"/>
        <v>26</v>
      </c>
      <c r="C3279" s="57" t="str">
        <f t="shared" si="275"/>
        <v>Jun</v>
      </c>
      <c r="D3279" s="4" t="s">
        <v>436</v>
      </c>
      <c r="E3279" s="57" t="s">
        <v>34</v>
      </c>
      <c r="F3279" s="57" t="s">
        <v>18</v>
      </c>
      <c r="G3279" s="57">
        <v>9814</v>
      </c>
      <c r="H3279" s="57">
        <v>2</v>
      </c>
      <c r="I3279" s="57">
        <v>8</v>
      </c>
      <c r="J3279" s="57">
        <v>2</v>
      </c>
      <c r="K3279" s="57">
        <f t="shared" si="276"/>
        <v>10</v>
      </c>
      <c r="L3279" s="57">
        <f t="shared" si="277"/>
        <v>20</v>
      </c>
      <c r="M3279" s="4" t="s">
        <v>453</v>
      </c>
      <c r="N3279" s="57" t="s">
        <v>436</v>
      </c>
      <c r="O3279" s="57"/>
      <c r="P3279" s="4"/>
      <c r="Q3279" s="4"/>
    </row>
    <row r="3280" spans="1:17" s="1" customFormat="1" ht="18.649999999999999" customHeight="1" x14ac:dyDescent="0.35">
      <c r="A3280" s="3">
        <v>46198</v>
      </c>
      <c r="B3280" s="57">
        <f t="shared" si="274"/>
        <v>26</v>
      </c>
      <c r="C3280" s="57" t="str">
        <f t="shared" si="275"/>
        <v>Jun</v>
      </c>
      <c r="D3280" s="4" t="s">
        <v>2280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2</v>
      </c>
      <c r="J3280" s="57"/>
      <c r="K3280" s="57">
        <f t="shared" si="276"/>
        <v>2</v>
      </c>
      <c r="L3280" s="57">
        <f t="shared" si="277"/>
        <v>2</v>
      </c>
      <c r="M3280" s="4" t="s">
        <v>449</v>
      </c>
      <c r="N3280" s="57" t="s">
        <v>52</v>
      </c>
      <c r="O3280" s="57"/>
      <c r="P3280" s="4" t="s">
        <v>2429</v>
      </c>
      <c r="Q3280" s="4"/>
    </row>
    <row r="3281" spans="1:17" s="1" customFormat="1" ht="18.649999999999999" customHeight="1" x14ac:dyDescent="0.35">
      <c r="A3281" s="3">
        <v>46198</v>
      </c>
      <c r="B3281" s="57">
        <f t="shared" si="274"/>
        <v>26</v>
      </c>
      <c r="C3281" s="57" t="str">
        <f t="shared" si="275"/>
        <v>Jun</v>
      </c>
      <c r="D3281" s="4" t="s">
        <v>2281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2</v>
      </c>
      <c r="J3281" s="57"/>
      <c r="K3281" s="57">
        <f t="shared" si="276"/>
        <v>2</v>
      </c>
      <c r="L3281" s="57">
        <f t="shared" si="277"/>
        <v>2</v>
      </c>
      <c r="M3281" s="4" t="s">
        <v>449</v>
      </c>
      <c r="N3281" s="57" t="s">
        <v>52</v>
      </c>
      <c r="O3281" s="57"/>
      <c r="P3281" s="4" t="s">
        <v>2429</v>
      </c>
      <c r="Q3281" s="4"/>
    </row>
    <row r="3282" spans="1:17" s="1" customFormat="1" ht="18.649999999999999" customHeight="1" x14ac:dyDescent="0.35">
      <c r="A3282" s="3">
        <v>46198</v>
      </c>
      <c r="B3282" s="57">
        <f t="shared" si="274"/>
        <v>26</v>
      </c>
      <c r="C3282" s="57" t="str">
        <f t="shared" si="275"/>
        <v>Jun</v>
      </c>
      <c r="D3282" s="4" t="s">
        <v>6164</v>
      </c>
      <c r="E3282" s="57" t="s">
        <v>446</v>
      </c>
      <c r="F3282" s="57" t="s">
        <v>18</v>
      </c>
      <c r="G3282" s="57">
        <v>9812</v>
      </c>
      <c r="H3282" s="57">
        <v>2</v>
      </c>
      <c r="I3282" s="57">
        <v>8</v>
      </c>
      <c r="J3282" s="57">
        <v>2.5</v>
      </c>
      <c r="K3282" s="57">
        <f t="shared" si="276"/>
        <v>10.5</v>
      </c>
      <c r="L3282" s="57">
        <f t="shared" si="277"/>
        <v>21</v>
      </c>
      <c r="M3282" s="4" t="s">
        <v>5777</v>
      </c>
      <c r="N3282" s="57" t="s">
        <v>47</v>
      </c>
      <c r="O3282" s="57"/>
      <c r="P3282" s="4" t="s">
        <v>5778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74"/>
        <v>26</v>
      </c>
      <c r="C3283" s="57" t="str">
        <f t="shared" si="275"/>
        <v>Jun</v>
      </c>
      <c r="D3283" s="4" t="s">
        <v>6164</v>
      </c>
      <c r="E3283" s="57" t="s">
        <v>446</v>
      </c>
      <c r="F3283" s="57" t="s">
        <v>18</v>
      </c>
      <c r="G3283" s="57">
        <v>9812</v>
      </c>
      <c r="H3283" s="57">
        <v>3</v>
      </c>
      <c r="I3283" s="57">
        <v>8</v>
      </c>
      <c r="J3283" s="57">
        <v>4</v>
      </c>
      <c r="K3283" s="57">
        <f t="shared" si="276"/>
        <v>12</v>
      </c>
      <c r="L3283" s="57">
        <f t="shared" si="277"/>
        <v>36</v>
      </c>
      <c r="M3283" s="4" t="s">
        <v>5777</v>
      </c>
      <c r="N3283" s="57" t="s">
        <v>47</v>
      </c>
      <c r="O3283" s="57"/>
      <c r="P3283" s="4" t="s">
        <v>5778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74"/>
        <v>26</v>
      </c>
      <c r="C3284" s="57" t="str">
        <f t="shared" si="275"/>
        <v>Jun</v>
      </c>
      <c r="D3284" s="4" t="s">
        <v>5272</v>
      </c>
      <c r="E3284" s="57" t="s">
        <v>446</v>
      </c>
      <c r="F3284" s="57" t="s">
        <v>18</v>
      </c>
      <c r="G3284" s="57">
        <v>9812</v>
      </c>
      <c r="H3284" s="57">
        <v>10</v>
      </c>
      <c r="I3284" s="57">
        <v>8</v>
      </c>
      <c r="J3284" s="57"/>
      <c r="K3284" s="57">
        <f t="shared" si="276"/>
        <v>8</v>
      </c>
      <c r="L3284" s="57">
        <f t="shared" si="277"/>
        <v>80</v>
      </c>
      <c r="M3284" s="4" t="s">
        <v>5747</v>
      </c>
      <c r="N3284" s="57" t="s">
        <v>47</v>
      </c>
      <c r="O3284" s="57"/>
      <c r="P3284" s="4" t="s">
        <v>5776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74"/>
        <v>26</v>
      </c>
      <c r="C3285" s="57" t="str">
        <f t="shared" si="275"/>
        <v>Jun</v>
      </c>
      <c r="D3285" s="4" t="s">
        <v>5272</v>
      </c>
      <c r="E3285" s="57" t="s">
        <v>446</v>
      </c>
      <c r="F3285" s="57" t="s">
        <v>18</v>
      </c>
      <c r="G3285" s="57">
        <v>9812</v>
      </c>
      <c r="H3285" s="57">
        <v>1</v>
      </c>
      <c r="I3285" s="57">
        <v>8</v>
      </c>
      <c r="J3285" s="57">
        <v>2.5</v>
      </c>
      <c r="K3285" s="57">
        <f t="shared" si="276"/>
        <v>10.5</v>
      </c>
      <c r="L3285" s="57">
        <f t="shared" si="277"/>
        <v>10.5</v>
      </c>
      <c r="M3285" s="4" t="s">
        <v>5747</v>
      </c>
      <c r="N3285" s="57" t="s">
        <v>47</v>
      </c>
      <c r="O3285" s="57"/>
      <c r="P3285" s="4" t="s">
        <v>5776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74"/>
        <v>26</v>
      </c>
      <c r="C3286" s="57" t="str">
        <f t="shared" si="275"/>
        <v>Jun</v>
      </c>
      <c r="D3286" s="4" t="s">
        <v>3912</v>
      </c>
      <c r="E3286" s="57" t="s">
        <v>446</v>
      </c>
      <c r="F3286" s="57" t="s">
        <v>18</v>
      </c>
      <c r="G3286" s="57">
        <v>9812</v>
      </c>
      <c r="H3286" s="57">
        <v>3</v>
      </c>
      <c r="I3286" s="57">
        <v>8</v>
      </c>
      <c r="J3286" s="57">
        <v>3</v>
      </c>
      <c r="K3286" s="57">
        <f t="shared" si="276"/>
        <v>11</v>
      </c>
      <c r="L3286" s="57">
        <f t="shared" si="277"/>
        <v>33</v>
      </c>
      <c r="M3286" s="4" t="s">
        <v>5747</v>
      </c>
      <c r="N3286" s="57" t="s">
        <v>47</v>
      </c>
      <c r="O3286" s="57"/>
      <c r="P3286" s="4" t="s">
        <v>5776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74"/>
        <v>26</v>
      </c>
      <c r="C3287" s="57" t="str">
        <f t="shared" si="275"/>
        <v>Jun</v>
      </c>
      <c r="D3287" s="4" t="s">
        <v>5272</v>
      </c>
      <c r="E3287" s="57" t="s">
        <v>446</v>
      </c>
      <c r="F3287" s="57" t="s">
        <v>18</v>
      </c>
      <c r="G3287" s="57">
        <v>9812</v>
      </c>
      <c r="H3287" s="57">
        <v>5</v>
      </c>
      <c r="I3287" s="57">
        <v>8</v>
      </c>
      <c r="J3287" s="57">
        <v>3.5</v>
      </c>
      <c r="K3287" s="57">
        <f t="shared" si="276"/>
        <v>11.5</v>
      </c>
      <c r="L3287" s="57">
        <f t="shared" si="277"/>
        <v>57.5</v>
      </c>
      <c r="M3287" s="4" t="s">
        <v>5747</v>
      </c>
      <c r="N3287" s="57" t="s">
        <v>47</v>
      </c>
      <c r="O3287" s="57"/>
      <c r="P3287" s="4" t="s">
        <v>5776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74"/>
        <v>26</v>
      </c>
      <c r="C3288" s="57" t="str">
        <f t="shared" si="275"/>
        <v>Jun</v>
      </c>
      <c r="D3288" s="4" t="s">
        <v>3912</v>
      </c>
      <c r="E3288" s="57" t="s">
        <v>446</v>
      </c>
      <c r="F3288" s="57" t="s">
        <v>18</v>
      </c>
      <c r="G3288" s="57">
        <v>9812</v>
      </c>
      <c r="H3288" s="57">
        <v>4</v>
      </c>
      <c r="I3288" s="57">
        <v>8</v>
      </c>
      <c r="J3288" s="57">
        <v>4</v>
      </c>
      <c r="K3288" s="57">
        <f t="shared" si="276"/>
        <v>12</v>
      </c>
      <c r="L3288" s="57">
        <f t="shared" si="277"/>
        <v>48</v>
      </c>
      <c r="M3288" s="4" t="s">
        <v>5747</v>
      </c>
      <c r="N3288" s="57" t="s">
        <v>47</v>
      </c>
      <c r="O3288" s="57"/>
      <c r="P3288" s="4" t="s">
        <v>5776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74"/>
        <v>26</v>
      </c>
      <c r="C3289" s="57" t="str">
        <f t="shared" si="275"/>
        <v>Jun</v>
      </c>
      <c r="D3289" s="4" t="s">
        <v>1290</v>
      </c>
      <c r="E3289" s="57" t="s">
        <v>446</v>
      </c>
      <c r="F3289" s="57" t="s">
        <v>18</v>
      </c>
      <c r="G3289" s="57">
        <v>9812</v>
      </c>
      <c r="H3289" s="57">
        <v>2</v>
      </c>
      <c r="I3289" s="57">
        <v>8</v>
      </c>
      <c r="J3289" s="57"/>
      <c r="K3289" s="57">
        <f t="shared" si="276"/>
        <v>8</v>
      </c>
      <c r="L3289" s="57">
        <f t="shared" si="277"/>
        <v>16</v>
      </c>
      <c r="M3289" s="4" t="s">
        <v>449</v>
      </c>
      <c r="N3289" s="57" t="s">
        <v>52</v>
      </c>
      <c r="O3289" s="57"/>
      <c r="P3289" s="4" t="s">
        <v>6209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74"/>
        <v>26</v>
      </c>
      <c r="C3290" s="57" t="str">
        <f t="shared" si="275"/>
        <v>Jun</v>
      </c>
      <c r="D3290" s="4" t="s">
        <v>1290</v>
      </c>
      <c r="E3290" s="57" t="s">
        <v>446</v>
      </c>
      <c r="F3290" s="57" t="s">
        <v>18</v>
      </c>
      <c r="G3290" s="57">
        <v>9812</v>
      </c>
      <c r="H3290" s="57">
        <v>1</v>
      </c>
      <c r="I3290" s="57">
        <v>8</v>
      </c>
      <c r="J3290" s="57">
        <v>2.5</v>
      </c>
      <c r="K3290" s="57">
        <f t="shared" si="276"/>
        <v>10.5</v>
      </c>
      <c r="L3290" s="57">
        <f t="shared" si="277"/>
        <v>10.5</v>
      </c>
      <c r="M3290" s="4" t="s">
        <v>449</v>
      </c>
      <c r="N3290" s="57" t="s">
        <v>52</v>
      </c>
      <c r="O3290" s="57"/>
      <c r="P3290" s="4" t="s">
        <v>6261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74"/>
        <v>26</v>
      </c>
      <c r="C3291" s="57" t="str">
        <f t="shared" si="275"/>
        <v>Jun</v>
      </c>
      <c r="D3291" s="4" t="s">
        <v>5079</v>
      </c>
      <c r="E3291" s="57" t="s">
        <v>446</v>
      </c>
      <c r="F3291" s="57" t="s">
        <v>18</v>
      </c>
      <c r="G3291" s="57">
        <v>9812</v>
      </c>
      <c r="H3291" s="57">
        <v>14</v>
      </c>
      <c r="I3291" s="57">
        <v>8</v>
      </c>
      <c r="J3291" s="57">
        <v>3.5</v>
      </c>
      <c r="K3291" s="57">
        <f t="shared" si="276"/>
        <v>11.5</v>
      </c>
      <c r="L3291" s="57">
        <f t="shared" si="277"/>
        <v>161</v>
      </c>
      <c r="M3291" s="4" t="s">
        <v>3124</v>
      </c>
      <c r="N3291" s="57" t="s">
        <v>1374</v>
      </c>
      <c r="O3291" s="57"/>
      <c r="P3291" s="4"/>
      <c r="Q3291" s="4"/>
    </row>
    <row r="3292" spans="1:17" s="1" customFormat="1" ht="18.649999999999999" customHeight="1" x14ac:dyDescent="0.35">
      <c r="A3292" s="3">
        <v>46198</v>
      </c>
      <c r="B3292" s="57">
        <f t="shared" si="274"/>
        <v>26</v>
      </c>
      <c r="C3292" s="57" t="str">
        <f t="shared" si="275"/>
        <v>Jun</v>
      </c>
      <c r="D3292" s="4" t="s">
        <v>4337</v>
      </c>
      <c r="E3292" s="57" t="s">
        <v>446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4</v>
      </c>
      <c r="K3292" s="57">
        <f t="shared" si="276"/>
        <v>12</v>
      </c>
      <c r="L3292" s="57">
        <f t="shared" si="277"/>
        <v>12</v>
      </c>
      <c r="M3292" s="4" t="s">
        <v>5777</v>
      </c>
      <c r="N3292" s="57" t="s">
        <v>47</v>
      </c>
      <c r="O3292" s="57"/>
      <c r="P3292" s="4" t="s">
        <v>6301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74"/>
        <v>26</v>
      </c>
      <c r="C3293" s="57" t="str">
        <f t="shared" si="275"/>
        <v>Jun</v>
      </c>
      <c r="D3293" s="4" t="s">
        <v>676</v>
      </c>
      <c r="E3293" s="57" t="s">
        <v>446</v>
      </c>
      <c r="F3293" s="57" t="s">
        <v>17</v>
      </c>
      <c r="G3293" s="57">
        <v>9812</v>
      </c>
      <c r="H3293" s="57">
        <v>0</v>
      </c>
      <c r="I3293" s="57">
        <v>8</v>
      </c>
      <c r="J3293" s="57">
        <v>4</v>
      </c>
      <c r="K3293" s="57">
        <f t="shared" si="276"/>
        <v>12</v>
      </c>
      <c r="L3293" s="57">
        <f t="shared" si="277"/>
        <v>0</v>
      </c>
      <c r="M3293" s="4" t="s">
        <v>449</v>
      </c>
      <c r="N3293" s="57" t="s">
        <v>52</v>
      </c>
      <c r="O3293" s="57"/>
      <c r="P3293" s="4" t="s">
        <v>5483</v>
      </c>
      <c r="Q3293" s="4"/>
    </row>
    <row r="3294" spans="1:17" s="1" customFormat="1" ht="18.649999999999999" customHeight="1" x14ac:dyDescent="0.35">
      <c r="A3294" s="3">
        <v>46198</v>
      </c>
      <c r="B3294" s="57">
        <f t="shared" si="274"/>
        <v>26</v>
      </c>
      <c r="C3294" s="57" t="str">
        <f t="shared" si="275"/>
        <v>Jun</v>
      </c>
      <c r="D3294" s="4" t="s">
        <v>842</v>
      </c>
      <c r="E3294" s="57" t="s">
        <v>446</v>
      </c>
      <c r="F3294" s="57" t="s">
        <v>17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76"/>
        <v>12</v>
      </c>
      <c r="L3294" s="57">
        <f t="shared" si="277"/>
        <v>12</v>
      </c>
      <c r="M3294" s="4" t="s">
        <v>449</v>
      </c>
      <c r="N3294" s="57" t="s">
        <v>52</v>
      </c>
      <c r="O3294" s="57"/>
      <c r="P3294" s="4" t="s">
        <v>5402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74"/>
        <v>26</v>
      </c>
      <c r="C3295" s="57" t="str">
        <f t="shared" si="275"/>
        <v>Jun</v>
      </c>
      <c r="D3295" s="4" t="s">
        <v>5449</v>
      </c>
      <c r="E3295" s="57" t="s">
        <v>446</v>
      </c>
      <c r="F3295" s="57" t="s">
        <v>17</v>
      </c>
      <c r="G3295" s="57">
        <v>9812</v>
      </c>
      <c r="H3295" s="57">
        <v>1</v>
      </c>
      <c r="I3295" s="57">
        <v>8</v>
      </c>
      <c r="J3295" s="57"/>
      <c r="K3295" s="57">
        <f t="shared" si="276"/>
        <v>8</v>
      </c>
      <c r="L3295" s="57">
        <f t="shared" si="277"/>
        <v>8</v>
      </c>
      <c r="M3295" s="4" t="s">
        <v>1913</v>
      </c>
      <c r="N3295" s="57" t="s">
        <v>443</v>
      </c>
      <c r="O3295" s="57"/>
      <c r="P3295" s="4"/>
      <c r="Q3295" s="4"/>
    </row>
    <row r="3296" spans="1:17" s="1" customFormat="1" ht="18.649999999999999" customHeight="1" x14ac:dyDescent="0.35">
      <c r="A3296" s="3">
        <v>46198</v>
      </c>
      <c r="B3296" s="57">
        <f t="shared" si="274"/>
        <v>26</v>
      </c>
      <c r="C3296" s="57" t="str">
        <f t="shared" si="275"/>
        <v>Jun</v>
      </c>
      <c r="D3296" s="4" t="s">
        <v>5449</v>
      </c>
      <c r="E3296" s="57" t="s">
        <v>446</v>
      </c>
      <c r="F3296" s="57" t="s">
        <v>17</v>
      </c>
      <c r="G3296" s="57">
        <v>9812</v>
      </c>
      <c r="H3296" s="57">
        <v>4</v>
      </c>
      <c r="I3296" s="57">
        <v>8</v>
      </c>
      <c r="J3296" s="57">
        <v>2</v>
      </c>
      <c r="K3296" s="57">
        <f t="shared" si="276"/>
        <v>10</v>
      </c>
      <c r="L3296" s="57">
        <f t="shared" si="277"/>
        <v>40</v>
      </c>
      <c r="M3296" s="4" t="s">
        <v>1913</v>
      </c>
      <c r="N3296" s="57" t="s">
        <v>443</v>
      </c>
      <c r="O3296" s="57"/>
      <c r="P3296" s="4"/>
      <c r="Q3296" s="4"/>
    </row>
    <row r="3297" spans="1:17" s="1" customFormat="1" ht="18.649999999999999" customHeight="1" x14ac:dyDescent="0.35">
      <c r="A3297" s="3">
        <v>46198</v>
      </c>
      <c r="B3297" s="57">
        <f t="shared" si="274"/>
        <v>26</v>
      </c>
      <c r="C3297" s="57" t="str">
        <f t="shared" si="275"/>
        <v>Jun</v>
      </c>
      <c r="D3297" s="4" t="s">
        <v>5449</v>
      </c>
      <c r="E3297" s="57" t="s">
        <v>446</v>
      </c>
      <c r="F3297" s="57" t="s">
        <v>17</v>
      </c>
      <c r="G3297" s="57">
        <v>9812</v>
      </c>
      <c r="H3297" s="57">
        <v>6</v>
      </c>
      <c r="I3297" s="57">
        <v>8</v>
      </c>
      <c r="J3297" s="57">
        <v>3.5</v>
      </c>
      <c r="K3297" s="57">
        <f t="shared" si="276"/>
        <v>11.5</v>
      </c>
      <c r="L3297" s="57">
        <f t="shared" si="277"/>
        <v>69</v>
      </c>
      <c r="M3297" s="4" t="s">
        <v>1913</v>
      </c>
      <c r="N3297" s="57" t="s">
        <v>443</v>
      </c>
      <c r="O3297" s="57"/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74"/>
        <v>26</v>
      </c>
      <c r="C3298" s="57" t="str">
        <f t="shared" si="275"/>
        <v>Jun</v>
      </c>
      <c r="D3298" s="4" t="s">
        <v>5449</v>
      </c>
      <c r="E3298" s="57" t="s">
        <v>446</v>
      </c>
      <c r="F3298" s="57" t="s">
        <v>17</v>
      </c>
      <c r="G3298" s="57">
        <v>9812</v>
      </c>
      <c r="H3298" s="57">
        <v>45</v>
      </c>
      <c r="I3298" s="57">
        <v>8</v>
      </c>
      <c r="J3298" s="57">
        <v>4</v>
      </c>
      <c r="K3298" s="57">
        <f t="shared" si="276"/>
        <v>12</v>
      </c>
      <c r="L3298" s="57">
        <f t="shared" si="277"/>
        <v>540</v>
      </c>
      <c r="M3298" s="4" t="s">
        <v>1913</v>
      </c>
      <c r="N3298" s="57" t="s">
        <v>443</v>
      </c>
      <c r="O3298" s="57"/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74"/>
        <v>26</v>
      </c>
      <c r="C3299" s="57" t="str">
        <f t="shared" si="275"/>
        <v>Jun</v>
      </c>
      <c r="D3299" s="4" t="s">
        <v>5775</v>
      </c>
      <c r="E3299" s="57" t="s">
        <v>446</v>
      </c>
      <c r="F3299" s="57" t="s">
        <v>17</v>
      </c>
      <c r="G3299" s="57">
        <v>9812</v>
      </c>
      <c r="H3299" s="57">
        <v>1</v>
      </c>
      <c r="I3299" s="57">
        <v>8</v>
      </c>
      <c r="J3299" s="57">
        <v>2</v>
      </c>
      <c r="K3299" s="57">
        <f t="shared" si="276"/>
        <v>10</v>
      </c>
      <c r="L3299" s="57">
        <f t="shared" si="277"/>
        <v>10</v>
      </c>
      <c r="M3299" s="4" t="s">
        <v>5777</v>
      </c>
      <c r="N3299" s="57" t="s">
        <v>47</v>
      </c>
      <c r="O3299" s="57"/>
      <c r="P3299" s="4" t="s">
        <v>5778</v>
      </c>
      <c r="Q3299" s="4"/>
    </row>
    <row r="3300" spans="1:17" s="1" customFormat="1" ht="18.649999999999999" customHeight="1" x14ac:dyDescent="0.35">
      <c r="A3300" s="3">
        <v>46198</v>
      </c>
      <c r="B3300" s="57">
        <f t="shared" si="274"/>
        <v>26</v>
      </c>
      <c r="C3300" s="57" t="str">
        <f t="shared" si="275"/>
        <v>Jun</v>
      </c>
      <c r="D3300" s="4" t="s">
        <v>5775</v>
      </c>
      <c r="E3300" s="57" t="s">
        <v>446</v>
      </c>
      <c r="F3300" s="57" t="s">
        <v>17</v>
      </c>
      <c r="G3300" s="57">
        <v>9812</v>
      </c>
      <c r="H3300" s="57">
        <v>4</v>
      </c>
      <c r="I3300" s="57">
        <v>8</v>
      </c>
      <c r="J3300" s="57">
        <v>4</v>
      </c>
      <c r="K3300" s="57">
        <f t="shared" si="276"/>
        <v>12</v>
      </c>
      <c r="L3300" s="57">
        <f t="shared" si="277"/>
        <v>48</v>
      </c>
      <c r="M3300" s="4" t="s">
        <v>5777</v>
      </c>
      <c r="N3300" s="57" t="s">
        <v>47</v>
      </c>
      <c r="O3300" s="57"/>
      <c r="P3300" s="4" t="s">
        <v>5778</v>
      </c>
      <c r="Q3300" s="4"/>
    </row>
    <row r="3301" spans="1:17" s="1" customFormat="1" ht="18.649999999999999" customHeight="1" x14ac:dyDescent="0.35">
      <c r="A3301" s="3">
        <v>46198</v>
      </c>
      <c r="B3301" s="57">
        <f t="shared" si="274"/>
        <v>26</v>
      </c>
      <c r="C3301" s="57" t="str">
        <f t="shared" si="275"/>
        <v>Jun</v>
      </c>
      <c r="D3301" s="4" t="s">
        <v>552</v>
      </c>
      <c r="E3301" s="57" t="s">
        <v>34</v>
      </c>
      <c r="F3301" s="57" t="s">
        <v>17</v>
      </c>
      <c r="G3301" s="57">
        <v>9814</v>
      </c>
      <c r="H3301" s="57">
        <v>59</v>
      </c>
      <c r="I3301" s="57">
        <v>8</v>
      </c>
      <c r="J3301" s="57">
        <v>4</v>
      </c>
      <c r="K3301" s="57">
        <f t="shared" si="276"/>
        <v>12</v>
      </c>
      <c r="L3301" s="57">
        <f t="shared" si="277"/>
        <v>708</v>
      </c>
      <c r="M3301" s="4" t="s">
        <v>1913</v>
      </c>
      <c r="N3301" s="57" t="s">
        <v>444</v>
      </c>
      <c r="O3301" s="57"/>
      <c r="P3301" s="4"/>
      <c r="Q3301" s="4"/>
    </row>
    <row r="3302" spans="1:17" s="1" customFormat="1" ht="18.649999999999999" customHeight="1" x14ac:dyDescent="0.35">
      <c r="A3302" s="3">
        <v>46198</v>
      </c>
      <c r="B3302" s="57">
        <f t="shared" si="274"/>
        <v>26</v>
      </c>
      <c r="C3302" s="57" t="str">
        <f t="shared" si="275"/>
        <v>Jun</v>
      </c>
      <c r="D3302" s="4" t="s">
        <v>6164</v>
      </c>
      <c r="E3302" s="57" t="s">
        <v>34</v>
      </c>
      <c r="F3302" s="57" t="s">
        <v>17</v>
      </c>
      <c r="G3302" s="57">
        <v>9814</v>
      </c>
      <c r="H3302" s="57">
        <v>3</v>
      </c>
      <c r="I3302" s="57">
        <v>8</v>
      </c>
      <c r="J3302" s="57">
        <v>4</v>
      </c>
      <c r="K3302" s="57">
        <f t="shared" si="276"/>
        <v>12</v>
      </c>
      <c r="L3302" s="57">
        <f t="shared" si="277"/>
        <v>36</v>
      </c>
      <c r="M3302" s="4" t="s">
        <v>5777</v>
      </c>
      <c r="N3302" s="57" t="s">
        <v>47</v>
      </c>
      <c r="O3302" s="57"/>
      <c r="P3302" s="4" t="s">
        <v>5778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ref="B3303:B3366" si="278">WEEKNUM(A3303)</f>
        <v>26</v>
      </c>
      <c r="C3303" s="57" t="str">
        <f t="shared" ref="C3303:C3366" si="279">TEXT(A3303,"Mmm")</f>
        <v>Jun</v>
      </c>
      <c r="D3303" s="4" t="s">
        <v>6300</v>
      </c>
      <c r="E3303" s="57" t="s">
        <v>34</v>
      </c>
      <c r="F3303" s="57" t="s">
        <v>17</v>
      </c>
      <c r="G3303" s="57">
        <v>9814</v>
      </c>
      <c r="H3303" s="57">
        <v>3</v>
      </c>
      <c r="I3303" s="57">
        <v>8</v>
      </c>
      <c r="J3303" s="57">
        <v>4</v>
      </c>
      <c r="K3303" s="57">
        <f t="shared" si="276"/>
        <v>12</v>
      </c>
      <c r="L3303" s="57">
        <f t="shared" si="277"/>
        <v>36</v>
      </c>
      <c r="M3303" s="4" t="s">
        <v>6262</v>
      </c>
      <c r="N3303" s="57" t="s">
        <v>3394</v>
      </c>
      <c r="O3303" s="57" t="s">
        <v>5679</v>
      </c>
      <c r="P3303" s="4" t="s">
        <v>5680</v>
      </c>
      <c r="Q3303" s="4"/>
    </row>
    <row r="3304" spans="1:17" s="1" customFormat="1" ht="18.649999999999999" customHeight="1" x14ac:dyDescent="0.35">
      <c r="A3304" s="3">
        <v>46199</v>
      </c>
      <c r="B3304" s="57">
        <f t="shared" si="278"/>
        <v>26</v>
      </c>
      <c r="C3304" s="57" t="str">
        <f t="shared" si="279"/>
        <v>Jun</v>
      </c>
      <c r="D3304" s="4" t="s">
        <v>436</v>
      </c>
      <c r="E3304" s="57" t="s">
        <v>34</v>
      </c>
      <c r="F3304" s="57" t="s">
        <v>18</v>
      </c>
      <c r="G3304" s="57">
        <v>9814</v>
      </c>
      <c r="H3304" s="57">
        <v>2</v>
      </c>
      <c r="I3304" s="57">
        <v>8</v>
      </c>
      <c r="J3304" s="57">
        <v>2</v>
      </c>
      <c r="K3304" s="57">
        <f t="shared" si="276"/>
        <v>10</v>
      </c>
      <c r="L3304" s="57">
        <f t="shared" si="277"/>
        <v>20</v>
      </c>
      <c r="M3304" s="4" t="s">
        <v>453</v>
      </c>
      <c r="N3304" s="57" t="s">
        <v>436</v>
      </c>
      <c r="O3304" s="57"/>
      <c r="P3304" s="4"/>
      <c r="Q3304" s="4"/>
    </row>
    <row r="3305" spans="1:17" s="1" customFormat="1" ht="18.649999999999999" customHeight="1" x14ac:dyDescent="0.35">
      <c r="A3305" s="3">
        <v>46199</v>
      </c>
      <c r="B3305" s="57">
        <f t="shared" si="278"/>
        <v>26</v>
      </c>
      <c r="C3305" s="57" t="str">
        <f t="shared" si="279"/>
        <v>Jun</v>
      </c>
      <c r="D3305" s="4" t="s">
        <v>2280</v>
      </c>
      <c r="E3305" s="57" t="s">
        <v>34</v>
      </c>
      <c r="F3305" s="57" t="s">
        <v>18</v>
      </c>
      <c r="G3305" s="57">
        <v>9814</v>
      </c>
      <c r="H3305" s="57">
        <v>1</v>
      </c>
      <c r="I3305" s="57">
        <v>2</v>
      </c>
      <c r="J3305" s="57"/>
      <c r="K3305" s="57">
        <f t="shared" si="276"/>
        <v>2</v>
      </c>
      <c r="L3305" s="57">
        <f t="shared" si="277"/>
        <v>2</v>
      </c>
      <c r="M3305" s="4" t="s">
        <v>449</v>
      </c>
      <c r="N3305" s="57" t="s">
        <v>52</v>
      </c>
      <c r="O3305" s="57"/>
      <c r="P3305" s="4" t="s">
        <v>2429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78"/>
        <v>26</v>
      </c>
      <c r="C3306" s="57" t="str">
        <f t="shared" si="279"/>
        <v>Jun</v>
      </c>
      <c r="D3306" s="4" t="s">
        <v>2281</v>
      </c>
      <c r="E3306" s="57" t="s">
        <v>34</v>
      </c>
      <c r="F3306" s="57" t="s">
        <v>18</v>
      </c>
      <c r="G3306" s="57">
        <v>9814</v>
      </c>
      <c r="H3306" s="57">
        <v>1</v>
      </c>
      <c r="I3306" s="57">
        <v>2</v>
      </c>
      <c r="J3306" s="57"/>
      <c r="K3306" s="57">
        <f t="shared" si="276"/>
        <v>2</v>
      </c>
      <c r="L3306" s="57">
        <f t="shared" si="277"/>
        <v>2</v>
      </c>
      <c r="M3306" s="4" t="s">
        <v>449</v>
      </c>
      <c r="N3306" s="57" t="s">
        <v>52</v>
      </c>
      <c r="O3306" s="57"/>
      <c r="P3306" s="4" t="s">
        <v>2429</v>
      </c>
      <c r="Q3306" s="4"/>
    </row>
    <row r="3307" spans="1:17" s="1" customFormat="1" ht="18.649999999999999" customHeight="1" x14ac:dyDescent="0.35">
      <c r="A3307" s="3">
        <v>46199</v>
      </c>
      <c r="B3307" s="57">
        <f t="shared" si="278"/>
        <v>26</v>
      </c>
      <c r="C3307" s="57" t="str">
        <f t="shared" si="279"/>
        <v>Jun</v>
      </c>
      <c r="D3307" s="4" t="s">
        <v>5272</v>
      </c>
      <c r="E3307" s="57" t="s">
        <v>446</v>
      </c>
      <c r="F3307" s="57" t="s">
        <v>18</v>
      </c>
      <c r="G3307" s="57">
        <v>9812</v>
      </c>
      <c r="H3307" s="57">
        <v>10</v>
      </c>
      <c r="I3307" s="57">
        <v>8</v>
      </c>
      <c r="J3307" s="57"/>
      <c r="K3307" s="57">
        <f t="shared" si="276"/>
        <v>8</v>
      </c>
      <c r="L3307" s="57">
        <f t="shared" si="277"/>
        <v>80</v>
      </c>
      <c r="M3307" s="4" t="s">
        <v>5747</v>
      </c>
      <c r="N3307" s="57" t="s">
        <v>47</v>
      </c>
      <c r="O3307" s="57"/>
      <c r="P3307" s="4" t="s">
        <v>5776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78"/>
        <v>26</v>
      </c>
      <c r="C3308" s="57" t="str">
        <f t="shared" si="279"/>
        <v>Jun</v>
      </c>
      <c r="D3308" s="4" t="s">
        <v>5272</v>
      </c>
      <c r="E3308" s="57" t="s">
        <v>446</v>
      </c>
      <c r="F3308" s="57" t="s">
        <v>18</v>
      </c>
      <c r="G3308" s="57">
        <v>9812</v>
      </c>
      <c r="H3308" s="57">
        <v>1</v>
      </c>
      <c r="I3308" s="57">
        <v>8</v>
      </c>
      <c r="J3308" s="57">
        <v>3.75</v>
      </c>
      <c r="K3308" s="57">
        <f t="shared" si="276"/>
        <v>11.75</v>
      </c>
      <c r="L3308" s="57">
        <f t="shared" si="277"/>
        <v>11.75</v>
      </c>
      <c r="M3308" s="4" t="s">
        <v>5747</v>
      </c>
      <c r="N3308" s="57" t="s">
        <v>47</v>
      </c>
      <c r="O3308" s="57"/>
      <c r="P3308" s="4" t="s">
        <v>5776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78"/>
        <v>26</v>
      </c>
      <c r="C3309" s="57" t="str">
        <f t="shared" si="279"/>
        <v>Jun</v>
      </c>
      <c r="D3309" s="4" t="s">
        <v>3912</v>
      </c>
      <c r="E3309" s="57" t="s">
        <v>446</v>
      </c>
      <c r="F3309" s="57" t="s">
        <v>18</v>
      </c>
      <c r="G3309" s="57">
        <v>9812</v>
      </c>
      <c r="H3309" s="57">
        <v>12</v>
      </c>
      <c r="I3309" s="57">
        <v>8</v>
      </c>
      <c r="J3309" s="57">
        <v>4</v>
      </c>
      <c r="K3309" s="57">
        <f t="shared" si="276"/>
        <v>12</v>
      </c>
      <c r="L3309" s="57">
        <f t="shared" si="277"/>
        <v>144</v>
      </c>
      <c r="M3309" s="4" t="s">
        <v>5747</v>
      </c>
      <c r="N3309" s="57" t="s">
        <v>47</v>
      </c>
      <c r="O3309" s="57"/>
      <c r="P3309" s="4" t="s">
        <v>5776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78"/>
        <v>26</v>
      </c>
      <c r="C3310" s="57" t="str">
        <f t="shared" si="279"/>
        <v>Jun</v>
      </c>
      <c r="D3310" s="4" t="s">
        <v>1290</v>
      </c>
      <c r="E3310" s="57" t="s">
        <v>446</v>
      </c>
      <c r="F3310" s="57" t="s">
        <v>18</v>
      </c>
      <c r="G3310" s="57">
        <v>9812</v>
      </c>
      <c r="H3310" s="57">
        <v>2</v>
      </c>
      <c r="I3310" s="57">
        <v>8</v>
      </c>
      <c r="J3310" s="57"/>
      <c r="K3310" s="57">
        <f t="shared" si="276"/>
        <v>8</v>
      </c>
      <c r="L3310" s="57">
        <f t="shared" si="277"/>
        <v>16</v>
      </c>
      <c r="M3310" s="4" t="s">
        <v>449</v>
      </c>
      <c r="N3310" s="57" t="s">
        <v>52</v>
      </c>
      <c r="O3310" s="57"/>
      <c r="P3310" s="4" t="s">
        <v>6209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78"/>
        <v>26</v>
      </c>
      <c r="C3311" s="57" t="str">
        <f t="shared" si="279"/>
        <v>Jun</v>
      </c>
      <c r="D3311" s="4" t="s">
        <v>1290</v>
      </c>
      <c r="E3311" s="57" t="s">
        <v>446</v>
      </c>
      <c r="F3311" s="57" t="s">
        <v>18</v>
      </c>
      <c r="G3311" s="57">
        <v>9812</v>
      </c>
      <c r="H3311" s="57">
        <v>1</v>
      </c>
      <c r="I3311" s="57">
        <v>8</v>
      </c>
      <c r="J3311" s="57">
        <v>2.75</v>
      </c>
      <c r="K3311" s="57">
        <f t="shared" si="276"/>
        <v>10.75</v>
      </c>
      <c r="L3311" s="57">
        <f t="shared" si="277"/>
        <v>10.75</v>
      </c>
      <c r="M3311" s="4" t="s">
        <v>449</v>
      </c>
      <c r="N3311" s="57" t="s">
        <v>52</v>
      </c>
      <c r="O3311" s="57"/>
      <c r="P3311" s="4" t="s">
        <v>6261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78"/>
        <v>26</v>
      </c>
      <c r="C3312" s="57" t="str">
        <f t="shared" si="279"/>
        <v>Jun</v>
      </c>
      <c r="D3312" s="4" t="s">
        <v>6333</v>
      </c>
      <c r="E3312" s="57" t="s">
        <v>446</v>
      </c>
      <c r="F3312" s="57" t="s">
        <v>18</v>
      </c>
      <c r="G3312" s="57">
        <v>9812</v>
      </c>
      <c r="H3312" s="57">
        <v>3</v>
      </c>
      <c r="I3312" s="57">
        <v>8</v>
      </c>
      <c r="J3312" s="57">
        <v>2</v>
      </c>
      <c r="K3312" s="57">
        <f t="shared" si="276"/>
        <v>10</v>
      </c>
      <c r="L3312" s="57">
        <f t="shared" si="277"/>
        <v>30</v>
      </c>
      <c r="M3312" s="4" t="s">
        <v>1913</v>
      </c>
      <c r="N3312" s="57" t="s">
        <v>444</v>
      </c>
      <c r="O3312" s="57"/>
      <c r="P3312" s="4"/>
      <c r="Q3312" s="4"/>
    </row>
    <row r="3313" spans="1:17" s="1" customFormat="1" ht="18.649999999999999" customHeight="1" x14ac:dyDescent="0.35">
      <c r="A3313" s="3">
        <v>46199</v>
      </c>
      <c r="B3313" s="57">
        <f t="shared" si="278"/>
        <v>26</v>
      </c>
      <c r="C3313" s="57" t="str">
        <f t="shared" si="279"/>
        <v>Jun</v>
      </c>
      <c r="D3313" s="4" t="s">
        <v>4337</v>
      </c>
      <c r="E3313" s="57" t="s">
        <v>446</v>
      </c>
      <c r="F3313" s="57" t="s">
        <v>18</v>
      </c>
      <c r="G3313" s="57">
        <v>9812</v>
      </c>
      <c r="H3313" s="57">
        <v>5</v>
      </c>
      <c r="I3313" s="57">
        <v>8</v>
      </c>
      <c r="J3313" s="57"/>
      <c r="K3313" s="57">
        <f t="shared" si="276"/>
        <v>8</v>
      </c>
      <c r="L3313" s="57">
        <f t="shared" si="277"/>
        <v>40</v>
      </c>
      <c r="M3313" s="4" t="s">
        <v>5777</v>
      </c>
      <c r="N3313" s="57" t="s">
        <v>47</v>
      </c>
      <c r="O3313" s="57"/>
      <c r="P3313" s="4" t="s">
        <v>6301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78"/>
        <v>26</v>
      </c>
      <c r="C3314" s="57" t="str">
        <f t="shared" si="279"/>
        <v>Jun</v>
      </c>
      <c r="D3314" s="4" t="s">
        <v>4337</v>
      </c>
      <c r="E3314" s="57" t="s">
        <v>446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4</v>
      </c>
      <c r="K3314" s="57">
        <f t="shared" ref="K3314:K3377" si="280">I3314+J3314</f>
        <v>12</v>
      </c>
      <c r="L3314" s="57">
        <f t="shared" si="277"/>
        <v>36</v>
      </c>
      <c r="M3314" s="4" t="s">
        <v>5777</v>
      </c>
      <c r="N3314" s="57" t="s">
        <v>47</v>
      </c>
      <c r="O3314" s="57"/>
      <c r="P3314" s="4" t="s">
        <v>6301</v>
      </c>
      <c r="Q3314" s="4"/>
    </row>
    <row r="3315" spans="1:17" s="1" customFormat="1" ht="18.649999999999999" customHeight="1" x14ac:dyDescent="0.35">
      <c r="A3315" s="3">
        <v>46199</v>
      </c>
      <c r="B3315" s="57">
        <f t="shared" si="278"/>
        <v>26</v>
      </c>
      <c r="C3315" s="57" t="str">
        <f t="shared" si="279"/>
        <v>Jun</v>
      </c>
      <c r="D3315" s="4" t="s">
        <v>4337</v>
      </c>
      <c r="E3315" s="57" t="s">
        <v>446</v>
      </c>
      <c r="F3315" s="57" t="s">
        <v>18</v>
      </c>
      <c r="G3315" s="57">
        <v>9812</v>
      </c>
      <c r="H3315" s="57">
        <v>7</v>
      </c>
      <c r="I3315" s="57">
        <v>8</v>
      </c>
      <c r="J3315" s="57">
        <v>4</v>
      </c>
      <c r="K3315" s="57">
        <f t="shared" si="280"/>
        <v>12</v>
      </c>
      <c r="L3315" s="57">
        <f t="shared" si="277"/>
        <v>84</v>
      </c>
      <c r="M3315" s="4" t="s">
        <v>5747</v>
      </c>
      <c r="N3315" s="57" t="s">
        <v>47</v>
      </c>
      <c r="O3315" s="57"/>
      <c r="P3315" s="4" t="s">
        <v>5776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78"/>
        <v>26</v>
      </c>
      <c r="C3316" s="57" t="str">
        <f t="shared" si="279"/>
        <v>Jun</v>
      </c>
      <c r="D3316" s="4" t="s">
        <v>3412</v>
      </c>
      <c r="E3316" s="57" t="s">
        <v>446</v>
      </c>
      <c r="F3316" s="57" t="s">
        <v>18</v>
      </c>
      <c r="G3316" s="57">
        <v>9812</v>
      </c>
      <c r="H3316" s="57">
        <v>4</v>
      </c>
      <c r="I3316" s="57">
        <v>8</v>
      </c>
      <c r="J3316" s="57">
        <v>4</v>
      </c>
      <c r="K3316" s="57">
        <f t="shared" si="280"/>
        <v>12</v>
      </c>
      <c r="L3316" s="57">
        <f t="shared" si="277"/>
        <v>48</v>
      </c>
      <c r="M3316" s="4" t="s">
        <v>1913</v>
      </c>
      <c r="N3316" s="57" t="s">
        <v>444</v>
      </c>
      <c r="O3316" s="57"/>
      <c r="P3316" s="4"/>
      <c r="Q3316" s="4"/>
    </row>
    <row r="3317" spans="1:17" s="1" customFormat="1" ht="18.649999999999999" customHeight="1" x14ac:dyDescent="0.35">
      <c r="A3317" s="3">
        <v>46199</v>
      </c>
      <c r="B3317" s="57">
        <f t="shared" si="278"/>
        <v>26</v>
      </c>
      <c r="C3317" s="57" t="str">
        <f t="shared" si="279"/>
        <v>Jun</v>
      </c>
      <c r="D3317" s="4" t="s">
        <v>676</v>
      </c>
      <c r="E3317" s="57" t="s">
        <v>446</v>
      </c>
      <c r="F3317" s="57" t="s">
        <v>17</v>
      </c>
      <c r="G3317" s="57">
        <v>9812</v>
      </c>
      <c r="H3317" s="57">
        <v>2</v>
      </c>
      <c r="I3317" s="57">
        <v>8</v>
      </c>
      <c r="J3317" s="57">
        <v>4</v>
      </c>
      <c r="K3317" s="57">
        <f t="shared" si="280"/>
        <v>12</v>
      </c>
      <c r="L3317" s="57">
        <f t="shared" si="277"/>
        <v>24</v>
      </c>
      <c r="M3317" s="4" t="s">
        <v>449</v>
      </c>
      <c r="N3317" s="57" t="s">
        <v>52</v>
      </c>
      <c r="O3317" s="57"/>
      <c r="P3317" s="4" t="s">
        <v>5483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78"/>
        <v>26</v>
      </c>
      <c r="C3318" s="57" t="str">
        <f t="shared" si="279"/>
        <v>Jun</v>
      </c>
      <c r="D3318" s="4" t="s">
        <v>843</v>
      </c>
      <c r="E3318" s="57" t="s">
        <v>446</v>
      </c>
      <c r="F3318" s="57" t="s">
        <v>17</v>
      </c>
      <c r="G3318" s="57">
        <v>9812</v>
      </c>
      <c r="H3318" s="57">
        <v>2</v>
      </c>
      <c r="I3318" s="57">
        <v>8</v>
      </c>
      <c r="J3318" s="57"/>
      <c r="K3318" s="57">
        <f t="shared" si="280"/>
        <v>8</v>
      </c>
      <c r="L3318" s="57">
        <f t="shared" si="277"/>
        <v>16</v>
      </c>
      <c r="M3318" s="4" t="s">
        <v>2282</v>
      </c>
      <c r="N3318" s="57" t="s">
        <v>57</v>
      </c>
      <c r="O3318" s="57"/>
      <c r="P3318" s="4" t="s">
        <v>6335</v>
      </c>
      <c r="Q3318" s="4"/>
    </row>
    <row r="3319" spans="1:17" s="1" customFormat="1" ht="18.649999999999999" customHeight="1" x14ac:dyDescent="0.35">
      <c r="A3319" s="3">
        <v>46199</v>
      </c>
      <c r="B3319" s="57">
        <f t="shared" si="278"/>
        <v>26</v>
      </c>
      <c r="C3319" s="57" t="str">
        <f t="shared" si="279"/>
        <v>Jun</v>
      </c>
      <c r="D3319" s="4" t="s">
        <v>5449</v>
      </c>
      <c r="E3319" s="57" t="s">
        <v>446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80"/>
        <v>8</v>
      </c>
      <c r="L3319" s="57">
        <f t="shared" si="277"/>
        <v>8</v>
      </c>
      <c r="M3319" s="4" t="s">
        <v>1913</v>
      </c>
      <c r="N3319" s="57" t="s">
        <v>443</v>
      </c>
      <c r="O3319" s="57"/>
      <c r="P3319" s="4"/>
      <c r="Q3319" s="4"/>
    </row>
    <row r="3320" spans="1:17" s="1" customFormat="1" ht="18.649999999999999" customHeight="1" x14ac:dyDescent="0.35">
      <c r="A3320" s="3">
        <v>46199</v>
      </c>
      <c r="B3320" s="57">
        <f t="shared" si="278"/>
        <v>26</v>
      </c>
      <c r="C3320" s="57" t="str">
        <f t="shared" si="279"/>
        <v>Jun</v>
      </c>
      <c r="D3320" s="4" t="s">
        <v>5449</v>
      </c>
      <c r="E3320" s="57" t="s">
        <v>446</v>
      </c>
      <c r="F3320" s="57" t="s">
        <v>17</v>
      </c>
      <c r="G3320" s="57">
        <v>9812</v>
      </c>
      <c r="H3320" s="57">
        <v>5</v>
      </c>
      <c r="I3320" s="57">
        <v>8</v>
      </c>
      <c r="J3320" s="57">
        <v>2</v>
      </c>
      <c r="K3320" s="57">
        <f t="shared" si="280"/>
        <v>10</v>
      </c>
      <c r="L3320" s="57">
        <f t="shared" si="277"/>
        <v>50</v>
      </c>
      <c r="M3320" s="4" t="s">
        <v>1913</v>
      </c>
      <c r="N3320" s="57" t="s">
        <v>443</v>
      </c>
      <c r="O3320" s="57"/>
      <c r="P3320" s="4"/>
      <c r="Q3320" s="4"/>
    </row>
    <row r="3321" spans="1:17" s="1" customFormat="1" ht="18.649999999999999" customHeight="1" x14ac:dyDescent="0.35">
      <c r="A3321" s="3">
        <v>46199</v>
      </c>
      <c r="B3321" s="57">
        <f t="shared" si="278"/>
        <v>26</v>
      </c>
      <c r="C3321" s="57" t="str">
        <f t="shared" si="279"/>
        <v>Jun</v>
      </c>
      <c r="D3321" s="4" t="s">
        <v>5449</v>
      </c>
      <c r="E3321" s="57" t="s">
        <v>446</v>
      </c>
      <c r="F3321" s="57" t="s">
        <v>17</v>
      </c>
      <c r="G3321" s="57">
        <v>9812</v>
      </c>
      <c r="H3321" s="57">
        <v>1</v>
      </c>
      <c r="I3321" s="57">
        <v>8</v>
      </c>
      <c r="J3321" s="57">
        <v>2.5</v>
      </c>
      <c r="K3321" s="57">
        <f t="shared" si="280"/>
        <v>10.5</v>
      </c>
      <c r="L3321" s="57">
        <f t="shared" si="277"/>
        <v>10.5</v>
      </c>
      <c r="M3321" s="4" t="s">
        <v>1913</v>
      </c>
      <c r="N3321" s="57" t="s">
        <v>443</v>
      </c>
      <c r="O3321" s="57"/>
      <c r="P3321" s="4"/>
      <c r="Q3321" s="4"/>
    </row>
    <row r="3322" spans="1:17" s="1" customFormat="1" ht="18.649999999999999" customHeight="1" x14ac:dyDescent="0.35">
      <c r="A3322" s="3">
        <v>46199</v>
      </c>
      <c r="B3322" s="57">
        <f t="shared" si="278"/>
        <v>26</v>
      </c>
      <c r="C3322" s="57" t="str">
        <f t="shared" si="279"/>
        <v>Jun</v>
      </c>
      <c r="D3322" s="4" t="s">
        <v>5449</v>
      </c>
      <c r="E3322" s="57" t="s">
        <v>446</v>
      </c>
      <c r="F3322" s="57" t="s">
        <v>17</v>
      </c>
      <c r="G3322" s="57">
        <v>9812</v>
      </c>
      <c r="H3322" s="57">
        <v>2</v>
      </c>
      <c r="I3322" s="57">
        <v>8</v>
      </c>
      <c r="J3322" s="57">
        <v>3.75</v>
      </c>
      <c r="K3322" s="57">
        <f t="shared" si="280"/>
        <v>11.75</v>
      </c>
      <c r="L3322" s="57">
        <f t="shared" si="277"/>
        <v>23.5</v>
      </c>
      <c r="M3322" s="4" t="s">
        <v>1913</v>
      </c>
      <c r="N3322" s="57" t="s">
        <v>443</v>
      </c>
      <c r="O3322" s="57"/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78"/>
        <v>26</v>
      </c>
      <c r="C3323" s="57" t="str">
        <f t="shared" si="279"/>
        <v>Jun</v>
      </c>
      <c r="D3323" s="4" t="s">
        <v>5449</v>
      </c>
      <c r="E3323" s="57" t="s">
        <v>446</v>
      </c>
      <c r="F3323" s="57" t="s">
        <v>17</v>
      </c>
      <c r="G3323" s="57">
        <v>9812</v>
      </c>
      <c r="H3323" s="57">
        <v>55</v>
      </c>
      <c r="I3323" s="57">
        <v>8</v>
      </c>
      <c r="J3323" s="57">
        <v>4</v>
      </c>
      <c r="K3323" s="57">
        <f t="shared" si="280"/>
        <v>12</v>
      </c>
      <c r="L3323" s="57">
        <f t="shared" si="277"/>
        <v>660</v>
      </c>
      <c r="M3323" s="4" t="s">
        <v>1913</v>
      </c>
      <c r="N3323" s="57" t="s">
        <v>443</v>
      </c>
      <c r="O3323" s="57"/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78"/>
        <v>26</v>
      </c>
      <c r="C3324" s="57" t="str">
        <f t="shared" si="279"/>
        <v>Jun</v>
      </c>
      <c r="D3324" s="4" t="s">
        <v>5775</v>
      </c>
      <c r="E3324" s="57" t="s">
        <v>446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</v>
      </c>
      <c r="K3324" s="57">
        <f t="shared" si="280"/>
        <v>10</v>
      </c>
      <c r="L3324" s="57">
        <f t="shared" si="277"/>
        <v>10</v>
      </c>
      <c r="M3324" s="4" t="s">
        <v>5777</v>
      </c>
      <c r="N3324" s="57" t="s">
        <v>47</v>
      </c>
      <c r="O3324" s="57"/>
      <c r="P3324" s="4" t="s">
        <v>5778</v>
      </c>
      <c r="Q3324" s="4"/>
    </row>
    <row r="3325" spans="1:17" s="1" customFormat="1" ht="18.649999999999999" customHeight="1" x14ac:dyDescent="0.35">
      <c r="A3325" s="3">
        <v>46199</v>
      </c>
      <c r="B3325" s="57">
        <f t="shared" si="278"/>
        <v>26</v>
      </c>
      <c r="C3325" s="57" t="str">
        <f t="shared" si="279"/>
        <v>Jun</v>
      </c>
      <c r="D3325" s="4" t="s">
        <v>5775</v>
      </c>
      <c r="E3325" s="57" t="s">
        <v>446</v>
      </c>
      <c r="F3325" s="57" t="s">
        <v>17</v>
      </c>
      <c r="G3325" s="57">
        <v>9812</v>
      </c>
      <c r="H3325" s="57">
        <v>4</v>
      </c>
      <c r="I3325" s="57">
        <v>8</v>
      </c>
      <c r="J3325" s="57">
        <v>4</v>
      </c>
      <c r="K3325" s="57">
        <f t="shared" si="280"/>
        <v>12</v>
      </c>
      <c r="L3325" s="57">
        <f t="shared" ref="L3325:L3389" si="281">H3325*K3325</f>
        <v>48</v>
      </c>
      <c r="M3325" s="4" t="s">
        <v>5777</v>
      </c>
      <c r="N3325" s="57" t="s">
        <v>47</v>
      </c>
      <c r="O3325" s="57"/>
      <c r="P3325" s="4" t="s">
        <v>5778</v>
      </c>
      <c r="Q3325" s="4"/>
    </row>
    <row r="3326" spans="1:17" s="1" customFormat="1" ht="18.649999999999999" customHeight="1" x14ac:dyDescent="0.35">
      <c r="A3326" s="3">
        <v>46199</v>
      </c>
      <c r="B3326" s="57">
        <f t="shared" si="278"/>
        <v>26</v>
      </c>
      <c r="C3326" s="57" t="str">
        <f t="shared" si="279"/>
        <v>Jun</v>
      </c>
      <c r="D3326" s="4" t="s">
        <v>552</v>
      </c>
      <c r="E3326" s="57" t="s">
        <v>34</v>
      </c>
      <c r="F3326" s="57" t="s">
        <v>17</v>
      </c>
      <c r="G3326" s="57">
        <v>9814</v>
      </c>
      <c r="H3326" s="57">
        <v>50</v>
      </c>
      <c r="I3326" s="57">
        <v>8</v>
      </c>
      <c r="J3326" s="57">
        <v>4</v>
      </c>
      <c r="K3326" s="57">
        <f t="shared" si="280"/>
        <v>12</v>
      </c>
      <c r="L3326" s="57">
        <f t="shared" si="281"/>
        <v>600</v>
      </c>
      <c r="M3326" s="4" t="s">
        <v>1913</v>
      </c>
      <c r="N3326" s="57" t="s">
        <v>444</v>
      </c>
      <c r="O3326" s="57"/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78"/>
        <v>26</v>
      </c>
      <c r="C3327" s="57" t="str">
        <f t="shared" si="279"/>
        <v>Jun</v>
      </c>
      <c r="D3327" s="4" t="s">
        <v>6164</v>
      </c>
      <c r="E3327" s="57" t="s">
        <v>34</v>
      </c>
      <c r="F3327" s="57" t="s">
        <v>17</v>
      </c>
      <c r="G3327" s="57">
        <v>9814</v>
      </c>
      <c r="H3327" s="57">
        <v>3</v>
      </c>
      <c r="I3327" s="57">
        <v>8</v>
      </c>
      <c r="J3327" s="57">
        <v>4</v>
      </c>
      <c r="K3327" s="57">
        <f t="shared" si="280"/>
        <v>12</v>
      </c>
      <c r="L3327" s="57">
        <f t="shared" si="281"/>
        <v>36</v>
      </c>
      <c r="M3327" s="4" t="s">
        <v>5777</v>
      </c>
      <c r="N3327" s="57" t="s">
        <v>47</v>
      </c>
      <c r="O3327" s="57"/>
      <c r="P3327" s="4" t="s">
        <v>5778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78"/>
        <v>26</v>
      </c>
      <c r="C3328" s="57" t="str">
        <f t="shared" si="279"/>
        <v>Jun</v>
      </c>
      <c r="D3328" s="4" t="s">
        <v>6334</v>
      </c>
      <c r="E3328" s="57" t="s">
        <v>34</v>
      </c>
      <c r="F3328" s="57" t="s">
        <v>17</v>
      </c>
      <c r="G3328" s="57">
        <v>9814</v>
      </c>
      <c r="H3328" s="57">
        <v>3</v>
      </c>
      <c r="I3328" s="57">
        <v>8</v>
      </c>
      <c r="J3328" s="57">
        <v>4</v>
      </c>
      <c r="K3328" s="57">
        <f t="shared" si="280"/>
        <v>12</v>
      </c>
      <c r="L3328" s="57">
        <f t="shared" si="281"/>
        <v>36</v>
      </c>
      <c r="M3328" s="4" t="s">
        <v>6262</v>
      </c>
      <c r="N3328" s="57" t="s">
        <v>3394</v>
      </c>
      <c r="O3328" s="57" t="s">
        <v>6336</v>
      </c>
      <c r="P3328" s="4" t="s">
        <v>5680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78"/>
        <v>26</v>
      </c>
      <c r="C3329" s="57" t="str">
        <f t="shared" si="279"/>
        <v>Jun</v>
      </c>
      <c r="D3329" s="4" t="s">
        <v>6300</v>
      </c>
      <c r="E3329" s="57" t="s">
        <v>34</v>
      </c>
      <c r="F3329" s="57" t="s">
        <v>17</v>
      </c>
      <c r="G3329" s="57">
        <v>9814</v>
      </c>
      <c r="H3329" s="57">
        <v>3</v>
      </c>
      <c r="I3329" s="57">
        <v>8</v>
      </c>
      <c r="J3329" s="57">
        <v>4</v>
      </c>
      <c r="K3329" s="57">
        <f t="shared" si="280"/>
        <v>12</v>
      </c>
      <c r="L3329" s="57">
        <f t="shared" si="281"/>
        <v>36</v>
      </c>
      <c r="M3329" s="4" t="s">
        <v>6262</v>
      </c>
      <c r="N3329" s="57" t="s">
        <v>3394</v>
      </c>
      <c r="O3329" s="57" t="s">
        <v>6336</v>
      </c>
      <c r="P3329" s="4" t="s">
        <v>5680</v>
      </c>
      <c r="Q3329" s="4"/>
    </row>
    <row r="3330" spans="1:17" s="1" customFormat="1" ht="18.649999999999999" customHeight="1" x14ac:dyDescent="0.35">
      <c r="A3330" s="3">
        <v>46199</v>
      </c>
      <c r="B3330" s="57">
        <f t="shared" si="278"/>
        <v>26</v>
      </c>
      <c r="C3330" s="57" t="str">
        <f t="shared" si="279"/>
        <v>Jun</v>
      </c>
      <c r="D3330" s="4" t="s">
        <v>1760</v>
      </c>
      <c r="E3330" s="57" t="s">
        <v>34</v>
      </c>
      <c r="F3330" s="57" t="s">
        <v>17</v>
      </c>
      <c r="G3330" s="57">
        <v>9814</v>
      </c>
      <c r="H3330" s="57">
        <v>2</v>
      </c>
      <c r="I3330" s="57">
        <v>8</v>
      </c>
      <c r="J3330" s="57">
        <v>4</v>
      </c>
      <c r="K3330" s="57">
        <f t="shared" si="280"/>
        <v>12</v>
      </c>
      <c r="L3330" s="57">
        <f t="shared" si="281"/>
        <v>24</v>
      </c>
      <c r="M3330" s="4" t="s">
        <v>6165</v>
      </c>
      <c r="N3330" s="57" t="s">
        <v>212</v>
      </c>
      <c r="O3330" s="57" t="s">
        <v>6337</v>
      </c>
      <c r="P3330" s="4" t="s">
        <v>6054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78"/>
        <v>26</v>
      </c>
      <c r="C3331" s="57" t="str">
        <f t="shared" si="279"/>
        <v>Jun</v>
      </c>
      <c r="D3331" s="4" t="s">
        <v>6164</v>
      </c>
      <c r="E3331" s="57" t="s">
        <v>34</v>
      </c>
      <c r="F3331" s="57" t="s">
        <v>17</v>
      </c>
      <c r="G3331" s="57">
        <v>9814</v>
      </c>
      <c r="H3331" s="57">
        <v>2</v>
      </c>
      <c r="I3331" s="57">
        <v>8</v>
      </c>
      <c r="J3331" s="57">
        <v>4</v>
      </c>
      <c r="K3331" s="57">
        <f t="shared" si="280"/>
        <v>12</v>
      </c>
      <c r="L3331" s="57">
        <f t="shared" si="281"/>
        <v>24</v>
      </c>
      <c r="M3331" s="4" t="s">
        <v>6165</v>
      </c>
      <c r="N3331" s="57" t="s">
        <v>212</v>
      </c>
      <c r="O3331" s="57" t="s">
        <v>6337</v>
      </c>
      <c r="P3331" s="4" t="s">
        <v>6054</v>
      </c>
      <c r="Q3331" s="4"/>
    </row>
    <row r="3332" spans="1:17" s="1" customFormat="1" ht="18.649999999999999" customHeight="1" x14ac:dyDescent="0.35">
      <c r="A3332" s="3">
        <v>46200</v>
      </c>
      <c r="B3332" s="57">
        <f t="shared" si="278"/>
        <v>26</v>
      </c>
      <c r="C3332" s="57" t="str">
        <f t="shared" si="279"/>
        <v>Jun</v>
      </c>
      <c r="D3332" s="4" t="s">
        <v>436</v>
      </c>
      <c r="E3332" s="57" t="s">
        <v>34</v>
      </c>
      <c r="F3332" s="57" t="s">
        <v>18</v>
      </c>
      <c r="G3332" s="57">
        <v>9814</v>
      </c>
      <c r="H3332" s="57">
        <v>1.5</v>
      </c>
      <c r="I3332" s="57">
        <v>8</v>
      </c>
      <c r="J3332" s="57"/>
      <c r="K3332" s="57">
        <f t="shared" si="280"/>
        <v>8</v>
      </c>
      <c r="L3332" s="57">
        <f t="shared" si="281"/>
        <v>12</v>
      </c>
      <c r="M3332" s="4" t="s">
        <v>453</v>
      </c>
      <c r="N3332" s="57" t="s">
        <v>436</v>
      </c>
      <c r="O3332" s="57"/>
      <c r="P3332" s="4"/>
      <c r="Q3332" s="4"/>
    </row>
    <row r="3333" spans="1:17" s="1" customFormat="1" ht="18.649999999999999" customHeight="1" x14ac:dyDescent="0.35">
      <c r="A3333" s="3">
        <v>46200</v>
      </c>
      <c r="B3333" s="57">
        <f t="shared" si="278"/>
        <v>26</v>
      </c>
      <c r="C3333" s="57" t="str">
        <f t="shared" si="279"/>
        <v>Jun</v>
      </c>
      <c r="D3333" s="4" t="s">
        <v>2280</v>
      </c>
      <c r="E3333" s="57" t="s">
        <v>34</v>
      </c>
      <c r="F3333" s="57" t="s">
        <v>18</v>
      </c>
      <c r="G3333" s="57">
        <v>9814</v>
      </c>
      <c r="H3333" s="57">
        <v>1</v>
      </c>
      <c r="I3333" s="57">
        <v>2</v>
      </c>
      <c r="J3333" s="57"/>
      <c r="K3333" s="57">
        <f t="shared" si="280"/>
        <v>2</v>
      </c>
      <c r="L3333" s="57">
        <f t="shared" si="281"/>
        <v>2</v>
      </c>
      <c r="M3333" s="4" t="s">
        <v>449</v>
      </c>
      <c r="N3333" s="57" t="s">
        <v>52</v>
      </c>
      <c r="O3333" s="57"/>
      <c r="P3333" s="4" t="s">
        <v>2429</v>
      </c>
      <c r="Q3333" s="4"/>
    </row>
    <row r="3334" spans="1:17" s="1" customFormat="1" ht="18.649999999999999" customHeight="1" x14ac:dyDescent="0.35">
      <c r="A3334" s="3">
        <v>46200</v>
      </c>
      <c r="B3334" s="57">
        <f t="shared" si="278"/>
        <v>26</v>
      </c>
      <c r="C3334" s="57" t="str">
        <f t="shared" si="279"/>
        <v>Jun</v>
      </c>
      <c r="D3334" s="4" t="s">
        <v>2281</v>
      </c>
      <c r="E3334" s="57" t="s">
        <v>34</v>
      </c>
      <c r="F3334" s="57" t="s">
        <v>18</v>
      </c>
      <c r="G3334" s="57">
        <v>9814</v>
      </c>
      <c r="H3334" s="57">
        <v>1</v>
      </c>
      <c r="I3334" s="57">
        <v>2</v>
      </c>
      <c r="J3334" s="57"/>
      <c r="K3334" s="57">
        <f t="shared" si="280"/>
        <v>2</v>
      </c>
      <c r="L3334" s="57">
        <f t="shared" si="281"/>
        <v>2</v>
      </c>
      <c r="M3334" s="4" t="s">
        <v>449</v>
      </c>
      <c r="N3334" s="57" t="s">
        <v>52</v>
      </c>
      <c r="O3334" s="57"/>
      <c r="P3334" s="4" t="s">
        <v>2429</v>
      </c>
      <c r="Q3334" s="4"/>
    </row>
    <row r="3335" spans="1:17" s="1" customFormat="1" ht="18.649999999999999" customHeight="1" x14ac:dyDescent="0.35">
      <c r="A3335" s="3">
        <v>46200</v>
      </c>
      <c r="B3335" s="57">
        <f t="shared" si="278"/>
        <v>26</v>
      </c>
      <c r="C3335" s="57" t="str">
        <f t="shared" si="279"/>
        <v>Jun</v>
      </c>
      <c r="D3335" s="4" t="s">
        <v>2255</v>
      </c>
      <c r="E3335" s="57" t="s">
        <v>446</v>
      </c>
      <c r="F3335" s="57" t="s">
        <v>18</v>
      </c>
      <c r="G3335" s="57">
        <v>9812</v>
      </c>
      <c r="H3335" s="57">
        <v>1</v>
      </c>
      <c r="I3335" s="57">
        <v>8</v>
      </c>
      <c r="J3335" s="57"/>
      <c r="K3335" s="57">
        <f t="shared" si="280"/>
        <v>8</v>
      </c>
      <c r="L3335" s="57">
        <f t="shared" si="281"/>
        <v>8</v>
      </c>
      <c r="M3335" s="4" t="s">
        <v>5777</v>
      </c>
      <c r="N3335" s="57" t="s">
        <v>47</v>
      </c>
      <c r="O3335" s="57"/>
      <c r="P3335" s="4" t="s">
        <v>6301</v>
      </c>
      <c r="Q3335" s="4"/>
    </row>
    <row r="3336" spans="1:17" s="1" customFormat="1" ht="18.649999999999999" customHeight="1" x14ac:dyDescent="0.35">
      <c r="A3336" s="3">
        <v>46200</v>
      </c>
      <c r="B3336" s="57">
        <f t="shared" si="278"/>
        <v>26</v>
      </c>
      <c r="C3336" s="57" t="str">
        <f t="shared" si="279"/>
        <v>Jun</v>
      </c>
      <c r="D3336" s="4" t="s">
        <v>5329</v>
      </c>
      <c r="E3336" s="57" t="s">
        <v>446</v>
      </c>
      <c r="F3336" s="57" t="s">
        <v>18</v>
      </c>
      <c r="G3336" s="57">
        <v>9812</v>
      </c>
      <c r="H3336" s="57">
        <v>2</v>
      </c>
      <c r="I3336" s="57">
        <v>8</v>
      </c>
      <c r="J3336" s="57">
        <v>4</v>
      </c>
      <c r="K3336" s="57">
        <f t="shared" si="280"/>
        <v>12</v>
      </c>
      <c r="L3336" s="57">
        <f t="shared" si="281"/>
        <v>24</v>
      </c>
      <c r="M3336" s="4" t="s">
        <v>5777</v>
      </c>
      <c r="N3336" s="57" t="s">
        <v>47</v>
      </c>
      <c r="O3336" s="57"/>
      <c r="P3336" s="4" t="s">
        <v>6301</v>
      </c>
      <c r="Q3336" s="4"/>
    </row>
    <row r="3337" spans="1:17" s="1" customFormat="1" ht="18.649999999999999" customHeight="1" x14ac:dyDescent="0.35">
      <c r="A3337" s="3">
        <v>46200</v>
      </c>
      <c r="B3337" s="57">
        <f t="shared" si="278"/>
        <v>26</v>
      </c>
      <c r="C3337" s="57" t="str">
        <f t="shared" si="279"/>
        <v>Jun</v>
      </c>
      <c r="D3337" s="4" t="s">
        <v>5272</v>
      </c>
      <c r="E3337" s="57" t="s">
        <v>446</v>
      </c>
      <c r="F3337" s="57" t="s">
        <v>18</v>
      </c>
      <c r="G3337" s="57">
        <v>9812</v>
      </c>
      <c r="H3337" s="57">
        <v>10</v>
      </c>
      <c r="I3337" s="57">
        <v>8</v>
      </c>
      <c r="J3337" s="57"/>
      <c r="K3337" s="57">
        <f t="shared" si="280"/>
        <v>8</v>
      </c>
      <c r="L3337" s="57">
        <f t="shared" si="281"/>
        <v>80</v>
      </c>
      <c r="M3337" s="4" t="s">
        <v>5747</v>
      </c>
      <c r="N3337" s="57" t="s">
        <v>47</v>
      </c>
      <c r="O3337" s="57"/>
      <c r="P3337" s="4" t="s">
        <v>5776</v>
      </c>
      <c r="Q3337" s="4"/>
    </row>
    <row r="3338" spans="1:17" s="1" customFormat="1" ht="18.649999999999999" customHeight="1" x14ac:dyDescent="0.35">
      <c r="A3338" s="3">
        <v>46200</v>
      </c>
      <c r="B3338" s="57">
        <f t="shared" si="278"/>
        <v>26</v>
      </c>
      <c r="C3338" s="57" t="str">
        <f t="shared" si="279"/>
        <v>Jun</v>
      </c>
      <c r="D3338" s="4" t="s">
        <v>5272</v>
      </c>
      <c r="E3338" s="57" t="s">
        <v>446</v>
      </c>
      <c r="F3338" s="57" t="s">
        <v>18</v>
      </c>
      <c r="G3338" s="57">
        <v>9812</v>
      </c>
      <c r="H3338" s="57">
        <v>1</v>
      </c>
      <c r="I3338" s="57">
        <v>8</v>
      </c>
      <c r="J3338" s="57">
        <v>3</v>
      </c>
      <c r="K3338" s="57">
        <f t="shared" si="280"/>
        <v>11</v>
      </c>
      <c r="L3338" s="57">
        <f t="shared" si="281"/>
        <v>11</v>
      </c>
      <c r="M3338" s="4" t="s">
        <v>5747</v>
      </c>
      <c r="N3338" s="57" t="s">
        <v>47</v>
      </c>
      <c r="O3338" s="57"/>
      <c r="P3338" s="4" t="s">
        <v>5776</v>
      </c>
      <c r="Q3338" s="4"/>
    </row>
    <row r="3339" spans="1:17" s="1" customFormat="1" ht="18.649999999999999" customHeight="1" x14ac:dyDescent="0.35">
      <c r="A3339" s="3">
        <v>46200</v>
      </c>
      <c r="B3339" s="57">
        <f t="shared" si="278"/>
        <v>26</v>
      </c>
      <c r="C3339" s="57" t="str">
        <f t="shared" si="279"/>
        <v>Jun</v>
      </c>
      <c r="D3339" s="4" t="s">
        <v>3912</v>
      </c>
      <c r="E3339" s="57" t="s">
        <v>446</v>
      </c>
      <c r="F3339" s="57" t="s">
        <v>18</v>
      </c>
      <c r="G3339" s="57">
        <v>9812</v>
      </c>
      <c r="H3339" s="57">
        <v>1</v>
      </c>
      <c r="I3339" s="57">
        <v>8</v>
      </c>
      <c r="J3339" s="57">
        <v>3.5</v>
      </c>
      <c r="K3339" s="57">
        <f t="shared" si="280"/>
        <v>11.5</v>
      </c>
      <c r="L3339" s="57">
        <f t="shared" si="281"/>
        <v>11.5</v>
      </c>
      <c r="M3339" s="4" t="s">
        <v>5747</v>
      </c>
      <c r="N3339" s="57" t="s">
        <v>47</v>
      </c>
      <c r="O3339" s="57"/>
      <c r="P3339" s="4" t="s">
        <v>5776</v>
      </c>
      <c r="Q3339" s="4"/>
    </row>
    <row r="3340" spans="1:17" s="1" customFormat="1" ht="18.649999999999999" customHeight="1" x14ac:dyDescent="0.35">
      <c r="A3340" s="3">
        <v>46200</v>
      </c>
      <c r="B3340" s="57">
        <f t="shared" si="278"/>
        <v>26</v>
      </c>
      <c r="C3340" s="57" t="str">
        <f t="shared" si="279"/>
        <v>Jun</v>
      </c>
      <c r="D3340" s="4" t="s">
        <v>5272</v>
      </c>
      <c r="E3340" s="57" t="s">
        <v>446</v>
      </c>
      <c r="F3340" s="57" t="s">
        <v>18</v>
      </c>
      <c r="G3340" s="57">
        <v>9812</v>
      </c>
      <c r="H3340" s="57">
        <v>1</v>
      </c>
      <c r="I3340" s="57">
        <v>8</v>
      </c>
      <c r="J3340" s="57">
        <v>3.75</v>
      </c>
      <c r="K3340" s="57">
        <f t="shared" si="280"/>
        <v>11.75</v>
      </c>
      <c r="L3340" s="57">
        <f t="shared" si="281"/>
        <v>11.75</v>
      </c>
      <c r="M3340" s="4" t="s">
        <v>5747</v>
      </c>
      <c r="N3340" s="57" t="s">
        <v>47</v>
      </c>
      <c r="O3340" s="57"/>
      <c r="P3340" s="4" t="s">
        <v>5776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78"/>
        <v>26</v>
      </c>
      <c r="C3341" s="57" t="str">
        <f t="shared" si="279"/>
        <v>Jun</v>
      </c>
      <c r="D3341" s="4" t="s">
        <v>3912</v>
      </c>
      <c r="E3341" s="57" t="s">
        <v>446</v>
      </c>
      <c r="F3341" s="57" t="s">
        <v>18</v>
      </c>
      <c r="G3341" s="57">
        <v>9812</v>
      </c>
      <c r="H3341" s="57">
        <v>13</v>
      </c>
      <c r="I3341" s="57">
        <v>8</v>
      </c>
      <c r="J3341" s="57">
        <v>4</v>
      </c>
      <c r="K3341" s="57">
        <f t="shared" si="280"/>
        <v>12</v>
      </c>
      <c r="L3341" s="57">
        <f t="shared" si="281"/>
        <v>156</v>
      </c>
      <c r="M3341" s="4" t="s">
        <v>5747</v>
      </c>
      <c r="N3341" s="57" t="s">
        <v>47</v>
      </c>
      <c r="O3341" s="57"/>
      <c r="P3341" s="4" t="s">
        <v>5776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78"/>
        <v>26</v>
      </c>
      <c r="C3342" s="57" t="str">
        <f t="shared" si="279"/>
        <v>Jun</v>
      </c>
      <c r="D3342" s="4" t="s">
        <v>1290</v>
      </c>
      <c r="E3342" s="57" t="s">
        <v>446</v>
      </c>
      <c r="F3342" s="57" t="s">
        <v>18</v>
      </c>
      <c r="G3342" s="57">
        <v>9812</v>
      </c>
      <c r="H3342" s="57">
        <v>2</v>
      </c>
      <c r="I3342" s="57">
        <v>8</v>
      </c>
      <c r="J3342" s="57"/>
      <c r="K3342" s="57">
        <f t="shared" si="280"/>
        <v>8</v>
      </c>
      <c r="L3342" s="57">
        <f t="shared" si="281"/>
        <v>16</v>
      </c>
      <c r="M3342" s="4" t="s">
        <v>449</v>
      </c>
      <c r="N3342" s="57" t="s">
        <v>52</v>
      </c>
      <c r="O3342" s="57"/>
      <c r="P3342" s="4" t="s">
        <v>6209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78"/>
        <v>26</v>
      </c>
      <c r="C3343" s="57" t="str">
        <f t="shared" si="279"/>
        <v>Jun</v>
      </c>
      <c r="D3343" s="4" t="s">
        <v>1290</v>
      </c>
      <c r="E3343" s="57" t="s">
        <v>446</v>
      </c>
      <c r="F3343" s="57" t="s">
        <v>18</v>
      </c>
      <c r="G3343" s="57">
        <v>9812</v>
      </c>
      <c r="H3343" s="57">
        <v>1</v>
      </c>
      <c r="I3343" s="57">
        <v>8</v>
      </c>
      <c r="J3343" s="57">
        <v>2.5</v>
      </c>
      <c r="K3343" s="57">
        <f t="shared" si="280"/>
        <v>10.5</v>
      </c>
      <c r="L3343" s="57">
        <f t="shared" si="281"/>
        <v>10.5</v>
      </c>
      <c r="M3343" s="4" t="s">
        <v>449</v>
      </c>
      <c r="N3343" s="57" t="s">
        <v>52</v>
      </c>
      <c r="O3343" s="57"/>
      <c r="P3343" s="4" t="s">
        <v>6261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78"/>
        <v>26</v>
      </c>
      <c r="C3344" s="57" t="str">
        <f t="shared" si="279"/>
        <v>Jun</v>
      </c>
      <c r="D3344" s="4" t="s">
        <v>6333</v>
      </c>
      <c r="E3344" s="57" t="s">
        <v>446</v>
      </c>
      <c r="F3344" s="57" t="s">
        <v>18</v>
      </c>
      <c r="G3344" s="57">
        <v>9812</v>
      </c>
      <c r="H3344" s="57">
        <v>4</v>
      </c>
      <c r="I3344" s="57">
        <v>8</v>
      </c>
      <c r="J3344" s="57">
        <v>2.5</v>
      </c>
      <c r="K3344" s="57">
        <f t="shared" si="280"/>
        <v>10.5</v>
      </c>
      <c r="L3344" s="57">
        <f t="shared" si="281"/>
        <v>42</v>
      </c>
      <c r="M3344" s="4" t="s">
        <v>1913</v>
      </c>
      <c r="N3344" s="57" t="s">
        <v>444</v>
      </c>
      <c r="O3344" s="57"/>
      <c r="P3344" s="4"/>
      <c r="Q3344" s="4"/>
    </row>
    <row r="3345" spans="1:17" s="1" customFormat="1" ht="18.649999999999999" customHeight="1" x14ac:dyDescent="0.35">
      <c r="A3345" s="3">
        <v>46200</v>
      </c>
      <c r="B3345" s="57">
        <f t="shared" si="278"/>
        <v>26</v>
      </c>
      <c r="C3345" s="57" t="str">
        <f t="shared" si="279"/>
        <v>Jun</v>
      </c>
      <c r="D3345" s="4" t="s">
        <v>6333</v>
      </c>
      <c r="E3345" s="57" t="s">
        <v>446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4</v>
      </c>
      <c r="K3345" s="57">
        <f t="shared" si="280"/>
        <v>12</v>
      </c>
      <c r="L3345" s="57">
        <f t="shared" si="281"/>
        <v>12</v>
      </c>
      <c r="M3345" s="4" t="s">
        <v>1913</v>
      </c>
      <c r="N3345" s="57" t="s">
        <v>444</v>
      </c>
      <c r="O3345" s="57"/>
      <c r="P3345" s="4"/>
      <c r="Q3345" s="4"/>
    </row>
    <row r="3346" spans="1:17" s="1" customFormat="1" ht="18.649999999999999" customHeight="1" x14ac:dyDescent="0.35">
      <c r="A3346" s="3">
        <v>46200</v>
      </c>
      <c r="B3346" s="57">
        <f t="shared" si="278"/>
        <v>26</v>
      </c>
      <c r="C3346" s="57" t="str">
        <f t="shared" si="279"/>
        <v>Jun</v>
      </c>
      <c r="D3346" s="4" t="s">
        <v>4337</v>
      </c>
      <c r="E3346" s="57" t="s">
        <v>446</v>
      </c>
      <c r="F3346" s="57" t="s">
        <v>18</v>
      </c>
      <c r="G3346" s="57">
        <v>9812</v>
      </c>
      <c r="H3346" s="57">
        <v>4</v>
      </c>
      <c r="I3346" s="57">
        <v>8</v>
      </c>
      <c r="J3346" s="57">
        <v>4</v>
      </c>
      <c r="K3346" s="57">
        <f t="shared" si="280"/>
        <v>12</v>
      </c>
      <c r="L3346" s="57">
        <f t="shared" si="281"/>
        <v>48</v>
      </c>
      <c r="M3346" s="4" t="s">
        <v>5777</v>
      </c>
      <c r="N3346" s="57" t="s">
        <v>47</v>
      </c>
      <c r="O3346" s="57"/>
      <c r="P3346" s="4" t="s">
        <v>6301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78"/>
        <v>26</v>
      </c>
      <c r="C3347" s="57" t="str">
        <f t="shared" si="279"/>
        <v>Jun</v>
      </c>
      <c r="D3347" s="4" t="s">
        <v>4337</v>
      </c>
      <c r="E3347" s="57" t="s">
        <v>446</v>
      </c>
      <c r="F3347" s="57" t="s">
        <v>18</v>
      </c>
      <c r="G3347" s="57">
        <v>9812</v>
      </c>
      <c r="H3347" s="57">
        <v>8</v>
      </c>
      <c r="I3347" s="57">
        <v>8</v>
      </c>
      <c r="J3347" s="57"/>
      <c r="K3347" s="57">
        <f t="shared" si="280"/>
        <v>8</v>
      </c>
      <c r="L3347" s="57">
        <f t="shared" si="281"/>
        <v>64</v>
      </c>
      <c r="M3347" s="4" t="s">
        <v>5747</v>
      </c>
      <c r="N3347" s="57" t="s">
        <v>47</v>
      </c>
      <c r="O3347" s="57"/>
      <c r="P3347" s="4" t="s">
        <v>5776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78"/>
        <v>26</v>
      </c>
      <c r="C3348" s="57" t="str">
        <f t="shared" si="279"/>
        <v>Jun</v>
      </c>
      <c r="D3348" s="4" t="s">
        <v>3412</v>
      </c>
      <c r="E3348" s="57" t="s">
        <v>446</v>
      </c>
      <c r="F3348" s="57" t="s">
        <v>18</v>
      </c>
      <c r="G3348" s="57">
        <v>9812</v>
      </c>
      <c r="H3348" s="57">
        <v>2</v>
      </c>
      <c r="I3348" s="57">
        <v>8</v>
      </c>
      <c r="J3348" s="57"/>
      <c r="K3348" s="57">
        <f t="shared" si="280"/>
        <v>8</v>
      </c>
      <c r="L3348" s="57">
        <f t="shared" si="281"/>
        <v>16</v>
      </c>
      <c r="M3348" s="4" t="s">
        <v>448</v>
      </c>
      <c r="N3348" s="57" t="s">
        <v>456</v>
      </c>
      <c r="O3348" s="57"/>
      <c r="P3348" s="4"/>
      <c r="Q3348" s="4"/>
    </row>
    <row r="3349" spans="1:17" s="1" customFormat="1" ht="18.649999999999999" customHeight="1" x14ac:dyDescent="0.35">
      <c r="A3349" s="3">
        <v>46200</v>
      </c>
      <c r="B3349" s="57">
        <f t="shared" si="278"/>
        <v>26</v>
      </c>
      <c r="C3349" s="57" t="str">
        <f t="shared" si="279"/>
        <v>Jun</v>
      </c>
      <c r="D3349" s="4" t="s">
        <v>3412</v>
      </c>
      <c r="E3349" s="57" t="s">
        <v>446</v>
      </c>
      <c r="F3349" s="57" t="s">
        <v>18</v>
      </c>
      <c r="G3349" s="57">
        <v>9812</v>
      </c>
      <c r="H3349" s="57">
        <v>1</v>
      </c>
      <c r="I3349" s="57">
        <v>8</v>
      </c>
      <c r="J3349" s="57">
        <v>2</v>
      </c>
      <c r="K3349" s="57">
        <f t="shared" si="280"/>
        <v>10</v>
      </c>
      <c r="L3349" s="57">
        <f t="shared" si="281"/>
        <v>10</v>
      </c>
      <c r="M3349" s="4" t="s">
        <v>448</v>
      </c>
      <c r="N3349" s="57" t="s">
        <v>456</v>
      </c>
      <c r="O3349" s="57"/>
      <c r="P3349" s="4"/>
      <c r="Q3349" s="4"/>
    </row>
    <row r="3350" spans="1:17" s="1" customFormat="1" ht="18.649999999999999" customHeight="1" x14ac:dyDescent="0.35">
      <c r="A3350" s="3">
        <v>46200</v>
      </c>
      <c r="B3350" s="57">
        <f t="shared" si="278"/>
        <v>26</v>
      </c>
      <c r="C3350" s="57" t="str">
        <f t="shared" si="279"/>
        <v>Jun</v>
      </c>
      <c r="D3350" s="4" t="s">
        <v>3412</v>
      </c>
      <c r="E3350" s="57" t="s">
        <v>446</v>
      </c>
      <c r="F3350" s="57" t="s">
        <v>18</v>
      </c>
      <c r="G3350" s="57">
        <v>9812</v>
      </c>
      <c r="H3350" s="57">
        <v>2</v>
      </c>
      <c r="I3350" s="57">
        <v>8</v>
      </c>
      <c r="J3350" s="57">
        <v>4</v>
      </c>
      <c r="K3350" s="57">
        <f t="shared" si="280"/>
        <v>12</v>
      </c>
      <c r="L3350" s="57">
        <f t="shared" si="281"/>
        <v>24</v>
      </c>
      <c r="M3350" s="4" t="s">
        <v>448</v>
      </c>
      <c r="N3350" s="57" t="s">
        <v>456</v>
      </c>
      <c r="O3350" s="57"/>
      <c r="P3350" s="4"/>
      <c r="Q3350" s="4"/>
    </row>
    <row r="3351" spans="1:17" s="1" customFormat="1" ht="18.649999999999999" customHeight="1" x14ac:dyDescent="0.35">
      <c r="A3351" s="3">
        <v>46200</v>
      </c>
      <c r="B3351" s="57">
        <f t="shared" si="278"/>
        <v>26</v>
      </c>
      <c r="C3351" s="57" t="str">
        <f t="shared" si="279"/>
        <v>Jun</v>
      </c>
      <c r="D3351" s="4" t="s">
        <v>441</v>
      </c>
      <c r="E3351" s="57" t="s">
        <v>446</v>
      </c>
      <c r="F3351" s="57" t="s">
        <v>18</v>
      </c>
      <c r="G3351" s="57">
        <v>9812</v>
      </c>
      <c r="H3351" s="57">
        <v>2</v>
      </c>
      <c r="I3351" s="57">
        <v>8</v>
      </c>
      <c r="J3351" s="57">
        <v>2.5</v>
      </c>
      <c r="K3351" s="57">
        <f t="shared" si="280"/>
        <v>10.5</v>
      </c>
      <c r="L3351" s="57">
        <f t="shared" si="281"/>
        <v>21</v>
      </c>
      <c r="M3351" s="4" t="s">
        <v>1913</v>
      </c>
      <c r="N3351" s="57" t="s">
        <v>444</v>
      </c>
      <c r="O3351" s="57"/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78"/>
        <v>26</v>
      </c>
      <c r="C3352" s="57" t="str">
        <f t="shared" si="279"/>
        <v>Jun</v>
      </c>
      <c r="D3352" s="4" t="s">
        <v>441</v>
      </c>
      <c r="E3352" s="57" t="s">
        <v>446</v>
      </c>
      <c r="F3352" s="57" t="s">
        <v>18</v>
      </c>
      <c r="G3352" s="57">
        <v>9812</v>
      </c>
      <c r="H3352" s="57">
        <v>3</v>
      </c>
      <c r="I3352" s="57">
        <v>8</v>
      </c>
      <c r="J3352" s="57">
        <v>4</v>
      </c>
      <c r="K3352" s="57">
        <f t="shared" si="280"/>
        <v>12</v>
      </c>
      <c r="L3352" s="57">
        <f t="shared" si="281"/>
        <v>36</v>
      </c>
      <c r="M3352" s="4" t="s">
        <v>1913</v>
      </c>
      <c r="N3352" s="57" t="s">
        <v>444</v>
      </c>
      <c r="O3352" s="57"/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78"/>
        <v>26</v>
      </c>
      <c r="C3353" s="57" t="str">
        <f t="shared" si="279"/>
        <v>Jun</v>
      </c>
      <c r="D3353" s="4" t="s">
        <v>676</v>
      </c>
      <c r="E3353" s="57" t="s">
        <v>446</v>
      </c>
      <c r="F3353" s="57" t="s">
        <v>17</v>
      </c>
      <c r="G3353" s="57">
        <v>9812</v>
      </c>
      <c r="H3353" s="57">
        <v>2</v>
      </c>
      <c r="I3353" s="57">
        <v>8</v>
      </c>
      <c r="J3353" s="57"/>
      <c r="K3353" s="57">
        <f t="shared" si="280"/>
        <v>8</v>
      </c>
      <c r="L3353" s="57">
        <f t="shared" si="281"/>
        <v>16</v>
      </c>
      <c r="M3353" s="4" t="s">
        <v>449</v>
      </c>
      <c r="N3353" s="57" t="s">
        <v>52</v>
      </c>
      <c r="O3353" s="57"/>
      <c r="P3353" s="4" t="s">
        <v>5483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78"/>
        <v>26</v>
      </c>
      <c r="C3354" s="57" t="str">
        <f t="shared" si="279"/>
        <v>Jun</v>
      </c>
      <c r="D3354" s="4" t="s">
        <v>5449</v>
      </c>
      <c r="E3354" s="57" t="s">
        <v>446</v>
      </c>
      <c r="F3354" s="57" t="s">
        <v>17</v>
      </c>
      <c r="G3354" s="57">
        <v>9812</v>
      </c>
      <c r="H3354" s="57">
        <v>2</v>
      </c>
      <c r="I3354" s="57">
        <v>8</v>
      </c>
      <c r="J3354" s="57"/>
      <c r="K3354" s="57">
        <f t="shared" si="280"/>
        <v>8</v>
      </c>
      <c r="L3354" s="57">
        <f t="shared" si="281"/>
        <v>16</v>
      </c>
      <c r="M3354" s="4" t="s">
        <v>1913</v>
      </c>
      <c r="N3354" s="57" t="s">
        <v>443</v>
      </c>
      <c r="O3354" s="57"/>
      <c r="P3354" s="4"/>
      <c r="Q3354" s="4"/>
    </row>
    <row r="3355" spans="1:17" s="1" customFormat="1" ht="18.649999999999999" customHeight="1" x14ac:dyDescent="0.35">
      <c r="A3355" s="3">
        <v>46200</v>
      </c>
      <c r="B3355" s="57">
        <f t="shared" si="278"/>
        <v>26</v>
      </c>
      <c r="C3355" s="57" t="str">
        <f t="shared" si="279"/>
        <v>Jun</v>
      </c>
      <c r="D3355" s="4" t="s">
        <v>5449</v>
      </c>
      <c r="E3355" s="57" t="s">
        <v>446</v>
      </c>
      <c r="F3355" s="57" t="s">
        <v>17</v>
      </c>
      <c r="G3355" s="57">
        <v>9812</v>
      </c>
      <c r="H3355" s="57">
        <v>1</v>
      </c>
      <c r="I3355" s="57">
        <v>8</v>
      </c>
      <c r="J3355" s="57">
        <v>2</v>
      </c>
      <c r="K3355" s="57">
        <f t="shared" si="280"/>
        <v>10</v>
      </c>
      <c r="L3355" s="57">
        <f t="shared" si="281"/>
        <v>10</v>
      </c>
      <c r="M3355" s="4" t="s">
        <v>1913</v>
      </c>
      <c r="N3355" s="57" t="s">
        <v>443</v>
      </c>
      <c r="O3355" s="57"/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78"/>
        <v>26</v>
      </c>
      <c r="C3356" s="57" t="str">
        <f t="shared" si="279"/>
        <v>Jun</v>
      </c>
      <c r="D3356" s="4" t="s">
        <v>5449</v>
      </c>
      <c r="E3356" s="57" t="s">
        <v>446</v>
      </c>
      <c r="F3356" s="57" t="s">
        <v>17</v>
      </c>
      <c r="G3356" s="57">
        <v>9812</v>
      </c>
      <c r="H3356" s="57">
        <v>6</v>
      </c>
      <c r="I3356" s="57">
        <v>8</v>
      </c>
      <c r="J3356" s="57">
        <v>2.5</v>
      </c>
      <c r="K3356" s="57">
        <f t="shared" si="280"/>
        <v>10.5</v>
      </c>
      <c r="L3356" s="57">
        <f t="shared" si="281"/>
        <v>63</v>
      </c>
      <c r="M3356" s="4" t="s">
        <v>1913</v>
      </c>
      <c r="N3356" s="57" t="s">
        <v>443</v>
      </c>
      <c r="O3356" s="57"/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78"/>
        <v>26</v>
      </c>
      <c r="C3357" s="57" t="str">
        <f t="shared" si="279"/>
        <v>Jun</v>
      </c>
      <c r="D3357" s="4" t="s">
        <v>5449</v>
      </c>
      <c r="E3357" s="57" t="s">
        <v>446</v>
      </c>
      <c r="F3357" s="57" t="s">
        <v>17</v>
      </c>
      <c r="G3357" s="57">
        <v>9812</v>
      </c>
      <c r="H3357" s="57">
        <v>4</v>
      </c>
      <c r="I3357" s="57">
        <v>8</v>
      </c>
      <c r="J3357" s="57">
        <v>3.75</v>
      </c>
      <c r="K3357" s="57">
        <f t="shared" si="280"/>
        <v>11.75</v>
      </c>
      <c r="L3357" s="57">
        <f t="shared" si="281"/>
        <v>47</v>
      </c>
      <c r="M3357" s="4" t="s">
        <v>1913</v>
      </c>
      <c r="N3357" s="57" t="s">
        <v>443</v>
      </c>
      <c r="O3357" s="57"/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78"/>
        <v>26</v>
      </c>
      <c r="C3358" s="57" t="str">
        <f t="shared" si="279"/>
        <v>Jun</v>
      </c>
      <c r="D3358" s="4" t="s">
        <v>5449</v>
      </c>
      <c r="E3358" s="57" t="s">
        <v>446</v>
      </c>
      <c r="F3358" s="57" t="s">
        <v>17</v>
      </c>
      <c r="G3358" s="57">
        <v>9812</v>
      </c>
      <c r="H3358" s="57">
        <v>46</v>
      </c>
      <c r="I3358" s="57">
        <v>8</v>
      </c>
      <c r="J3358" s="57">
        <v>4</v>
      </c>
      <c r="K3358" s="57">
        <f t="shared" si="280"/>
        <v>12</v>
      </c>
      <c r="L3358" s="57">
        <f t="shared" si="281"/>
        <v>552</v>
      </c>
      <c r="M3358" s="4" t="s">
        <v>1913</v>
      </c>
      <c r="N3358" s="57" t="s">
        <v>443</v>
      </c>
      <c r="O3358" s="57"/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78"/>
        <v>26</v>
      </c>
      <c r="C3359" s="57" t="str">
        <f t="shared" si="279"/>
        <v>Jun</v>
      </c>
      <c r="D3359" s="4" t="s">
        <v>5775</v>
      </c>
      <c r="E3359" s="57" t="s">
        <v>446</v>
      </c>
      <c r="F3359" s="57" t="s">
        <v>17</v>
      </c>
      <c r="G3359" s="57">
        <v>9812</v>
      </c>
      <c r="H3359" s="57">
        <v>1</v>
      </c>
      <c r="I3359" s="57">
        <v>8</v>
      </c>
      <c r="J3359" s="57"/>
      <c r="K3359" s="57">
        <f t="shared" si="280"/>
        <v>8</v>
      </c>
      <c r="L3359" s="57">
        <f t="shared" si="281"/>
        <v>8</v>
      </c>
      <c r="M3359" s="4" t="s">
        <v>5777</v>
      </c>
      <c r="N3359" s="57" t="s">
        <v>47</v>
      </c>
      <c r="O3359" s="57"/>
      <c r="P3359" s="4" t="s">
        <v>5778</v>
      </c>
      <c r="Q3359" s="4"/>
    </row>
    <row r="3360" spans="1:17" s="1" customFormat="1" ht="18.649999999999999" customHeight="1" x14ac:dyDescent="0.35">
      <c r="A3360" s="3">
        <v>46200</v>
      </c>
      <c r="B3360" s="57">
        <f t="shared" si="278"/>
        <v>26</v>
      </c>
      <c r="C3360" s="57" t="str">
        <f t="shared" si="279"/>
        <v>Jun</v>
      </c>
      <c r="D3360" s="4" t="s">
        <v>5775</v>
      </c>
      <c r="E3360" s="57" t="s">
        <v>446</v>
      </c>
      <c r="F3360" s="57" t="s">
        <v>17</v>
      </c>
      <c r="G3360" s="57">
        <v>9812</v>
      </c>
      <c r="H3360" s="57">
        <v>1</v>
      </c>
      <c r="I3360" s="57">
        <v>8</v>
      </c>
      <c r="J3360" s="57">
        <v>2</v>
      </c>
      <c r="K3360" s="57">
        <f t="shared" si="280"/>
        <v>10</v>
      </c>
      <c r="L3360" s="57">
        <f t="shared" si="281"/>
        <v>10</v>
      </c>
      <c r="M3360" s="4" t="s">
        <v>5777</v>
      </c>
      <c r="N3360" s="57" t="s">
        <v>47</v>
      </c>
      <c r="O3360" s="57"/>
      <c r="P3360" s="4" t="s">
        <v>5778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78"/>
        <v>26</v>
      </c>
      <c r="C3361" s="57" t="str">
        <f t="shared" si="279"/>
        <v>Jun</v>
      </c>
      <c r="D3361" s="4" t="s">
        <v>5775</v>
      </c>
      <c r="E3361" s="57" t="s">
        <v>446</v>
      </c>
      <c r="F3361" s="57" t="s">
        <v>17</v>
      </c>
      <c r="G3361" s="57">
        <v>9812</v>
      </c>
      <c r="H3361" s="57">
        <v>3</v>
      </c>
      <c r="I3361" s="57">
        <v>8</v>
      </c>
      <c r="J3361" s="57">
        <v>4</v>
      </c>
      <c r="K3361" s="57">
        <f t="shared" si="280"/>
        <v>12</v>
      </c>
      <c r="L3361" s="57">
        <f t="shared" si="281"/>
        <v>36</v>
      </c>
      <c r="M3361" s="4" t="s">
        <v>5777</v>
      </c>
      <c r="N3361" s="57" t="s">
        <v>47</v>
      </c>
      <c r="O3361" s="57"/>
      <c r="P3361" s="4" t="s">
        <v>5778</v>
      </c>
      <c r="Q3361" s="4"/>
    </row>
    <row r="3362" spans="1:17" s="1" customFormat="1" ht="18.649999999999999" customHeight="1" x14ac:dyDescent="0.35">
      <c r="A3362" s="3">
        <v>46200</v>
      </c>
      <c r="B3362" s="57">
        <f t="shared" si="278"/>
        <v>26</v>
      </c>
      <c r="C3362" s="57" t="str">
        <f t="shared" si="279"/>
        <v>Jun</v>
      </c>
      <c r="D3362" s="4" t="s">
        <v>552</v>
      </c>
      <c r="E3362" s="57" t="s">
        <v>34</v>
      </c>
      <c r="F3362" s="57" t="s">
        <v>17</v>
      </c>
      <c r="G3362" s="57">
        <v>9814</v>
      </c>
      <c r="H3362" s="57">
        <v>46</v>
      </c>
      <c r="I3362" s="57">
        <v>8</v>
      </c>
      <c r="J3362" s="57">
        <v>4</v>
      </c>
      <c r="K3362" s="57">
        <f t="shared" si="280"/>
        <v>12</v>
      </c>
      <c r="L3362" s="57">
        <f t="shared" si="281"/>
        <v>552</v>
      </c>
      <c r="M3362" s="4" t="s">
        <v>1913</v>
      </c>
      <c r="N3362" s="57" t="s">
        <v>444</v>
      </c>
      <c r="O3362" s="57"/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78"/>
        <v>26</v>
      </c>
      <c r="C3363" s="57" t="str">
        <f t="shared" si="279"/>
        <v>Jun</v>
      </c>
      <c r="D3363" s="4" t="s">
        <v>6164</v>
      </c>
      <c r="E3363" s="57" t="s">
        <v>34</v>
      </c>
      <c r="F3363" s="57" t="s">
        <v>17</v>
      </c>
      <c r="G3363" s="57">
        <v>9814</v>
      </c>
      <c r="H3363" s="57">
        <v>3</v>
      </c>
      <c r="I3363" s="57">
        <v>8</v>
      </c>
      <c r="J3363" s="57">
        <v>4</v>
      </c>
      <c r="K3363" s="57">
        <f t="shared" si="280"/>
        <v>12</v>
      </c>
      <c r="L3363" s="57">
        <f t="shared" si="281"/>
        <v>36</v>
      </c>
      <c r="M3363" s="4" t="s">
        <v>5777</v>
      </c>
      <c r="N3363" s="57" t="s">
        <v>47</v>
      </c>
      <c r="O3363" s="57"/>
      <c r="P3363" s="4" t="s">
        <v>5778</v>
      </c>
      <c r="Q3363" s="4"/>
    </row>
    <row r="3364" spans="1:17" s="1" customFormat="1" ht="18.649999999999999" customHeight="1" x14ac:dyDescent="0.35">
      <c r="A3364" s="3">
        <v>46201</v>
      </c>
      <c r="B3364" s="57">
        <f t="shared" si="278"/>
        <v>27</v>
      </c>
      <c r="C3364" s="57" t="str">
        <f t="shared" si="279"/>
        <v>Jun</v>
      </c>
      <c r="D3364" s="4" t="s">
        <v>601</v>
      </c>
      <c r="E3364" s="57" t="s">
        <v>446</v>
      </c>
      <c r="F3364" s="57" t="s">
        <v>18</v>
      </c>
      <c r="G3364" s="57">
        <v>9812</v>
      </c>
      <c r="H3364" s="57">
        <v>1</v>
      </c>
      <c r="I3364" s="57"/>
      <c r="J3364" s="57">
        <v>8</v>
      </c>
      <c r="K3364" s="57">
        <f t="shared" si="280"/>
        <v>8</v>
      </c>
      <c r="L3364" s="57">
        <f t="shared" si="281"/>
        <v>8</v>
      </c>
      <c r="M3364" s="4" t="s">
        <v>5777</v>
      </c>
      <c r="N3364" s="57" t="s">
        <v>47</v>
      </c>
      <c r="O3364" s="57"/>
      <c r="P3364" s="4" t="s">
        <v>5778</v>
      </c>
      <c r="Q3364" s="4"/>
    </row>
    <row r="3365" spans="1:17" s="1" customFormat="1" ht="18.649999999999999" customHeight="1" x14ac:dyDescent="0.35">
      <c r="A3365" s="3">
        <v>46201</v>
      </c>
      <c r="B3365" s="57">
        <f t="shared" si="278"/>
        <v>27</v>
      </c>
      <c r="C3365" s="57" t="str">
        <f t="shared" si="279"/>
        <v>Jun</v>
      </c>
      <c r="D3365" s="4" t="s">
        <v>6364</v>
      </c>
      <c r="E3365" s="57" t="s">
        <v>446</v>
      </c>
      <c r="F3365" s="57" t="s">
        <v>18</v>
      </c>
      <c r="G3365" s="57">
        <v>9812</v>
      </c>
      <c r="H3365" s="57">
        <v>11</v>
      </c>
      <c r="I3365" s="57"/>
      <c r="J3365" s="57">
        <v>11.5</v>
      </c>
      <c r="K3365" s="57">
        <f t="shared" si="280"/>
        <v>11.5</v>
      </c>
      <c r="L3365" s="57">
        <f t="shared" si="281"/>
        <v>126.5</v>
      </c>
      <c r="M3365" s="4" t="s">
        <v>5777</v>
      </c>
      <c r="N3365" s="57" t="s">
        <v>47</v>
      </c>
      <c r="O3365" s="57"/>
      <c r="P3365" s="4" t="s">
        <v>5778</v>
      </c>
      <c r="Q3365" s="4"/>
    </row>
    <row r="3366" spans="1:17" s="1" customFormat="1" ht="18.649999999999999" customHeight="1" x14ac:dyDescent="0.35">
      <c r="A3366" s="3">
        <v>46201</v>
      </c>
      <c r="B3366" s="57">
        <f t="shared" si="278"/>
        <v>27</v>
      </c>
      <c r="C3366" s="57" t="str">
        <f t="shared" si="279"/>
        <v>Jun</v>
      </c>
      <c r="D3366" s="4" t="s">
        <v>2635</v>
      </c>
      <c r="E3366" s="57" t="s">
        <v>446</v>
      </c>
      <c r="F3366" s="57" t="s">
        <v>18</v>
      </c>
      <c r="G3366" s="57">
        <v>9812</v>
      </c>
      <c r="H3366" s="57">
        <v>1</v>
      </c>
      <c r="I3366" s="57"/>
      <c r="J3366" s="57">
        <v>11.75</v>
      </c>
      <c r="K3366" s="57">
        <f t="shared" si="280"/>
        <v>11.75</v>
      </c>
      <c r="L3366" s="57">
        <f t="shared" si="281"/>
        <v>11.75</v>
      </c>
      <c r="M3366" s="4" t="s">
        <v>5777</v>
      </c>
      <c r="N3366" s="57" t="s">
        <v>47</v>
      </c>
      <c r="O3366" s="57"/>
      <c r="P3366" s="4" t="s">
        <v>5778</v>
      </c>
      <c r="Q3366" s="4"/>
    </row>
    <row r="3367" spans="1:17" s="1" customFormat="1" ht="18.649999999999999" customHeight="1" x14ac:dyDescent="0.35">
      <c r="A3367" s="3">
        <v>46201</v>
      </c>
      <c r="B3367" s="57">
        <f t="shared" ref="B3367:B3431" si="282">WEEKNUM(A3367)</f>
        <v>27</v>
      </c>
      <c r="C3367" s="57" t="str">
        <f t="shared" ref="C3367:C3431" si="283">TEXT(A3367,"Mmm")</f>
        <v>Jun</v>
      </c>
      <c r="D3367" s="4" t="s">
        <v>6365</v>
      </c>
      <c r="E3367" s="57" t="s">
        <v>446</v>
      </c>
      <c r="F3367" s="57" t="s">
        <v>18</v>
      </c>
      <c r="G3367" s="57">
        <v>9812</v>
      </c>
      <c r="H3367" s="57">
        <v>6</v>
      </c>
      <c r="I3367" s="57"/>
      <c r="J3367" s="57">
        <v>12</v>
      </c>
      <c r="K3367" s="57">
        <f t="shared" si="280"/>
        <v>12</v>
      </c>
      <c r="L3367" s="57">
        <f t="shared" si="281"/>
        <v>72</v>
      </c>
      <c r="M3367" s="4" t="s">
        <v>5777</v>
      </c>
      <c r="N3367" s="57" t="s">
        <v>47</v>
      </c>
      <c r="O3367" s="57"/>
      <c r="P3367" s="4" t="s">
        <v>5778</v>
      </c>
      <c r="Q3367" s="4"/>
    </row>
    <row r="3368" spans="1:17" s="1" customFormat="1" ht="18.649999999999999" customHeight="1" x14ac:dyDescent="0.35">
      <c r="A3368" s="3">
        <v>46201</v>
      </c>
      <c r="B3368" s="57">
        <f t="shared" si="282"/>
        <v>27</v>
      </c>
      <c r="C3368" s="57" t="str">
        <f t="shared" si="283"/>
        <v>Jun</v>
      </c>
      <c r="D3368" s="4" t="s">
        <v>1290</v>
      </c>
      <c r="E3368" s="57" t="s">
        <v>446</v>
      </c>
      <c r="F3368" s="57" t="s">
        <v>18</v>
      </c>
      <c r="G3368" s="57">
        <v>9812</v>
      </c>
      <c r="H3368" s="57">
        <v>1</v>
      </c>
      <c r="I3368" s="57"/>
      <c r="J3368" s="57">
        <v>8</v>
      </c>
      <c r="K3368" s="57">
        <f t="shared" ref="K3368" si="284">I3368+J3368</f>
        <v>8</v>
      </c>
      <c r="L3368" s="57">
        <f t="shared" ref="L3368" si="285">H3368*K3368</f>
        <v>8</v>
      </c>
      <c r="M3368" s="4" t="s">
        <v>449</v>
      </c>
      <c r="N3368" s="57" t="s">
        <v>52</v>
      </c>
      <c r="O3368" s="57"/>
      <c r="P3368" s="4" t="s">
        <v>6261</v>
      </c>
      <c r="Q3368" s="4"/>
    </row>
    <row r="3369" spans="1:17" s="1" customFormat="1" ht="18.649999999999999" customHeight="1" x14ac:dyDescent="0.35">
      <c r="A3369" s="3">
        <v>46201</v>
      </c>
      <c r="B3369" s="57">
        <f t="shared" si="282"/>
        <v>27</v>
      </c>
      <c r="C3369" s="57" t="str">
        <f t="shared" si="283"/>
        <v>Jun</v>
      </c>
      <c r="D3369" s="4" t="s">
        <v>6366</v>
      </c>
      <c r="E3369" s="57" t="s">
        <v>34</v>
      </c>
      <c r="F3369" s="57" t="s">
        <v>17</v>
      </c>
      <c r="G3369" s="57">
        <v>9814</v>
      </c>
      <c r="H3369" s="57">
        <v>1</v>
      </c>
      <c r="I3369" s="57"/>
      <c r="J3369" s="57">
        <v>8</v>
      </c>
      <c r="K3369" s="57">
        <f t="shared" si="280"/>
        <v>8</v>
      </c>
      <c r="L3369" s="57">
        <f t="shared" si="281"/>
        <v>8</v>
      </c>
      <c r="M3369" s="4" t="s">
        <v>5777</v>
      </c>
      <c r="N3369" s="57" t="s">
        <v>47</v>
      </c>
      <c r="O3369" s="57"/>
      <c r="P3369" s="4" t="s">
        <v>5778</v>
      </c>
      <c r="Q3369" s="4"/>
    </row>
    <row r="3370" spans="1:17" s="1" customFormat="1" ht="18.649999999999999" customHeight="1" x14ac:dyDescent="0.35">
      <c r="A3370" s="3">
        <v>46201</v>
      </c>
      <c r="B3370" s="57">
        <f t="shared" si="282"/>
        <v>27</v>
      </c>
      <c r="C3370" s="57" t="str">
        <f t="shared" si="283"/>
        <v>Jun</v>
      </c>
      <c r="D3370" s="4" t="s">
        <v>6164</v>
      </c>
      <c r="E3370" s="57" t="s">
        <v>34</v>
      </c>
      <c r="F3370" s="57" t="s">
        <v>17</v>
      </c>
      <c r="G3370" s="57">
        <v>9814</v>
      </c>
      <c r="H3370" s="57">
        <v>1</v>
      </c>
      <c r="I3370" s="57"/>
      <c r="J3370" s="57">
        <v>8.75</v>
      </c>
      <c r="K3370" s="57">
        <f t="shared" si="280"/>
        <v>8.75</v>
      </c>
      <c r="L3370" s="57">
        <f t="shared" si="281"/>
        <v>8.75</v>
      </c>
      <c r="M3370" s="4" t="s">
        <v>5777</v>
      </c>
      <c r="N3370" s="57" t="s">
        <v>47</v>
      </c>
      <c r="O3370" s="57"/>
      <c r="P3370" s="4" t="s">
        <v>5778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82"/>
        <v>27</v>
      </c>
      <c r="C3371" s="57" t="str">
        <f t="shared" si="283"/>
        <v>Jun</v>
      </c>
      <c r="D3371" s="4" t="s">
        <v>1427</v>
      </c>
      <c r="E3371" s="57" t="s">
        <v>34</v>
      </c>
      <c r="F3371" s="57" t="s">
        <v>17</v>
      </c>
      <c r="G3371" s="57">
        <v>9814</v>
      </c>
      <c r="H3371" s="57">
        <v>1</v>
      </c>
      <c r="I3371" s="57"/>
      <c r="J3371" s="57">
        <v>9</v>
      </c>
      <c r="K3371" s="57">
        <f t="shared" si="280"/>
        <v>9</v>
      </c>
      <c r="L3371" s="57">
        <f t="shared" si="281"/>
        <v>9</v>
      </c>
      <c r="M3371" s="4" t="s">
        <v>5777</v>
      </c>
      <c r="N3371" s="57" t="s">
        <v>47</v>
      </c>
      <c r="O3371" s="57"/>
      <c r="P3371" s="4" t="s">
        <v>5778</v>
      </c>
      <c r="Q3371" s="4"/>
    </row>
    <row r="3372" spans="1:17" s="1" customFormat="1" ht="18.649999999999999" customHeight="1" x14ac:dyDescent="0.35">
      <c r="A3372" s="3">
        <v>46202</v>
      </c>
      <c r="B3372" s="57">
        <f t="shared" si="282"/>
        <v>27</v>
      </c>
      <c r="C3372" s="57" t="str">
        <f t="shared" si="283"/>
        <v>Jun</v>
      </c>
      <c r="D3372" s="4" t="s">
        <v>436</v>
      </c>
      <c r="E3372" s="57" t="s">
        <v>34</v>
      </c>
      <c r="F3372" s="57" t="s">
        <v>18</v>
      </c>
      <c r="G3372" s="57">
        <v>9814</v>
      </c>
      <c r="H3372" s="57">
        <v>1</v>
      </c>
      <c r="I3372" s="57">
        <v>8</v>
      </c>
      <c r="J3372" s="57">
        <v>1</v>
      </c>
      <c r="K3372" s="57">
        <f t="shared" si="280"/>
        <v>9</v>
      </c>
      <c r="L3372" s="57">
        <f t="shared" si="281"/>
        <v>9</v>
      </c>
      <c r="M3372" s="4" t="s">
        <v>453</v>
      </c>
      <c r="N3372" s="57" t="s">
        <v>436</v>
      </c>
      <c r="O3372" s="57"/>
      <c r="P3372" s="4"/>
      <c r="Q3372" s="4"/>
    </row>
    <row r="3373" spans="1:17" s="1" customFormat="1" ht="18.649999999999999" customHeight="1" x14ac:dyDescent="0.35">
      <c r="A3373" s="3">
        <v>46202</v>
      </c>
      <c r="B3373" s="57">
        <f t="shared" si="282"/>
        <v>27</v>
      </c>
      <c r="C3373" s="57" t="str">
        <f t="shared" si="283"/>
        <v>Jun</v>
      </c>
      <c r="D3373" s="4" t="s">
        <v>436</v>
      </c>
      <c r="E3373" s="57" t="s">
        <v>34</v>
      </c>
      <c r="F3373" s="57" t="s">
        <v>18</v>
      </c>
      <c r="G3373" s="57">
        <v>9814</v>
      </c>
      <c r="H3373" s="57">
        <v>1</v>
      </c>
      <c r="I3373" s="57">
        <v>8</v>
      </c>
      <c r="J3373" s="57">
        <v>2</v>
      </c>
      <c r="K3373" s="57">
        <f t="shared" si="280"/>
        <v>10</v>
      </c>
      <c r="L3373" s="57">
        <f t="shared" si="281"/>
        <v>10</v>
      </c>
      <c r="M3373" s="4" t="s">
        <v>453</v>
      </c>
      <c r="N3373" s="57" t="s">
        <v>436</v>
      </c>
      <c r="O3373" s="57"/>
      <c r="P3373" s="4"/>
      <c r="Q3373" s="4"/>
    </row>
    <row r="3374" spans="1:17" s="1" customFormat="1" ht="18.649999999999999" customHeight="1" x14ac:dyDescent="0.35">
      <c r="A3374" s="3">
        <v>46202</v>
      </c>
      <c r="B3374" s="57">
        <f t="shared" si="282"/>
        <v>27</v>
      </c>
      <c r="C3374" s="57" t="str">
        <f t="shared" si="283"/>
        <v>Jun</v>
      </c>
      <c r="D3374" s="4" t="s">
        <v>2280</v>
      </c>
      <c r="E3374" s="57" t="s">
        <v>34</v>
      </c>
      <c r="F3374" s="57" t="s">
        <v>18</v>
      </c>
      <c r="G3374" s="57">
        <v>9814</v>
      </c>
      <c r="H3374" s="57">
        <v>1</v>
      </c>
      <c r="I3374" s="57">
        <v>2</v>
      </c>
      <c r="J3374" s="57"/>
      <c r="K3374" s="57">
        <f t="shared" si="280"/>
        <v>2</v>
      </c>
      <c r="L3374" s="57">
        <f t="shared" si="281"/>
        <v>2</v>
      </c>
      <c r="M3374" s="4" t="s">
        <v>449</v>
      </c>
      <c r="N3374" s="57" t="s">
        <v>52</v>
      </c>
      <c r="O3374" s="57"/>
      <c r="P3374" s="4" t="s">
        <v>2429</v>
      </c>
      <c r="Q3374" s="4"/>
    </row>
    <row r="3375" spans="1:17" s="1" customFormat="1" ht="18.649999999999999" customHeight="1" x14ac:dyDescent="0.35">
      <c r="A3375" s="3">
        <v>46202</v>
      </c>
      <c r="B3375" s="57">
        <f t="shared" si="282"/>
        <v>27</v>
      </c>
      <c r="C3375" s="57" t="str">
        <f t="shared" si="283"/>
        <v>Jun</v>
      </c>
      <c r="D3375" s="4" t="s">
        <v>2281</v>
      </c>
      <c r="E3375" s="57" t="s">
        <v>34</v>
      </c>
      <c r="F3375" s="57" t="s">
        <v>18</v>
      </c>
      <c r="G3375" s="57">
        <v>9814</v>
      </c>
      <c r="H3375" s="57">
        <v>1</v>
      </c>
      <c r="I3375" s="57">
        <v>2</v>
      </c>
      <c r="J3375" s="57"/>
      <c r="K3375" s="57">
        <f t="shared" si="280"/>
        <v>2</v>
      </c>
      <c r="L3375" s="57">
        <f t="shared" si="281"/>
        <v>2</v>
      </c>
      <c r="M3375" s="4" t="s">
        <v>449</v>
      </c>
      <c r="N3375" s="57" t="s">
        <v>52</v>
      </c>
      <c r="O3375" s="57"/>
      <c r="P3375" s="4" t="s">
        <v>2429</v>
      </c>
      <c r="Q3375" s="4"/>
    </row>
    <row r="3376" spans="1:17" s="1" customFormat="1" ht="18.649999999999999" customHeight="1" x14ac:dyDescent="0.35">
      <c r="A3376" s="3">
        <v>46202</v>
      </c>
      <c r="B3376" s="57">
        <f t="shared" si="282"/>
        <v>27</v>
      </c>
      <c r="C3376" s="57" t="str">
        <f t="shared" si="283"/>
        <v>Jun</v>
      </c>
      <c r="D3376" s="4" t="s">
        <v>2283</v>
      </c>
      <c r="E3376" s="57" t="s">
        <v>34</v>
      </c>
      <c r="F3376" s="57" t="s">
        <v>18</v>
      </c>
      <c r="G3376" s="57">
        <v>9814</v>
      </c>
      <c r="H3376" s="57">
        <v>1</v>
      </c>
      <c r="I3376" s="57">
        <v>8</v>
      </c>
      <c r="J3376" s="57"/>
      <c r="K3376" s="57">
        <f t="shared" si="280"/>
        <v>8</v>
      </c>
      <c r="L3376" s="57">
        <f t="shared" si="281"/>
        <v>8</v>
      </c>
      <c r="M3376" s="4" t="s">
        <v>5747</v>
      </c>
      <c r="N3376" s="57" t="s">
        <v>47</v>
      </c>
      <c r="O3376" s="57"/>
      <c r="P3376" s="4" t="s">
        <v>5776</v>
      </c>
      <c r="Q3376" s="4"/>
    </row>
    <row r="3377" spans="1:17" s="1" customFormat="1" ht="18.649999999999999" customHeight="1" x14ac:dyDescent="0.35">
      <c r="A3377" s="3">
        <v>46202</v>
      </c>
      <c r="B3377" s="57">
        <f t="shared" si="282"/>
        <v>27</v>
      </c>
      <c r="C3377" s="57" t="str">
        <f t="shared" si="283"/>
        <v>Jun</v>
      </c>
      <c r="D3377" s="4" t="s">
        <v>2255</v>
      </c>
      <c r="E3377" s="57" t="s">
        <v>446</v>
      </c>
      <c r="F3377" s="57" t="s">
        <v>18</v>
      </c>
      <c r="G3377" s="57">
        <v>9812</v>
      </c>
      <c r="H3377" s="57">
        <v>1</v>
      </c>
      <c r="I3377" s="57">
        <v>8</v>
      </c>
      <c r="J3377" s="57">
        <v>3.75</v>
      </c>
      <c r="K3377" s="57">
        <f t="shared" si="280"/>
        <v>11.75</v>
      </c>
      <c r="L3377" s="57">
        <f t="shared" si="281"/>
        <v>11.75</v>
      </c>
      <c r="M3377" s="4" t="s">
        <v>5777</v>
      </c>
      <c r="N3377" s="57" t="s">
        <v>47</v>
      </c>
      <c r="O3377" s="57"/>
      <c r="P3377" s="4" t="s">
        <v>6301</v>
      </c>
      <c r="Q3377" s="4"/>
    </row>
    <row r="3378" spans="1:17" s="1" customFormat="1" ht="18.649999999999999" customHeight="1" x14ac:dyDescent="0.35">
      <c r="A3378" s="3">
        <v>46202</v>
      </c>
      <c r="B3378" s="57">
        <f t="shared" si="282"/>
        <v>27</v>
      </c>
      <c r="C3378" s="57" t="str">
        <f t="shared" si="283"/>
        <v>Jun</v>
      </c>
      <c r="D3378" s="4" t="s">
        <v>5329</v>
      </c>
      <c r="E3378" s="57" t="s">
        <v>446</v>
      </c>
      <c r="F3378" s="57" t="s">
        <v>18</v>
      </c>
      <c r="G3378" s="57">
        <v>9812</v>
      </c>
      <c r="H3378" s="57">
        <v>2</v>
      </c>
      <c r="I3378" s="57">
        <v>8</v>
      </c>
      <c r="J3378" s="57">
        <v>4</v>
      </c>
      <c r="K3378" s="57">
        <f t="shared" ref="K3378:K3442" si="286">I3378+J3378</f>
        <v>12</v>
      </c>
      <c r="L3378" s="57">
        <f t="shared" si="281"/>
        <v>24</v>
      </c>
      <c r="M3378" s="4" t="s">
        <v>5777</v>
      </c>
      <c r="N3378" s="57" t="s">
        <v>47</v>
      </c>
      <c r="O3378" s="57"/>
      <c r="P3378" s="4" t="s">
        <v>6301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82"/>
        <v>27</v>
      </c>
      <c r="C3379" s="57" t="str">
        <f t="shared" si="283"/>
        <v>Jun</v>
      </c>
      <c r="D3379" s="4" t="s">
        <v>5272</v>
      </c>
      <c r="E3379" s="57" t="s">
        <v>446</v>
      </c>
      <c r="F3379" s="57" t="s">
        <v>18</v>
      </c>
      <c r="G3379" s="57">
        <v>9812</v>
      </c>
      <c r="H3379" s="57">
        <v>8</v>
      </c>
      <c r="I3379" s="57">
        <v>8</v>
      </c>
      <c r="J3379" s="57"/>
      <c r="K3379" s="57">
        <f t="shared" si="286"/>
        <v>8</v>
      </c>
      <c r="L3379" s="57">
        <f t="shared" si="281"/>
        <v>64</v>
      </c>
      <c r="M3379" s="4" t="s">
        <v>5747</v>
      </c>
      <c r="N3379" s="57" t="s">
        <v>47</v>
      </c>
      <c r="O3379" s="57"/>
      <c r="P3379" s="4" t="s">
        <v>5776</v>
      </c>
      <c r="Q3379" s="4"/>
    </row>
    <row r="3380" spans="1:17" s="1" customFormat="1" ht="18.649999999999999" customHeight="1" x14ac:dyDescent="0.35">
      <c r="A3380" s="3">
        <v>46202</v>
      </c>
      <c r="B3380" s="57">
        <f t="shared" si="282"/>
        <v>27</v>
      </c>
      <c r="C3380" s="57" t="str">
        <f t="shared" si="283"/>
        <v>Jun</v>
      </c>
      <c r="D3380" s="4" t="s">
        <v>1290</v>
      </c>
      <c r="E3380" s="57" t="s">
        <v>446</v>
      </c>
      <c r="F3380" s="57" t="s">
        <v>18</v>
      </c>
      <c r="G3380" s="57">
        <v>9812</v>
      </c>
      <c r="H3380" s="57">
        <v>5</v>
      </c>
      <c r="I3380" s="57">
        <v>8</v>
      </c>
      <c r="J3380" s="57"/>
      <c r="K3380" s="57">
        <f t="shared" si="286"/>
        <v>8</v>
      </c>
      <c r="L3380" s="57">
        <f t="shared" si="281"/>
        <v>40</v>
      </c>
      <c r="M3380" s="4" t="s">
        <v>6410</v>
      </c>
      <c r="N3380" s="57" t="s">
        <v>6411</v>
      </c>
      <c r="O3380" s="57"/>
      <c r="P3380" s="4" t="s">
        <v>6412</v>
      </c>
      <c r="Q3380" s="4"/>
    </row>
    <row r="3381" spans="1:17" s="1" customFormat="1" ht="18.649999999999999" customHeight="1" x14ac:dyDescent="0.35">
      <c r="A3381" s="3">
        <v>46202</v>
      </c>
      <c r="B3381" s="57">
        <f t="shared" si="282"/>
        <v>27</v>
      </c>
      <c r="C3381" s="57" t="str">
        <f t="shared" si="283"/>
        <v>Jun</v>
      </c>
      <c r="D3381" s="4" t="s">
        <v>1290</v>
      </c>
      <c r="E3381" s="57" t="s">
        <v>446</v>
      </c>
      <c r="F3381" s="57" t="s">
        <v>18</v>
      </c>
      <c r="G3381" s="57">
        <v>9812</v>
      </c>
      <c r="H3381" s="57">
        <v>2</v>
      </c>
      <c r="I3381" s="57">
        <v>8</v>
      </c>
      <c r="J3381" s="57"/>
      <c r="K3381" s="57">
        <f t="shared" si="286"/>
        <v>8</v>
      </c>
      <c r="L3381" s="57">
        <f t="shared" si="281"/>
        <v>16</v>
      </c>
      <c r="M3381" s="4" t="s">
        <v>449</v>
      </c>
      <c r="N3381" s="57" t="s">
        <v>52</v>
      </c>
      <c r="O3381" s="57"/>
      <c r="P3381" s="4" t="s">
        <v>6209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82"/>
        <v>27</v>
      </c>
      <c r="C3382" s="57" t="str">
        <f t="shared" si="283"/>
        <v>Jun</v>
      </c>
      <c r="D3382" s="4" t="s">
        <v>1290</v>
      </c>
      <c r="E3382" s="57" t="s">
        <v>446</v>
      </c>
      <c r="F3382" s="57" t="s">
        <v>18</v>
      </c>
      <c r="G3382" s="57">
        <v>9812</v>
      </c>
      <c r="H3382" s="57">
        <v>1</v>
      </c>
      <c r="I3382" s="57">
        <v>8</v>
      </c>
      <c r="J3382" s="57">
        <v>3.75</v>
      </c>
      <c r="K3382" s="57">
        <f t="shared" si="286"/>
        <v>11.75</v>
      </c>
      <c r="L3382" s="57">
        <f t="shared" si="281"/>
        <v>11.75</v>
      </c>
      <c r="M3382" s="4" t="s">
        <v>449</v>
      </c>
      <c r="N3382" s="57" t="s">
        <v>52</v>
      </c>
      <c r="O3382" s="57"/>
      <c r="P3382" s="4" t="s">
        <v>6261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82"/>
        <v>27</v>
      </c>
      <c r="C3383" s="57" t="str">
        <f t="shared" si="283"/>
        <v>Jun</v>
      </c>
      <c r="D3383" s="4" t="s">
        <v>441</v>
      </c>
      <c r="E3383" s="57" t="s">
        <v>446</v>
      </c>
      <c r="F3383" s="57" t="s">
        <v>18</v>
      </c>
      <c r="G3383" s="57">
        <v>9812</v>
      </c>
      <c r="H3383" s="57">
        <v>3</v>
      </c>
      <c r="I3383" s="57">
        <v>8</v>
      </c>
      <c r="J3383" s="57">
        <v>4</v>
      </c>
      <c r="K3383" s="57">
        <f t="shared" si="286"/>
        <v>12</v>
      </c>
      <c r="L3383" s="57">
        <f t="shared" si="281"/>
        <v>36</v>
      </c>
      <c r="M3383" s="4" t="s">
        <v>449</v>
      </c>
      <c r="N3383" s="57" t="s">
        <v>52</v>
      </c>
      <c r="O3383" s="57"/>
      <c r="P3383" s="4" t="s">
        <v>6413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ref="B3384" si="287">WEEKNUM(A3384)</f>
        <v>27</v>
      </c>
      <c r="C3384" s="57" t="str">
        <f t="shared" ref="C3384" si="288">TEXT(A3384,"Mmm")</f>
        <v>Jun</v>
      </c>
      <c r="D3384" s="4" t="s">
        <v>5272</v>
      </c>
      <c r="E3384" s="57" t="s">
        <v>446</v>
      </c>
      <c r="F3384" s="57" t="s">
        <v>18</v>
      </c>
      <c r="G3384" s="57">
        <v>9812</v>
      </c>
      <c r="H3384" s="57">
        <v>2</v>
      </c>
      <c r="I3384" s="57">
        <v>8</v>
      </c>
      <c r="J3384" s="57">
        <v>4</v>
      </c>
      <c r="K3384" s="57">
        <f t="shared" ref="K3384" si="289">I3384+J3384</f>
        <v>12</v>
      </c>
      <c r="L3384" s="57">
        <f t="shared" ref="L3384" si="290">H3384*K3384</f>
        <v>24</v>
      </c>
      <c r="M3384" s="4" t="s">
        <v>450</v>
      </c>
      <c r="N3384" s="57" t="s">
        <v>198</v>
      </c>
      <c r="O3384" s="57"/>
      <c r="P3384" s="4" t="s">
        <v>6417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82"/>
        <v>27</v>
      </c>
      <c r="C3385" s="57" t="str">
        <f t="shared" si="283"/>
        <v>Jun</v>
      </c>
      <c r="D3385" s="4" t="s">
        <v>4337</v>
      </c>
      <c r="E3385" s="57" t="s">
        <v>446</v>
      </c>
      <c r="F3385" s="57" t="s">
        <v>18</v>
      </c>
      <c r="G3385" s="57">
        <v>9812</v>
      </c>
      <c r="H3385" s="57">
        <v>4</v>
      </c>
      <c r="I3385" s="57">
        <v>8</v>
      </c>
      <c r="J3385" s="57">
        <v>4</v>
      </c>
      <c r="K3385" s="57">
        <f t="shared" si="286"/>
        <v>12</v>
      </c>
      <c r="L3385" s="57">
        <f t="shared" si="281"/>
        <v>48</v>
      </c>
      <c r="M3385" s="4" t="s">
        <v>5777</v>
      </c>
      <c r="N3385" s="57" t="s">
        <v>47</v>
      </c>
      <c r="O3385" s="57"/>
      <c r="P3385" s="4" t="s">
        <v>6301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82"/>
        <v>27</v>
      </c>
      <c r="C3386" s="57" t="str">
        <f t="shared" si="283"/>
        <v>Jun</v>
      </c>
      <c r="D3386" s="4" t="s">
        <v>4337</v>
      </c>
      <c r="E3386" s="57" t="s">
        <v>446</v>
      </c>
      <c r="F3386" s="57" t="s">
        <v>18</v>
      </c>
      <c r="G3386" s="57">
        <v>9812</v>
      </c>
      <c r="H3386" s="57">
        <v>10</v>
      </c>
      <c r="I3386" s="57">
        <v>8</v>
      </c>
      <c r="J3386" s="57">
        <v>4</v>
      </c>
      <c r="K3386" s="57">
        <f t="shared" si="286"/>
        <v>12</v>
      </c>
      <c r="L3386" s="57">
        <f t="shared" si="281"/>
        <v>120</v>
      </c>
      <c r="M3386" s="4" t="s">
        <v>5747</v>
      </c>
      <c r="N3386" s="57" t="s">
        <v>47</v>
      </c>
      <c r="O3386" s="57"/>
      <c r="P3386" s="4" t="s">
        <v>6414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82"/>
        <v>27</v>
      </c>
      <c r="C3387" s="57" t="str">
        <f t="shared" si="283"/>
        <v>Jun</v>
      </c>
      <c r="D3387" s="4" t="s">
        <v>4337</v>
      </c>
      <c r="E3387" s="57" t="s">
        <v>446</v>
      </c>
      <c r="F3387" s="57" t="s">
        <v>18</v>
      </c>
      <c r="G3387" s="57">
        <v>9812</v>
      </c>
      <c r="H3387" s="57">
        <v>2</v>
      </c>
      <c r="I3387" s="57">
        <v>8</v>
      </c>
      <c r="J3387" s="57">
        <v>3.5</v>
      </c>
      <c r="K3387" s="57">
        <f t="shared" si="286"/>
        <v>11.5</v>
      </c>
      <c r="L3387" s="57">
        <f t="shared" si="281"/>
        <v>23</v>
      </c>
      <c r="M3387" s="4" t="s">
        <v>6415</v>
      </c>
      <c r="N3387" s="57" t="s">
        <v>47</v>
      </c>
      <c r="O3387" s="57"/>
      <c r="P3387" s="4" t="s">
        <v>6416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82"/>
        <v>27</v>
      </c>
      <c r="C3388" s="57" t="str">
        <f t="shared" si="283"/>
        <v>Jun</v>
      </c>
      <c r="D3388" s="4" t="s">
        <v>4337</v>
      </c>
      <c r="E3388" s="57" t="s">
        <v>446</v>
      </c>
      <c r="F3388" s="57" t="s">
        <v>18</v>
      </c>
      <c r="G3388" s="57">
        <v>9812</v>
      </c>
      <c r="H3388" s="57">
        <v>10</v>
      </c>
      <c r="I3388" s="57">
        <v>8</v>
      </c>
      <c r="J3388" s="57">
        <v>4</v>
      </c>
      <c r="K3388" s="57">
        <f t="shared" si="286"/>
        <v>12</v>
      </c>
      <c r="L3388" s="57">
        <f t="shared" si="281"/>
        <v>120</v>
      </c>
      <c r="M3388" s="4" t="s">
        <v>6415</v>
      </c>
      <c r="N3388" s="57" t="s">
        <v>47</v>
      </c>
      <c r="O3388" s="57"/>
      <c r="P3388" s="4" t="s">
        <v>6416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82"/>
        <v>27</v>
      </c>
      <c r="C3389" s="57" t="str">
        <f t="shared" si="283"/>
        <v>Jun</v>
      </c>
      <c r="D3389" s="4" t="s">
        <v>5079</v>
      </c>
      <c r="E3389" s="57" t="s">
        <v>446</v>
      </c>
      <c r="F3389" s="57" t="s">
        <v>18</v>
      </c>
      <c r="G3389" s="57">
        <v>9812</v>
      </c>
      <c r="H3389" s="57">
        <v>8</v>
      </c>
      <c r="I3389" s="57">
        <v>8</v>
      </c>
      <c r="J3389" s="57"/>
      <c r="K3389" s="57">
        <f t="shared" si="286"/>
        <v>8</v>
      </c>
      <c r="L3389" s="57">
        <f t="shared" si="281"/>
        <v>64</v>
      </c>
      <c r="M3389" s="4" t="s">
        <v>2355</v>
      </c>
      <c r="N3389" s="57" t="s">
        <v>1374</v>
      </c>
      <c r="O3389" s="57"/>
      <c r="P3389" s="4"/>
      <c r="Q3389" s="4"/>
    </row>
    <row r="3390" spans="1:17" s="1" customFormat="1" ht="18.649999999999999" customHeight="1" x14ac:dyDescent="0.35">
      <c r="A3390" s="3">
        <v>46202</v>
      </c>
      <c r="B3390" s="57">
        <f t="shared" si="282"/>
        <v>27</v>
      </c>
      <c r="C3390" s="57" t="str">
        <f t="shared" si="283"/>
        <v>Jun</v>
      </c>
      <c r="D3390" s="4" t="s">
        <v>5176</v>
      </c>
      <c r="E3390" s="57" t="s">
        <v>446</v>
      </c>
      <c r="F3390" s="57" t="s">
        <v>18</v>
      </c>
      <c r="G3390" s="57">
        <v>9812</v>
      </c>
      <c r="H3390" s="57">
        <v>6</v>
      </c>
      <c r="I3390" s="57">
        <v>8</v>
      </c>
      <c r="J3390" s="57">
        <v>1</v>
      </c>
      <c r="K3390" s="57">
        <f t="shared" si="286"/>
        <v>9</v>
      </c>
      <c r="L3390" s="57">
        <f t="shared" ref="L3390:L3453" si="291">H3390*K3390</f>
        <v>54</v>
      </c>
      <c r="M3390" s="4" t="s">
        <v>2355</v>
      </c>
      <c r="N3390" s="57" t="s">
        <v>1374</v>
      </c>
      <c r="O3390" s="57"/>
      <c r="P3390" s="4"/>
      <c r="Q3390" s="4"/>
    </row>
    <row r="3391" spans="1:17" s="1" customFormat="1" ht="18.649999999999999" customHeight="1" x14ac:dyDescent="0.35">
      <c r="A3391" s="3">
        <v>46202</v>
      </c>
      <c r="B3391" s="57">
        <f t="shared" si="282"/>
        <v>27</v>
      </c>
      <c r="C3391" s="57" t="str">
        <f t="shared" si="283"/>
        <v>Jun</v>
      </c>
      <c r="D3391" s="4" t="s">
        <v>3412</v>
      </c>
      <c r="E3391" s="57" t="s">
        <v>446</v>
      </c>
      <c r="F3391" s="57" t="s">
        <v>18</v>
      </c>
      <c r="G3391" s="57">
        <v>9812</v>
      </c>
      <c r="H3391" s="57">
        <v>1</v>
      </c>
      <c r="I3391" s="57">
        <v>8</v>
      </c>
      <c r="J3391" s="57"/>
      <c r="K3391" s="57">
        <f t="shared" si="286"/>
        <v>8</v>
      </c>
      <c r="L3391" s="57">
        <f t="shared" si="291"/>
        <v>8</v>
      </c>
      <c r="M3391" s="4" t="s">
        <v>1913</v>
      </c>
      <c r="N3391" s="57" t="s">
        <v>444</v>
      </c>
      <c r="O3391" s="57"/>
      <c r="P3391" s="4"/>
      <c r="Q3391" s="4"/>
    </row>
    <row r="3392" spans="1:17" s="1" customFormat="1" ht="18.649999999999999" customHeight="1" x14ac:dyDescent="0.35">
      <c r="A3392" s="3">
        <v>46202</v>
      </c>
      <c r="B3392" s="57">
        <f t="shared" si="282"/>
        <v>27</v>
      </c>
      <c r="C3392" s="57" t="str">
        <f t="shared" si="283"/>
        <v>Jun</v>
      </c>
      <c r="D3392" s="4" t="s">
        <v>441</v>
      </c>
      <c r="E3392" s="57" t="s">
        <v>446</v>
      </c>
      <c r="F3392" s="57" t="s">
        <v>18</v>
      </c>
      <c r="G3392" s="57">
        <v>9812</v>
      </c>
      <c r="H3392" s="57">
        <v>3</v>
      </c>
      <c r="I3392" s="57">
        <v>8</v>
      </c>
      <c r="J3392" s="57">
        <v>2</v>
      </c>
      <c r="K3392" s="57">
        <f t="shared" si="286"/>
        <v>10</v>
      </c>
      <c r="L3392" s="57">
        <f t="shared" si="291"/>
        <v>30</v>
      </c>
      <c r="M3392" s="4" t="s">
        <v>1913</v>
      </c>
      <c r="N3392" s="57" t="s">
        <v>444</v>
      </c>
      <c r="O3392" s="57"/>
      <c r="P3392" s="4"/>
      <c r="Q3392" s="4"/>
    </row>
    <row r="3393" spans="1:17" s="1" customFormat="1" ht="18.649999999999999" customHeight="1" x14ac:dyDescent="0.35">
      <c r="A3393" s="3">
        <v>46202</v>
      </c>
      <c r="B3393" s="57">
        <f t="shared" si="282"/>
        <v>27</v>
      </c>
      <c r="C3393" s="57" t="str">
        <f t="shared" si="283"/>
        <v>Jun</v>
      </c>
      <c r="D3393" s="4" t="s">
        <v>441</v>
      </c>
      <c r="E3393" s="57" t="s">
        <v>446</v>
      </c>
      <c r="F3393" s="57" t="s">
        <v>18</v>
      </c>
      <c r="G3393" s="57">
        <v>9812</v>
      </c>
      <c r="H3393" s="57">
        <v>4</v>
      </c>
      <c r="I3393" s="57">
        <v>8</v>
      </c>
      <c r="J3393" s="57">
        <v>4</v>
      </c>
      <c r="K3393" s="57">
        <f t="shared" si="286"/>
        <v>12</v>
      </c>
      <c r="L3393" s="57">
        <f t="shared" si="291"/>
        <v>48</v>
      </c>
      <c r="M3393" s="4" t="s">
        <v>1913</v>
      </c>
      <c r="N3393" s="57" t="s">
        <v>444</v>
      </c>
      <c r="O3393" s="57"/>
      <c r="P3393" s="4"/>
      <c r="Q3393" s="4"/>
    </row>
    <row r="3394" spans="1:17" s="1" customFormat="1" ht="18.649999999999999" customHeight="1" x14ac:dyDescent="0.35">
      <c r="A3394" s="3">
        <v>46202</v>
      </c>
      <c r="B3394" s="57">
        <f t="shared" si="282"/>
        <v>27</v>
      </c>
      <c r="C3394" s="57" t="str">
        <f t="shared" si="283"/>
        <v>Jun</v>
      </c>
      <c r="D3394" s="4" t="s">
        <v>676</v>
      </c>
      <c r="E3394" s="57" t="s">
        <v>446</v>
      </c>
      <c r="F3394" s="57" t="s">
        <v>17</v>
      </c>
      <c r="G3394" s="57">
        <v>9812</v>
      </c>
      <c r="H3394" s="57">
        <v>2</v>
      </c>
      <c r="I3394" s="57">
        <v>8</v>
      </c>
      <c r="J3394" s="57">
        <v>4</v>
      </c>
      <c r="K3394" s="57">
        <f t="shared" si="286"/>
        <v>12</v>
      </c>
      <c r="L3394" s="57">
        <f t="shared" si="291"/>
        <v>24</v>
      </c>
      <c r="M3394" s="4" t="s">
        <v>449</v>
      </c>
      <c r="N3394" s="57" t="s">
        <v>52</v>
      </c>
      <c r="O3394" s="57"/>
      <c r="P3394" s="4" t="s">
        <v>5483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82"/>
        <v>27</v>
      </c>
      <c r="C3395" s="57" t="str">
        <f t="shared" si="283"/>
        <v>Jun</v>
      </c>
      <c r="D3395" s="4" t="s">
        <v>5449</v>
      </c>
      <c r="E3395" s="57" t="s">
        <v>446</v>
      </c>
      <c r="F3395" s="57" t="s">
        <v>17</v>
      </c>
      <c r="G3395" s="57">
        <v>9812</v>
      </c>
      <c r="H3395" s="57">
        <v>7</v>
      </c>
      <c r="I3395" s="57">
        <v>8</v>
      </c>
      <c r="J3395" s="57"/>
      <c r="K3395" s="57">
        <f t="shared" si="286"/>
        <v>8</v>
      </c>
      <c r="L3395" s="57">
        <f t="shared" si="291"/>
        <v>56</v>
      </c>
      <c r="M3395" s="4" t="s">
        <v>1913</v>
      </c>
      <c r="N3395" s="57" t="s">
        <v>443</v>
      </c>
      <c r="O3395" s="57"/>
      <c r="P3395" s="4"/>
      <c r="Q3395" s="4"/>
    </row>
    <row r="3396" spans="1:17" s="1" customFormat="1" ht="18.649999999999999" customHeight="1" x14ac:dyDescent="0.35">
      <c r="A3396" s="3">
        <v>46202</v>
      </c>
      <c r="B3396" s="57">
        <f t="shared" si="282"/>
        <v>27</v>
      </c>
      <c r="C3396" s="57" t="str">
        <f t="shared" si="283"/>
        <v>Jun</v>
      </c>
      <c r="D3396" s="4" t="s">
        <v>5449</v>
      </c>
      <c r="E3396" s="57" t="s">
        <v>446</v>
      </c>
      <c r="F3396" s="57" t="s">
        <v>17</v>
      </c>
      <c r="G3396" s="57">
        <v>9812</v>
      </c>
      <c r="H3396" s="57">
        <v>1</v>
      </c>
      <c r="I3396" s="57">
        <v>8</v>
      </c>
      <c r="J3396" s="57">
        <v>1</v>
      </c>
      <c r="K3396" s="57">
        <f t="shared" si="286"/>
        <v>9</v>
      </c>
      <c r="L3396" s="57">
        <f t="shared" si="291"/>
        <v>9</v>
      </c>
      <c r="M3396" s="4" t="s">
        <v>1913</v>
      </c>
      <c r="N3396" s="57" t="s">
        <v>443</v>
      </c>
      <c r="O3396" s="57"/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82"/>
        <v>27</v>
      </c>
      <c r="C3397" s="57" t="str">
        <f t="shared" si="283"/>
        <v>Jun</v>
      </c>
      <c r="D3397" s="4" t="s">
        <v>5449</v>
      </c>
      <c r="E3397" s="57" t="s">
        <v>446</v>
      </c>
      <c r="F3397" s="57" t="s">
        <v>17</v>
      </c>
      <c r="G3397" s="57">
        <v>9812</v>
      </c>
      <c r="H3397" s="57">
        <v>8</v>
      </c>
      <c r="I3397" s="57">
        <v>8</v>
      </c>
      <c r="J3397" s="57">
        <v>2</v>
      </c>
      <c r="K3397" s="57">
        <f t="shared" si="286"/>
        <v>10</v>
      </c>
      <c r="L3397" s="57">
        <f t="shared" si="291"/>
        <v>80</v>
      </c>
      <c r="M3397" s="4" t="s">
        <v>1913</v>
      </c>
      <c r="N3397" s="57" t="s">
        <v>443</v>
      </c>
      <c r="O3397" s="57"/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82"/>
        <v>27</v>
      </c>
      <c r="C3398" s="57" t="str">
        <f t="shared" si="283"/>
        <v>Jun</v>
      </c>
      <c r="D3398" s="4" t="s">
        <v>5449</v>
      </c>
      <c r="E3398" s="57" t="s">
        <v>446</v>
      </c>
      <c r="F3398" s="57" t="s">
        <v>17</v>
      </c>
      <c r="G3398" s="57">
        <v>9812</v>
      </c>
      <c r="H3398" s="57">
        <v>1</v>
      </c>
      <c r="I3398" s="57">
        <v>8</v>
      </c>
      <c r="J3398" s="57">
        <v>3</v>
      </c>
      <c r="K3398" s="57">
        <f t="shared" si="286"/>
        <v>11</v>
      </c>
      <c r="L3398" s="57">
        <f t="shared" si="291"/>
        <v>11</v>
      </c>
      <c r="M3398" s="4" t="s">
        <v>1913</v>
      </c>
      <c r="N3398" s="57" t="s">
        <v>443</v>
      </c>
      <c r="O3398" s="57"/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82"/>
        <v>27</v>
      </c>
      <c r="C3399" s="57" t="str">
        <f t="shared" si="283"/>
        <v>Jun</v>
      </c>
      <c r="D3399" s="4" t="s">
        <v>5449</v>
      </c>
      <c r="E3399" s="57" t="s">
        <v>446</v>
      </c>
      <c r="F3399" s="57" t="s">
        <v>17</v>
      </c>
      <c r="G3399" s="57">
        <v>9812</v>
      </c>
      <c r="H3399" s="57">
        <v>27</v>
      </c>
      <c r="I3399" s="57">
        <v>8</v>
      </c>
      <c r="J3399" s="57">
        <v>3.5</v>
      </c>
      <c r="K3399" s="57">
        <f t="shared" si="286"/>
        <v>11.5</v>
      </c>
      <c r="L3399" s="57">
        <f t="shared" si="291"/>
        <v>310.5</v>
      </c>
      <c r="M3399" s="4" t="s">
        <v>1913</v>
      </c>
      <c r="N3399" s="57" t="s">
        <v>443</v>
      </c>
      <c r="O3399" s="57"/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82"/>
        <v>27</v>
      </c>
      <c r="C3400" s="57" t="str">
        <f t="shared" si="283"/>
        <v>Jun</v>
      </c>
      <c r="D3400" s="4" t="s">
        <v>5449</v>
      </c>
      <c r="E3400" s="57" t="s">
        <v>446</v>
      </c>
      <c r="F3400" s="57" t="s">
        <v>17</v>
      </c>
      <c r="G3400" s="57">
        <v>9812</v>
      </c>
      <c r="H3400" s="57">
        <v>40</v>
      </c>
      <c r="I3400" s="57">
        <v>8</v>
      </c>
      <c r="J3400" s="57">
        <v>4</v>
      </c>
      <c r="K3400" s="57">
        <f t="shared" si="286"/>
        <v>12</v>
      </c>
      <c r="L3400" s="57">
        <f t="shared" si="291"/>
        <v>480</v>
      </c>
      <c r="M3400" s="4" t="s">
        <v>1913</v>
      </c>
      <c r="N3400" s="57" t="s">
        <v>443</v>
      </c>
      <c r="O3400" s="57"/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82"/>
        <v>27</v>
      </c>
      <c r="C3401" s="57" t="str">
        <f t="shared" si="283"/>
        <v>Jun</v>
      </c>
      <c r="D3401" s="4" t="s">
        <v>674</v>
      </c>
      <c r="E3401" s="57" t="s">
        <v>446</v>
      </c>
      <c r="F3401" s="57" t="s">
        <v>17</v>
      </c>
      <c r="G3401" s="57">
        <v>9812</v>
      </c>
      <c r="H3401" s="57">
        <v>1</v>
      </c>
      <c r="I3401" s="57">
        <v>8</v>
      </c>
      <c r="J3401" s="57"/>
      <c r="K3401" s="57">
        <f t="shared" si="286"/>
        <v>8</v>
      </c>
      <c r="L3401" s="57">
        <f t="shared" si="291"/>
        <v>8</v>
      </c>
      <c r="M3401" s="4" t="s">
        <v>1913</v>
      </c>
      <c r="N3401" s="57" t="s">
        <v>444</v>
      </c>
      <c r="O3401" s="57"/>
      <c r="P3401" s="4"/>
      <c r="Q3401" s="4"/>
    </row>
    <row r="3402" spans="1:17" s="1" customFormat="1" ht="18.649999999999999" customHeight="1" x14ac:dyDescent="0.35">
      <c r="A3402" s="3">
        <v>46202</v>
      </c>
      <c r="B3402" s="57">
        <f t="shared" si="282"/>
        <v>27</v>
      </c>
      <c r="C3402" s="57" t="str">
        <f t="shared" si="283"/>
        <v>Jun</v>
      </c>
      <c r="D3402" s="4" t="s">
        <v>5449</v>
      </c>
      <c r="E3402" s="57" t="s">
        <v>446</v>
      </c>
      <c r="F3402" s="57" t="s">
        <v>17</v>
      </c>
      <c r="G3402" s="57">
        <v>9812</v>
      </c>
      <c r="H3402" s="57">
        <v>3</v>
      </c>
      <c r="I3402" s="57">
        <v>8</v>
      </c>
      <c r="J3402" s="57">
        <v>1.5</v>
      </c>
      <c r="K3402" s="57">
        <f t="shared" si="286"/>
        <v>9.5</v>
      </c>
      <c r="L3402" s="57">
        <f t="shared" si="291"/>
        <v>28.5</v>
      </c>
      <c r="M3402" s="4" t="s">
        <v>1913</v>
      </c>
      <c r="N3402" s="57" t="s">
        <v>444</v>
      </c>
      <c r="O3402" s="57"/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82"/>
        <v>27</v>
      </c>
      <c r="C3403" s="57" t="str">
        <f t="shared" si="283"/>
        <v>Jun</v>
      </c>
      <c r="D3403" s="4" t="s">
        <v>5449</v>
      </c>
      <c r="E3403" s="57" t="s">
        <v>446</v>
      </c>
      <c r="F3403" s="57" t="s">
        <v>17</v>
      </c>
      <c r="G3403" s="57">
        <v>9812</v>
      </c>
      <c r="H3403" s="57">
        <v>2</v>
      </c>
      <c r="I3403" s="57">
        <v>8</v>
      </c>
      <c r="J3403" s="57">
        <v>3.5</v>
      </c>
      <c r="K3403" s="57">
        <f t="shared" si="286"/>
        <v>11.5</v>
      </c>
      <c r="L3403" s="57">
        <f t="shared" si="291"/>
        <v>23</v>
      </c>
      <c r="M3403" s="4" t="s">
        <v>1913</v>
      </c>
      <c r="N3403" s="57" t="s">
        <v>444</v>
      </c>
      <c r="O3403" s="57"/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82"/>
        <v>27</v>
      </c>
      <c r="C3404" s="57" t="str">
        <f t="shared" si="283"/>
        <v>Jun</v>
      </c>
      <c r="D3404" s="4" t="s">
        <v>674</v>
      </c>
      <c r="E3404" s="57" t="s">
        <v>446</v>
      </c>
      <c r="F3404" s="57" t="s">
        <v>17</v>
      </c>
      <c r="G3404" s="57">
        <v>9812</v>
      </c>
      <c r="H3404" s="57">
        <v>6</v>
      </c>
      <c r="I3404" s="57">
        <v>8</v>
      </c>
      <c r="J3404" s="57">
        <v>1</v>
      </c>
      <c r="K3404" s="57">
        <f t="shared" si="286"/>
        <v>9</v>
      </c>
      <c r="L3404" s="57">
        <f t="shared" si="291"/>
        <v>54</v>
      </c>
      <c r="M3404" s="4" t="s">
        <v>2355</v>
      </c>
      <c r="N3404" s="57" t="s">
        <v>1374</v>
      </c>
      <c r="O3404" s="57"/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82"/>
        <v>27</v>
      </c>
      <c r="C3405" s="57" t="str">
        <f t="shared" si="283"/>
        <v>Jun</v>
      </c>
      <c r="D3405" s="4" t="s">
        <v>5775</v>
      </c>
      <c r="E3405" s="57" t="s">
        <v>446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2</v>
      </c>
      <c r="K3405" s="57">
        <f t="shared" si="286"/>
        <v>10</v>
      </c>
      <c r="L3405" s="57">
        <f t="shared" si="291"/>
        <v>10</v>
      </c>
      <c r="M3405" s="4" t="s">
        <v>5777</v>
      </c>
      <c r="N3405" s="57" t="s">
        <v>47</v>
      </c>
      <c r="O3405" s="57"/>
      <c r="P3405" s="4" t="s">
        <v>5778</v>
      </c>
      <c r="Q3405" s="4"/>
    </row>
    <row r="3406" spans="1:17" s="1" customFormat="1" ht="18.649999999999999" customHeight="1" x14ac:dyDescent="0.35">
      <c r="A3406" s="3">
        <v>46202</v>
      </c>
      <c r="B3406" s="57">
        <f t="shared" si="282"/>
        <v>27</v>
      </c>
      <c r="C3406" s="57" t="str">
        <f t="shared" si="283"/>
        <v>Jun</v>
      </c>
      <c r="D3406" s="4" t="s">
        <v>5775</v>
      </c>
      <c r="E3406" s="57" t="s">
        <v>446</v>
      </c>
      <c r="F3406" s="57" t="s">
        <v>17</v>
      </c>
      <c r="G3406" s="57">
        <v>9812</v>
      </c>
      <c r="H3406" s="57">
        <v>3</v>
      </c>
      <c r="I3406" s="57">
        <v>8</v>
      </c>
      <c r="J3406" s="57">
        <v>4</v>
      </c>
      <c r="K3406" s="57">
        <f t="shared" si="286"/>
        <v>12</v>
      </c>
      <c r="L3406" s="57">
        <f t="shared" si="291"/>
        <v>36</v>
      </c>
      <c r="M3406" s="4" t="s">
        <v>5777</v>
      </c>
      <c r="N3406" s="57" t="s">
        <v>47</v>
      </c>
      <c r="O3406" s="57"/>
      <c r="P3406" s="4" t="s">
        <v>5778</v>
      </c>
      <c r="Q3406" s="4"/>
    </row>
    <row r="3407" spans="1:17" s="1" customFormat="1" ht="18.649999999999999" customHeight="1" x14ac:dyDescent="0.35">
      <c r="A3407" s="3">
        <v>46202</v>
      </c>
      <c r="B3407" s="57">
        <f t="shared" si="282"/>
        <v>27</v>
      </c>
      <c r="C3407" s="57" t="str">
        <f t="shared" si="283"/>
        <v>Jun</v>
      </c>
      <c r="D3407" s="4" t="s">
        <v>552</v>
      </c>
      <c r="E3407" s="57" t="s">
        <v>34</v>
      </c>
      <c r="F3407" s="57" t="s">
        <v>17</v>
      </c>
      <c r="G3407" s="57">
        <v>9814</v>
      </c>
      <c r="H3407" s="57">
        <v>25</v>
      </c>
      <c r="I3407" s="57">
        <v>8</v>
      </c>
      <c r="J3407" s="57">
        <v>4</v>
      </c>
      <c r="K3407" s="57">
        <f t="shared" si="286"/>
        <v>12</v>
      </c>
      <c r="L3407" s="57">
        <f t="shared" si="291"/>
        <v>300</v>
      </c>
      <c r="M3407" s="4" t="s">
        <v>1913</v>
      </c>
      <c r="N3407" s="57" t="s">
        <v>444</v>
      </c>
      <c r="O3407" s="57"/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82"/>
        <v>27</v>
      </c>
      <c r="C3408" s="57" t="str">
        <f t="shared" si="283"/>
        <v>Jun</v>
      </c>
      <c r="D3408" s="4" t="s">
        <v>6164</v>
      </c>
      <c r="E3408" s="57" t="s">
        <v>34</v>
      </c>
      <c r="F3408" s="57" t="s">
        <v>17</v>
      </c>
      <c r="G3408" s="57">
        <v>9814</v>
      </c>
      <c r="H3408" s="57">
        <v>3</v>
      </c>
      <c r="I3408" s="57">
        <v>8</v>
      </c>
      <c r="J3408" s="57">
        <v>4</v>
      </c>
      <c r="K3408" s="57">
        <f t="shared" si="286"/>
        <v>12</v>
      </c>
      <c r="L3408" s="57">
        <f t="shared" si="291"/>
        <v>36</v>
      </c>
      <c r="M3408" s="4" t="s">
        <v>5777</v>
      </c>
      <c r="N3408" s="57" t="s">
        <v>47</v>
      </c>
      <c r="O3408" s="57"/>
      <c r="P3408" s="4" t="s">
        <v>5778</v>
      </c>
      <c r="Q3408" s="4"/>
    </row>
    <row r="3409" spans="1:17" s="1" customFormat="1" ht="18.649999999999999" customHeight="1" x14ac:dyDescent="0.35">
      <c r="A3409" s="3">
        <v>46203</v>
      </c>
      <c r="B3409" s="57">
        <f t="shared" si="282"/>
        <v>27</v>
      </c>
      <c r="C3409" s="57" t="str">
        <f t="shared" si="283"/>
        <v>Jun</v>
      </c>
      <c r="D3409" s="4" t="s">
        <v>436</v>
      </c>
      <c r="E3409" s="57" t="s">
        <v>34</v>
      </c>
      <c r="F3409" s="57" t="s">
        <v>18</v>
      </c>
      <c r="G3409" s="57">
        <v>9814</v>
      </c>
      <c r="H3409" s="57">
        <v>1</v>
      </c>
      <c r="I3409" s="57">
        <v>8</v>
      </c>
      <c r="J3409" s="57"/>
      <c r="K3409" s="57">
        <f t="shared" si="286"/>
        <v>8</v>
      </c>
      <c r="L3409" s="57">
        <f t="shared" si="291"/>
        <v>8</v>
      </c>
      <c r="M3409" s="4" t="s">
        <v>453</v>
      </c>
      <c r="N3409" s="57" t="s">
        <v>436</v>
      </c>
      <c r="O3409" s="57"/>
      <c r="P3409" s="4"/>
      <c r="Q3409" s="4"/>
    </row>
    <row r="3410" spans="1:17" s="1" customFormat="1" ht="18.649999999999999" customHeight="1" x14ac:dyDescent="0.35">
      <c r="A3410" s="3">
        <v>46203</v>
      </c>
      <c r="B3410" s="57">
        <f t="shared" si="282"/>
        <v>27</v>
      </c>
      <c r="C3410" s="57" t="str">
        <f t="shared" si="283"/>
        <v>Jun</v>
      </c>
      <c r="D3410" s="4" t="s">
        <v>436</v>
      </c>
      <c r="E3410" s="57" t="s">
        <v>34</v>
      </c>
      <c r="F3410" s="57" t="s">
        <v>18</v>
      </c>
      <c r="G3410" s="57">
        <v>9814</v>
      </c>
      <c r="H3410" s="57">
        <v>1</v>
      </c>
      <c r="I3410" s="57">
        <v>4</v>
      </c>
      <c r="J3410" s="57">
        <v>1</v>
      </c>
      <c r="K3410" s="57">
        <f t="shared" si="286"/>
        <v>5</v>
      </c>
      <c r="L3410" s="57">
        <f t="shared" si="291"/>
        <v>5</v>
      </c>
      <c r="M3410" s="4" t="s">
        <v>453</v>
      </c>
      <c r="N3410" s="57" t="s">
        <v>436</v>
      </c>
      <c r="O3410" s="57"/>
      <c r="P3410" s="4"/>
      <c r="Q3410" s="4"/>
    </row>
    <row r="3411" spans="1:17" s="1" customFormat="1" ht="18.649999999999999" customHeight="1" x14ac:dyDescent="0.35">
      <c r="A3411" s="3">
        <v>46203</v>
      </c>
      <c r="B3411" s="57">
        <f t="shared" si="282"/>
        <v>27</v>
      </c>
      <c r="C3411" s="57" t="str">
        <f t="shared" si="283"/>
        <v>Jun</v>
      </c>
      <c r="D3411" s="4" t="s">
        <v>2280</v>
      </c>
      <c r="E3411" s="57" t="s">
        <v>34</v>
      </c>
      <c r="F3411" s="57" t="s">
        <v>18</v>
      </c>
      <c r="G3411" s="57">
        <v>9814</v>
      </c>
      <c r="H3411" s="57">
        <v>1</v>
      </c>
      <c r="I3411" s="57">
        <v>2</v>
      </c>
      <c r="J3411" s="57"/>
      <c r="K3411" s="57">
        <f t="shared" si="286"/>
        <v>2</v>
      </c>
      <c r="L3411" s="57">
        <f t="shared" si="291"/>
        <v>2</v>
      </c>
      <c r="M3411" s="4" t="s">
        <v>449</v>
      </c>
      <c r="N3411" s="57" t="s">
        <v>52</v>
      </c>
      <c r="O3411" s="57"/>
      <c r="P3411" s="4" t="s">
        <v>2429</v>
      </c>
      <c r="Q3411" s="4"/>
    </row>
    <row r="3412" spans="1:17" s="1" customFormat="1" ht="18.649999999999999" customHeight="1" x14ac:dyDescent="0.35">
      <c r="A3412" s="3">
        <v>46203</v>
      </c>
      <c r="B3412" s="57">
        <f t="shared" si="282"/>
        <v>27</v>
      </c>
      <c r="C3412" s="57" t="str">
        <f t="shared" si="283"/>
        <v>Jun</v>
      </c>
      <c r="D3412" s="4" t="s">
        <v>2281</v>
      </c>
      <c r="E3412" s="57" t="s">
        <v>34</v>
      </c>
      <c r="F3412" s="57" t="s">
        <v>18</v>
      </c>
      <c r="G3412" s="57">
        <v>9814</v>
      </c>
      <c r="H3412" s="57">
        <v>1</v>
      </c>
      <c r="I3412" s="57">
        <v>2</v>
      </c>
      <c r="J3412" s="57"/>
      <c r="K3412" s="57">
        <f t="shared" si="286"/>
        <v>2</v>
      </c>
      <c r="L3412" s="57">
        <f t="shared" si="291"/>
        <v>2</v>
      </c>
      <c r="M3412" s="4" t="s">
        <v>449</v>
      </c>
      <c r="N3412" s="57" t="s">
        <v>52</v>
      </c>
      <c r="O3412" s="57"/>
      <c r="P3412" s="4" t="s">
        <v>2429</v>
      </c>
      <c r="Q3412" s="4"/>
    </row>
    <row r="3413" spans="1:17" s="1" customFormat="1" ht="18.649999999999999" customHeight="1" x14ac:dyDescent="0.35">
      <c r="A3413" s="3">
        <v>46203</v>
      </c>
      <c r="B3413" s="57">
        <f t="shared" si="282"/>
        <v>27</v>
      </c>
      <c r="C3413" s="57" t="str">
        <f t="shared" si="283"/>
        <v>Jun</v>
      </c>
      <c r="D3413" s="4" t="s">
        <v>5329</v>
      </c>
      <c r="E3413" s="57" t="s">
        <v>446</v>
      </c>
      <c r="F3413" s="57" t="s">
        <v>18</v>
      </c>
      <c r="G3413" s="57">
        <v>9812</v>
      </c>
      <c r="H3413" s="57">
        <v>1</v>
      </c>
      <c r="I3413" s="57">
        <v>8</v>
      </c>
      <c r="J3413" s="57">
        <v>4</v>
      </c>
      <c r="K3413" s="57">
        <f t="shared" si="286"/>
        <v>12</v>
      </c>
      <c r="L3413" s="57">
        <f t="shared" si="291"/>
        <v>12</v>
      </c>
      <c r="M3413" s="4" t="s">
        <v>5777</v>
      </c>
      <c r="N3413" s="57" t="s">
        <v>47</v>
      </c>
      <c r="O3413" s="57"/>
      <c r="P3413" s="4" t="s">
        <v>6301</v>
      </c>
      <c r="Q3413" s="4"/>
    </row>
    <row r="3414" spans="1:17" s="1" customFormat="1" ht="18.649999999999999" customHeight="1" x14ac:dyDescent="0.35">
      <c r="A3414" s="3">
        <v>46203</v>
      </c>
      <c r="B3414" s="57">
        <f t="shared" si="282"/>
        <v>27</v>
      </c>
      <c r="C3414" s="57" t="str">
        <f t="shared" si="283"/>
        <v>Jun</v>
      </c>
      <c r="D3414" s="4" t="s">
        <v>5272</v>
      </c>
      <c r="E3414" s="57" t="s">
        <v>446</v>
      </c>
      <c r="F3414" s="57" t="s">
        <v>18</v>
      </c>
      <c r="G3414" s="57">
        <v>9812</v>
      </c>
      <c r="H3414" s="57">
        <v>2</v>
      </c>
      <c r="I3414" s="57">
        <v>8</v>
      </c>
      <c r="J3414" s="57">
        <v>4</v>
      </c>
      <c r="K3414" s="57">
        <f t="shared" si="286"/>
        <v>12</v>
      </c>
      <c r="L3414" s="57">
        <f t="shared" si="291"/>
        <v>24</v>
      </c>
      <c r="M3414" s="4" t="s">
        <v>450</v>
      </c>
      <c r="N3414" s="57" t="s">
        <v>198</v>
      </c>
      <c r="O3414" s="57"/>
      <c r="P3414" s="4" t="s">
        <v>6417</v>
      </c>
      <c r="Q3414" s="4"/>
    </row>
    <row r="3415" spans="1:17" s="1" customFormat="1" ht="18.649999999999999" customHeight="1" x14ac:dyDescent="0.35">
      <c r="A3415" s="3">
        <v>46203</v>
      </c>
      <c r="B3415" s="57">
        <f t="shared" si="282"/>
        <v>27</v>
      </c>
      <c r="C3415" s="57" t="str">
        <f t="shared" si="283"/>
        <v>Jun</v>
      </c>
      <c r="D3415" s="4" t="s">
        <v>1290</v>
      </c>
      <c r="E3415" s="57" t="s">
        <v>446</v>
      </c>
      <c r="F3415" s="57" t="s">
        <v>18</v>
      </c>
      <c r="G3415" s="57">
        <v>9812</v>
      </c>
      <c r="H3415" s="57">
        <v>5</v>
      </c>
      <c r="I3415" s="57">
        <v>8</v>
      </c>
      <c r="J3415" s="57"/>
      <c r="K3415" s="57">
        <f t="shared" si="286"/>
        <v>8</v>
      </c>
      <c r="L3415" s="57">
        <f t="shared" si="291"/>
        <v>40</v>
      </c>
      <c r="M3415" s="4" t="s">
        <v>6410</v>
      </c>
      <c r="N3415" s="57" t="s">
        <v>6411</v>
      </c>
      <c r="O3415" s="57"/>
      <c r="P3415" s="4" t="s">
        <v>6412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82"/>
        <v>27</v>
      </c>
      <c r="C3416" s="57" t="str">
        <f t="shared" si="283"/>
        <v>Jun</v>
      </c>
      <c r="D3416" s="4" t="s">
        <v>1290</v>
      </c>
      <c r="E3416" s="57" t="s">
        <v>446</v>
      </c>
      <c r="F3416" s="57" t="s">
        <v>18</v>
      </c>
      <c r="G3416" s="57">
        <v>9812</v>
      </c>
      <c r="H3416" s="57">
        <v>2</v>
      </c>
      <c r="I3416" s="57">
        <v>8</v>
      </c>
      <c r="J3416" s="57"/>
      <c r="K3416" s="57">
        <f t="shared" si="286"/>
        <v>8</v>
      </c>
      <c r="L3416" s="57">
        <f t="shared" si="291"/>
        <v>16</v>
      </c>
      <c r="M3416" s="4" t="s">
        <v>449</v>
      </c>
      <c r="N3416" s="57" t="s">
        <v>52</v>
      </c>
      <c r="O3416" s="57"/>
      <c r="P3416" s="4" t="s">
        <v>6209</v>
      </c>
      <c r="Q3416" s="4"/>
    </row>
    <row r="3417" spans="1:17" s="1" customFormat="1" ht="18.649999999999999" customHeight="1" x14ac:dyDescent="0.35">
      <c r="A3417" s="3">
        <v>46203</v>
      </c>
      <c r="B3417" s="57">
        <f t="shared" si="282"/>
        <v>27</v>
      </c>
      <c r="C3417" s="57" t="str">
        <f t="shared" si="283"/>
        <v>Jun</v>
      </c>
      <c r="D3417" s="4" t="s">
        <v>1290</v>
      </c>
      <c r="E3417" s="57" t="s">
        <v>446</v>
      </c>
      <c r="F3417" s="57" t="s">
        <v>18</v>
      </c>
      <c r="G3417" s="57">
        <v>9812</v>
      </c>
      <c r="H3417" s="57">
        <v>1</v>
      </c>
      <c r="I3417" s="57">
        <v>8</v>
      </c>
      <c r="J3417" s="57">
        <v>3</v>
      </c>
      <c r="K3417" s="57">
        <f t="shared" si="286"/>
        <v>11</v>
      </c>
      <c r="L3417" s="57">
        <f t="shared" si="291"/>
        <v>11</v>
      </c>
      <c r="M3417" s="4" t="s">
        <v>449</v>
      </c>
      <c r="N3417" s="57" t="s">
        <v>52</v>
      </c>
      <c r="O3417" s="57"/>
      <c r="P3417" s="4" t="s">
        <v>6261</v>
      </c>
      <c r="Q3417" s="4"/>
    </row>
    <row r="3418" spans="1:17" s="1" customFormat="1" ht="18.649999999999999" customHeight="1" x14ac:dyDescent="0.35">
      <c r="A3418" s="3">
        <v>46203</v>
      </c>
      <c r="B3418" s="57">
        <f t="shared" si="282"/>
        <v>27</v>
      </c>
      <c r="C3418" s="57" t="str">
        <f t="shared" si="283"/>
        <v>Jun</v>
      </c>
      <c r="D3418" s="4" t="s">
        <v>3732</v>
      </c>
      <c r="E3418" s="57" t="s">
        <v>446</v>
      </c>
      <c r="F3418" s="57" t="s">
        <v>18</v>
      </c>
      <c r="G3418" s="57">
        <v>9812</v>
      </c>
      <c r="H3418" s="57">
        <v>3</v>
      </c>
      <c r="I3418" s="57">
        <v>8</v>
      </c>
      <c r="J3418" s="57">
        <v>2</v>
      </c>
      <c r="K3418" s="57">
        <f t="shared" si="286"/>
        <v>10</v>
      </c>
      <c r="L3418" s="57">
        <f t="shared" si="291"/>
        <v>30</v>
      </c>
      <c r="M3418" s="4" t="s">
        <v>448</v>
      </c>
      <c r="N3418" s="57" t="s">
        <v>456</v>
      </c>
      <c r="O3418" s="57"/>
      <c r="P3418" s="4"/>
      <c r="Q3418" s="4"/>
    </row>
    <row r="3419" spans="1:17" s="1" customFormat="1" ht="18.649999999999999" customHeight="1" x14ac:dyDescent="0.35">
      <c r="A3419" s="3">
        <v>46203</v>
      </c>
      <c r="B3419" s="57">
        <f t="shared" si="282"/>
        <v>27</v>
      </c>
      <c r="C3419" s="57" t="str">
        <f t="shared" si="283"/>
        <v>Jun</v>
      </c>
      <c r="D3419" s="4" t="s">
        <v>6445</v>
      </c>
      <c r="E3419" s="57" t="s">
        <v>446</v>
      </c>
      <c r="F3419" s="57" t="s">
        <v>18</v>
      </c>
      <c r="G3419" s="57">
        <v>9812</v>
      </c>
      <c r="H3419" s="57">
        <v>1</v>
      </c>
      <c r="I3419" s="57">
        <v>8</v>
      </c>
      <c r="J3419" s="57">
        <v>2.5</v>
      </c>
      <c r="K3419" s="57">
        <f t="shared" si="286"/>
        <v>10.5</v>
      </c>
      <c r="L3419" s="57">
        <f t="shared" si="291"/>
        <v>10.5</v>
      </c>
      <c r="M3419" s="4" t="s">
        <v>448</v>
      </c>
      <c r="N3419" s="57" t="s">
        <v>456</v>
      </c>
      <c r="O3419" s="57"/>
      <c r="P3419" s="4"/>
      <c r="Q3419" s="4"/>
    </row>
    <row r="3420" spans="1:17" s="1" customFormat="1" ht="18.649999999999999" customHeight="1" x14ac:dyDescent="0.35">
      <c r="A3420" s="3">
        <v>46203</v>
      </c>
      <c r="B3420" s="57">
        <f t="shared" si="282"/>
        <v>27</v>
      </c>
      <c r="C3420" s="57" t="str">
        <f t="shared" si="283"/>
        <v>Jun</v>
      </c>
      <c r="D3420" s="4" t="s">
        <v>6445</v>
      </c>
      <c r="E3420" s="57" t="s">
        <v>446</v>
      </c>
      <c r="F3420" s="57" t="s">
        <v>18</v>
      </c>
      <c r="G3420" s="57">
        <v>9812</v>
      </c>
      <c r="H3420" s="57">
        <v>4</v>
      </c>
      <c r="I3420" s="57">
        <v>8</v>
      </c>
      <c r="J3420" s="57">
        <v>3.5</v>
      </c>
      <c r="K3420" s="57">
        <f t="shared" si="286"/>
        <v>11.5</v>
      </c>
      <c r="L3420" s="57">
        <f t="shared" si="291"/>
        <v>46</v>
      </c>
      <c r="M3420" s="4" t="s">
        <v>448</v>
      </c>
      <c r="N3420" s="57" t="s">
        <v>456</v>
      </c>
      <c r="O3420" s="57"/>
      <c r="P3420" s="4"/>
      <c r="Q3420" s="4"/>
    </row>
    <row r="3421" spans="1:17" s="1" customFormat="1" ht="18.649999999999999" customHeight="1" x14ac:dyDescent="0.35">
      <c r="A3421" s="3">
        <v>46203</v>
      </c>
      <c r="B3421" s="57">
        <f t="shared" si="282"/>
        <v>27</v>
      </c>
      <c r="C3421" s="57" t="str">
        <f t="shared" si="283"/>
        <v>Jun</v>
      </c>
      <c r="D3421" s="4" t="s">
        <v>4284</v>
      </c>
      <c r="E3421" s="57" t="s">
        <v>446</v>
      </c>
      <c r="F3421" s="57" t="s">
        <v>18</v>
      </c>
      <c r="G3421" s="57">
        <v>9812</v>
      </c>
      <c r="H3421" s="57">
        <v>1</v>
      </c>
      <c r="I3421" s="57">
        <v>8</v>
      </c>
      <c r="J3421" s="57">
        <v>4</v>
      </c>
      <c r="K3421" s="57">
        <f t="shared" si="286"/>
        <v>12</v>
      </c>
      <c r="L3421" s="57">
        <f t="shared" si="291"/>
        <v>12</v>
      </c>
      <c r="M3421" s="4" t="s">
        <v>448</v>
      </c>
      <c r="N3421" s="57" t="s">
        <v>456</v>
      </c>
      <c r="O3421" s="57"/>
      <c r="P3421" s="4"/>
      <c r="Q3421" s="4"/>
    </row>
    <row r="3422" spans="1:17" s="1" customFormat="1" ht="18.649999999999999" customHeight="1" x14ac:dyDescent="0.35">
      <c r="A3422" s="3">
        <v>46203</v>
      </c>
      <c r="B3422" s="57">
        <f t="shared" si="282"/>
        <v>27</v>
      </c>
      <c r="C3422" s="57" t="str">
        <f t="shared" si="283"/>
        <v>Jun</v>
      </c>
      <c r="D3422" s="4" t="s">
        <v>441</v>
      </c>
      <c r="E3422" s="57" t="s">
        <v>446</v>
      </c>
      <c r="F3422" s="57" t="s">
        <v>18</v>
      </c>
      <c r="G3422" s="57">
        <v>9812</v>
      </c>
      <c r="H3422" s="57">
        <v>1</v>
      </c>
      <c r="I3422" s="57">
        <v>8</v>
      </c>
      <c r="J3422" s="57">
        <v>2</v>
      </c>
      <c r="K3422" s="57">
        <f t="shared" si="286"/>
        <v>10</v>
      </c>
      <c r="L3422" s="57">
        <f t="shared" si="291"/>
        <v>10</v>
      </c>
      <c r="M3422" s="4" t="s">
        <v>449</v>
      </c>
      <c r="N3422" s="57" t="s">
        <v>52</v>
      </c>
      <c r="O3422" s="57"/>
      <c r="P3422" s="4" t="s">
        <v>5525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82"/>
        <v>27</v>
      </c>
      <c r="C3423" s="57" t="str">
        <f t="shared" si="283"/>
        <v>Jun</v>
      </c>
      <c r="D3423" s="4" t="s">
        <v>4337</v>
      </c>
      <c r="E3423" s="57" t="s">
        <v>446</v>
      </c>
      <c r="F3423" s="57" t="s">
        <v>18</v>
      </c>
      <c r="G3423" s="57">
        <v>9812</v>
      </c>
      <c r="H3423" s="57">
        <v>1</v>
      </c>
      <c r="I3423" s="57">
        <v>8</v>
      </c>
      <c r="J3423" s="57">
        <v>3</v>
      </c>
      <c r="K3423" s="57">
        <f t="shared" si="286"/>
        <v>11</v>
      </c>
      <c r="L3423" s="57">
        <f t="shared" si="291"/>
        <v>11</v>
      </c>
      <c r="M3423" s="4" t="s">
        <v>5777</v>
      </c>
      <c r="N3423" s="57" t="s">
        <v>47</v>
      </c>
      <c r="O3423" s="57"/>
      <c r="P3423" s="4" t="s">
        <v>6301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82"/>
        <v>27</v>
      </c>
      <c r="C3424" s="57" t="str">
        <f t="shared" si="283"/>
        <v>Jun</v>
      </c>
      <c r="D3424" s="4" t="s">
        <v>4337</v>
      </c>
      <c r="E3424" s="57" t="s">
        <v>446</v>
      </c>
      <c r="F3424" s="57" t="s">
        <v>18</v>
      </c>
      <c r="G3424" s="57">
        <v>9812</v>
      </c>
      <c r="H3424" s="57">
        <v>2</v>
      </c>
      <c r="I3424" s="57">
        <v>8</v>
      </c>
      <c r="J3424" s="57">
        <v>4</v>
      </c>
      <c r="K3424" s="57">
        <f t="shared" si="286"/>
        <v>12</v>
      </c>
      <c r="L3424" s="57">
        <f t="shared" si="291"/>
        <v>24</v>
      </c>
      <c r="M3424" s="4" t="s">
        <v>5777</v>
      </c>
      <c r="N3424" s="57" t="s">
        <v>47</v>
      </c>
      <c r="O3424" s="57"/>
      <c r="P3424" s="4" t="s">
        <v>6301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82"/>
        <v>27</v>
      </c>
      <c r="C3425" s="57" t="str">
        <f t="shared" si="283"/>
        <v>Jun</v>
      </c>
      <c r="D3425" s="4" t="s">
        <v>4337</v>
      </c>
      <c r="E3425" s="57" t="s">
        <v>446</v>
      </c>
      <c r="F3425" s="57" t="s">
        <v>18</v>
      </c>
      <c r="G3425" s="57">
        <v>9812</v>
      </c>
      <c r="H3425" s="57">
        <v>1</v>
      </c>
      <c r="I3425" s="57">
        <v>8</v>
      </c>
      <c r="J3425" s="57"/>
      <c r="K3425" s="57">
        <f t="shared" si="286"/>
        <v>8</v>
      </c>
      <c r="L3425" s="57">
        <f t="shared" si="291"/>
        <v>8</v>
      </c>
      <c r="M3425" s="4" t="s">
        <v>5747</v>
      </c>
      <c r="N3425" s="57" t="s">
        <v>47</v>
      </c>
      <c r="O3425" s="57"/>
      <c r="P3425" s="4" t="s">
        <v>6414</v>
      </c>
      <c r="Q3425" s="4"/>
    </row>
    <row r="3426" spans="1:17" s="1" customFormat="1" ht="18.649999999999999" customHeight="1" x14ac:dyDescent="0.35">
      <c r="A3426" s="3">
        <v>46203</v>
      </c>
      <c r="B3426" s="57">
        <f t="shared" si="282"/>
        <v>27</v>
      </c>
      <c r="C3426" s="57" t="str">
        <f t="shared" si="283"/>
        <v>Jun</v>
      </c>
      <c r="D3426" s="4" t="s">
        <v>4337</v>
      </c>
      <c r="E3426" s="57" t="s">
        <v>446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86"/>
        <v>10.5</v>
      </c>
      <c r="L3426" s="57">
        <f t="shared" si="291"/>
        <v>10.5</v>
      </c>
      <c r="M3426" s="4" t="s">
        <v>5747</v>
      </c>
      <c r="N3426" s="57" t="s">
        <v>47</v>
      </c>
      <c r="O3426" s="57"/>
      <c r="P3426" s="4" t="s">
        <v>6414</v>
      </c>
      <c r="Q3426" s="4"/>
    </row>
    <row r="3427" spans="1:17" s="1" customFormat="1" ht="18.649999999999999" customHeight="1" x14ac:dyDescent="0.35">
      <c r="A3427" s="3">
        <v>46203</v>
      </c>
      <c r="B3427" s="57">
        <f t="shared" si="282"/>
        <v>27</v>
      </c>
      <c r="C3427" s="57" t="str">
        <f t="shared" si="283"/>
        <v>Jun</v>
      </c>
      <c r="D3427" s="4" t="s">
        <v>4337</v>
      </c>
      <c r="E3427" s="57" t="s">
        <v>446</v>
      </c>
      <c r="F3427" s="57" t="s">
        <v>18</v>
      </c>
      <c r="G3427" s="57">
        <v>9812</v>
      </c>
      <c r="H3427" s="57">
        <v>6</v>
      </c>
      <c r="I3427" s="57">
        <v>8</v>
      </c>
      <c r="J3427" s="57">
        <v>3.5</v>
      </c>
      <c r="K3427" s="57">
        <f t="shared" si="286"/>
        <v>11.5</v>
      </c>
      <c r="L3427" s="57">
        <f t="shared" si="291"/>
        <v>69</v>
      </c>
      <c r="M3427" s="4" t="s">
        <v>5747</v>
      </c>
      <c r="N3427" s="57" t="s">
        <v>47</v>
      </c>
      <c r="O3427" s="57"/>
      <c r="P3427" s="4" t="s">
        <v>6414</v>
      </c>
      <c r="Q3427" s="4"/>
    </row>
    <row r="3428" spans="1:17" s="1" customFormat="1" ht="18.649999999999999" customHeight="1" x14ac:dyDescent="0.35">
      <c r="A3428" s="3">
        <v>46203</v>
      </c>
      <c r="B3428" s="57">
        <f t="shared" si="282"/>
        <v>27</v>
      </c>
      <c r="C3428" s="57" t="str">
        <f t="shared" si="283"/>
        <v>Jun</v>
      </c>
      <c r="D3428" s="4" t="s">
        <v>4337</v>
      </c>
      <c r="E3428" s="57" t="s">
        <v>446</v>
      </c>
      <c r="F3428" s="57" t="s">
        <v>18</v>
      </c>
      <c r="G3428" s="57">
        <v>9812</v>
      </c>
      <c r="H3428" s="57">
        <v>2</v>
      </c>
      <c r="I3428" s="57">
        <v>8</v>
      </c>
      <c r="J3428" s="57">
        <v>4</v>
      </c>
      <c r="K3428" s="57">
        <f t="shared" si="286"/>
        <v>12</v>
      </c>
      <c r="L3428" s="57">
        <f t="shared" si="291"/>
        <v>24</v>
      </c>
      <c r="M3428" s="4" t="s">
        <v>5747</v>
      </c>
      <c r="N3428" s="57" t="s">
        <v>47</v>
      </c>
      <c r="O3428" s="57"/>
      <c r="P3428" s="4" t="s">
        <v>6414</v>
      </c>
      <c r="Q3428" s="4"/>
    </row>
    <row r="3429" spans="1:17" s="1" customFormat="1" ht="18.649999999999999" customHeight="1" x14ac:dyDescent="0.35">
      <c r="A3429" s="3">
        <v>46203</v>
      </c>
      <c r="B3429" s="57">
        <f t="shared" si="282"/>
        <v>27</v>
      </c>
      <c r="C3429" s="57" t="str">
        <f t="shared" si="283"/>
        <v>Jun</v>
      </c>
      <c r="D3429" s="4" t="s">
        <v>4337</v>
      </c>
      <c r="E3429" s="57" t="s">
        <v>446</v>
      </c>
      <c r="F3429" s="57" t="s">
        <v>18</v>
      </c>
      <c r="G3429" s="57">
        <v>9812</v>
      </c>
      <c r="H3429" s="57">
        <v>2</v>
      </c>
      <c r="I3429" s="57">
        <v>8</v>
      </c>
      <c r="J3429" s="57">
        <v>3.5</v>
      </c>
      <c r="K3429" s="57">
        <f t="shared" si="286"/>
        <v>11.5</v>
      </c>
      <c r="L3429" s="57">
        <f t="shared" si="291"/>
        <v>23</v>
      </c>
      <c r="M3429" s="4" t="s">
        <v>6415</v>
      </c>
      <c r="N3429" s="57" t="s">
        <v>47</v>
      </c>
      <c r="O3429" s="57"/>
      <c r="P3429" s="4" t="s">
        <v>6416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si="282"/>
        <v>27</v>
      </c>
      <c r="C3430" s="57" t="str">
        <f t="shared" si="283"/>
        <v>Jun</v>
      </c>
      <c r="D3430" s="4" t="s">
        <v>4337</v>
      </c>
      <c r="E3430" s="57" t="s">
        <v>446</v>
      </c>
      <c r="F3430" s="57" t="s">
        <v>18</v>
      </c>
      <c r="G3430" s="57">
        <v>9812</v>
      </c>
      <c r="H3430" s="57">
        <v>8</v>
      </c>
      <c r="I3430" s="57">
        <v>8</v>
      </c>
      <c r="J3430" s="57">
        <v>4</v>
      </c>
      <c r="K3430" s="57">
        <f t="shared" si="286"/>
        <v>12</v>
      </c>
      <c r="L3430" s="57">
        <f t="shared" si="291"/>
        <v>96</v>
      </c>
      <c r="M3430" s="4" t="s">
        <v>6415</v>
      </c>
      <c r="N3430" s="57" t="s">
        <v>47</v>
      </c>
      <c r="O3430" s="57"/>
      <c r="P3430" s="4" t="s">
        <v>6416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82"/>
        <v>27</v>
      </c>
      <c r="C3431" s="57" t="str">
        <f t="shared" si="283"/>
        <v>Jun</v>
      </c>
      <c r="D3431" s="4" t="s">
        <v>5079</v>
      </c>
      <c r="E3431" s="57" t="s">
        <v>446</v>
      </c>
      <c r="F3431" s="57" t="s">
        <v>18</v>
      </c>
      <c r="G3431" s="57">
        <v>9812</v>
      </c>
      <c r="H3431" s="57">
        <v>3</v>
      </c>
      <c r="I3431" s="57">
        <v>8</v>
      </c>
      <c r="J3431" s="57"/>
      <c r="K3431" s="57">
        <f t="shared" si="286"/>
        <v>8</v>
      </c>
      <c r="L3431" s="57">
        <f t="shared" si="291"/>
        <v>24</v>
      </c>
      <c r="M3431" s="4" t="s">
        <v>2355</v>
      </c>
      <c r="N3431" s="57" t="s">
        <v>1374</v>
      </c>
      <c r="O3431" s="57"/>
      <c r="P3431" s="4"/>
      <c r="Q3431" s="4"/>
    </row>
    <row r="3432" spans="1:17" s="1" customFormat="1" ht="18.649999999999999" customHeight="1" x14ac:dyDescent="0.35">
      <c r="A3432" s="3">
        <v>46203</v>
      </c>
      <c r="B3432" s="57">
        <f t="shared" ref="B3432:B3495" si="292">WEEKNUM(A3432)</f>
        <v>27</v>
      </c>
      <c r="C3432" s="57" t="str">
        <f t="shared" ref="C3432:C3495" si="293">TEXT(A3432,"Mmm")</f>
        <v>Jun</v>
      </c>
      <c r="D3432" s="4" t="s">
        <v>5176</v>
      </c>
      <c r="E3432" s="57" t="s">
        <v>446</v>
      </c>
      <c r="F3432" s="57" t="s">
        <v>18</v>
      </c>
      <c r="G3432" s="57">
        <v>9812</v>
      </c>
      <c r="H3432" s="57">
        <v>12</v>
      </c>
      <c r="I3432" s="57">
        <v>8</v>
      </c>
      <c r="J3432" s="57">
        <v>3.5</v>
      </c>
      <c r="K3432" s="57">
        <f t="shared" si="286"/>
        <v>11.5</v>
      </c>
      <c r="L3432" s="57">
        <f t="shared" si="291"/>
        <v>138</v>
      </c>
      <c r="M3432" s="4" t="s">
        <v>2355</v>
      </c>
      <c r="N3432" s="57" t="s">
        <v>1374</v>
      </c>
      <c r="O3432" s="57"/>
      <c r="P3432" s="4"/>
      <c r="Q3432" s="4"/>
    </row>
    <row r="3433" spans="1:17" s="1" customFormat="1" ht="18.649999999999999" customHeight="1" x14ac:dyDescent="0.35">
      <c r="A3433" s="3">
        <v>46203</v>
      </c>
      <c r="B3433" s="57">
        <f t="shared" si="292"/>
        <v>27</v>
      </c>
      <c r="C3433" s="57" t="str">
        <f t="shared" si="293"/>
        <v>Jun</v>
      </c>
      <c r="D3433" s="4" t="s">
        <v>3412</v>
      </c>
      <c r="E3433" s="57" t="s">
        <v>446</v>
      </c>
      <c r="F3433" s="57" t="s">
        <v>18</v>
      </c>
      <c r="G3433" s="57">
        <v>9812</v>
      </c>
      <c r="H3433" s="57">
        <v>2</v>
      </c>
      <c r="I3433" s="57">
        <v>8</v>
      </c>
      <c r="J3433" s="57">
        <v>2.5</v>
      </c>
      <c r="K3433" s="57">
        <f t="shared" si="286"/>
        <v>10.5</v>
      </c>
      <c r="L3433" s="57">
        <f t="shared" si="291"/>
        <v>21</v>
      </c>
      <c r="M3433" s="4" t="s">
        <v>448</v>
      </c>
      <c r="N3433" s="57" t="s">
        <v>445</v>
      </c>
      <c r="O3433" s="57"/>
      <c r="P3433" s="4"/>
      <c r="Q3433" s="4"/>
    </row>
    <row r="3434" spans="1:17" s="1" customFormat="1" ht="18.649999999999999" customHeight="1" x14ac:dyDescent="0.35">
      <c r="A3434" s="3">
        <v>46203</v>
      </c>
      <c r="B3434" s="57">
        <f t="shared" si="292"/>
        <v>27</v>
      </c>
      <c r="C3434" s="57" t="str">
        <f t="shared" si="293"/>
        <v>Jun</v>
      </c>
      <c r="D3434" s="4" t="s">
        <v>441</v>
      </c>
      <c r="E3434" s="57" t="s">
        <v>446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3.5</v>
      </c>
      <c r="K3434" s="57">
        <f t="shared" si="286"/>
        <v>11.5</v>
      </c>
      <c r="L3434" s="57">
        <f t="shared" si="291"/>
        <v>11.5</v>
      </c>
      <c r="M3434" s="4" t="s">
        <v>448</v>
      </c>
      <c r="N3434" s="57" t="s">
        <v>445</v>
      </c>
      <c r="O3434" s="57"/>
      <c r="P3434" s="4"/>
      <c r="Q3434" s="4"/>
    </row>
    <row r="3435" spans="1:17" s="1" customFormat="1" ht="18.649999999999999" customHeight="1" x14ac:dyDescent="0.35">
      <c r="A3435" s="3">
        <v>46203</v>
      </c>
      <c r="B3435" s="57">
        <f t="shared" si="292"/>
        <v>27</v>
      </c>
      <c r="C3435" s="57" t="str">
        <f t="shared" si="293"/>
        <v>Jun</v>
      </c>
      <c r="D3435" s="4" t="s">
        <v>441</v>
      </c>
      <c r="E3435" s="57" t="s">
        <v>446</v>
      </c>
      <c r="F3435" s="57" t="s">
        <v>18</v>
      </c>
      <c r="G3435" s="57">
        <v>9812</v>
      </c>
      <c r="H3435" s="57">
        <v>5</v>
      </c>
      <c r="I3435" s="57">
        <v>8</v>
      </c>
      <c r="J3435" s="57">
        <v>4</v>
      </c>
      <c r="K3435" s="57">
        <f t="shared" si="286"/>
        <v>12</v>
      </c>
      <c r="L3435" s="57">
        <f t="shared" si="291"/>
        <v>60</v>
      </c>
      <c r="M3435" s="4" t="s">
        <v>448</v>
      </c>
      <c r="N3435" s="57" t="s">
        <v>445</v>
      </c>
      <c r="O3435" s="57"/>
      <c r="P3435" s="4"/>
      <c r="Q3435" s="4"/>
    </row>
    <row r="3436" spans="1:17" s="1" customFormat="1" ht="18.649999999999999" customHeight="1" x14ac:dyDescent="0.35">
      <c r="A3436" s="3">
        <v>46203</v>
      </c>
      <c r="B3436" s="57">
        <f t="shared" si="292"/>
        <v>27</v>
      </c>
      <c r="C3436" s="57" t="str">
        <f t="shared" si="293"/>
        <v>Jun</v>
      </c>
      <c r="D3436" s="4" t="s">
        <v>676</v>
      </c>
      <c r="E3436" s="57" t="s">
        <v>446</v>
      </c>
      <c r="F3436" s="57" t="s">
        <v>17</v>
      </c>
      <c r="G3436" s="57">
        <v>9812</v>
      </c>
      <c r="H3436" s="57">
        <v>1</v>
      </c>
      <c r="I3436" s="57">
        <v>8</v>
      </c>
      <c r="J3436" s="57"/>
      <c r="K3436" s="57">
        <f t="shared" si="286"/>
        <v>8</v>
      </c>
      <c r="L3436" s="57">
        <f t="shared" si="291"/>
        <v>8</v>
      </c>
      <c r="M3436" s="4" t="s">
        <v>449</v>
      </c>
      <c r="N3436" s="57" t="s">
        <v>52</v>
      </c>
      <c r="O3436" s="57"/>
      <c r="P3436" s="4" t="s">
        <v>5483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92"/>
        <v>27</v>
      </c>
      <c r="C3437" s="57" t="str">
        <f t="shared" si="293"/>
        <v>Jun</v>
      </c>
      <c r="D3437" s="4" t="s">
        <v>676</v>
      </c>
      <c r="E3437" s="57" t="s">
        <v>446</v>
      </c>
      <c r="F3437" s="57" t="s">
        <v>17</v>
      </c>
      <c r="G3437" s="57">
        <v>9812</v>
      </c>
      <c r="H3437" s="57">
        <v>1</v>
      </c>
      <c r="I3437" s="57">
        <v>8</v>
      </c>
      <c r="J3437" s="57">
        <v>4</v>
      </c>
      <c r="K3437" s="57">
        <f t="shared" si="286"/>
        <v>12</v>
      </c>
      <c r="L3437" s="57">
        <f t="shared" si="291"/>
        <v>12</v>
      </c>
      <c r="M3437" s="4" t="s">
        <v>449</v>
      </c>
      <c r="N3437" s="57" t="s">
        <v>52</v>
      </c>
      <c r="O3437" s="57"/>
      <c r="P3437" s="4" t="s">
        <v>5483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92"/>
        <v>27</v>
      </c>
      <c r="C3438" s="57" t="str">
        <f t="shared" si="293"/>
        <v>Jun</v>
      </c>
      <c r="D3438" s="4" t="s">
        <v>5449</v>
      </c>
      <c r="E3438" s="57" t="s">
        <v>446</v>
      </c>
      <c r="F3438" s="57" t="s">
        <v>17</v>
      </c>
      <c r="G3438" s="57">
        <v>9812</v>
      </c>
      <c r="H3438" s="57">
        <v>1</v>
      </c>
      <c r="I3438" s="57">
        <v>8</v>
      </c>
      <c r="J3438" s="57"/>
      <c r="K3438" s="57">
        <f t="shared" si="286"/>
        <v>8</v>
      </c>
      <c r="L3438" s="57">
        <f t="shared" si="291"/>
        <v>8</v>
      </c>
      <c r="M3438" s="4" t="s">
        <v>1913</v>
      </c>
      <c r="N3438" s="57" t="s">
        <v>443</v>
      </c>
      <c r="O3438" s="57"/>
      <c r="P3438" s="4"/>
      <c r="Q3438" s="4"/>
    </row>
    <row r="3439" spans="1:17" s="1" customFormat="1" ht="18.649999999999999" customHeight="1" x14ac:dyDescent="0.35">
      <c r="A3439" s="3">
        <v>46203</v>
      </c>
      <c r="B3439" s="57">
        <f t="shared" si="292"/>
        <v>27</v>
      </c>
      <c r="C3439" s="57" t="str">
        <f t="shared" si="293"/>
        <v>Jun</v>
      </c>
      <c r="D3439" s="4" t="s">
        <v>5449</v>
      </c>
      <c r="E3439" s="57" t="s">
        <v>446</v>
      </c>
      <c r="F3439" s="57" t="s">
        <v>17</v>
      </c>
      <c r="G3439" s="57">
        <v>9812</v>
      </c>
      <c r="H3439" s="57">
        <v>9</v>
      </c>
      <c r="I3439" s="57">
        <v>8</v>
      </c>
      <c r="J3439" s="57">
        <v>2</v>
      </c>
      <c r="K3439" s="57">
        <f t="shared" si="286"/>
        <v>10</v>
      </c>
      <c r="L3439" s="57">
        <f t="shared" si="291"/>
        <v>90</v>
      </c>
      <c r="M3439" s="4" t="s">
        <v>1913</v>
      </c>
      <c r="N3439" s="57" t="s">
        <v>443</v>
      </c>
      <c r="O3439" s="57"/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92"/>
        <v>27</v>
      </c>
      <c r="C3440" s="57" t="str">
        <f t="shared" si="293"/>
        <v>Jun</v>
      </c>
      <c r="D3440" s="4" t="s">
        <v>5449</v>
      </c>
      <c r="E3440" s="57" t="s">
        <v>446</v>
      </c>
      <c r="F3440" s="57" t="s">
        <v>17</v>
      </c>
      <c r="G3440" s="57">
        <v>9812</v>
      </c>
      <c r="H3440" s="57">
        <v>1</v>
      </c>
      <c r="I3440" s="57">
        <v>8</v>
      </c>
      <c r="J3440" s="57">
        <v>2.5</v>
      </c>
      <c r="K3440" s="57">
        <f t="shared" si="286"/>
        <v>10.5</v>
      </c>
      <c r="L3440" s="57">
        <f t="shared" si="291"/>
        <v>10.5</v>
      </c>
      <c r="M3440" s="4" t="s">
        <v>1913</v>
      </c>
      <c r="N3440" s="57" t="s">
        <v>443</v>
      </c>
      <c r="O3440" s="57"/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92"/>
        <v>27</v>
      </c>
      <c r="C3441" s="57" t="str">
        <f t="shared" si="293"/>
        <v>Jun</v>
      </c>
      <c r="D3441" s="4" t="s">
        <v>5449</v>
      </c>
      <c r="E3441" s="57" t="s">
        <v>446</v>
      </c>
      <c r="F3441" s="57" t="s">
        <v>17</v>
      </c>
      <c r="G3441" s="57">
        <v>9812</v>
      </c>
      <c r="H3441" s="57">
        <v>22</v>
      </c>
      <c r="I3441" s="57">
        <v>8</v>
      </c>
      <c r="J3441" s="57">
        <v>3.5</v>
      </c>
      <c r="K3441" s="57">
        <f t="shared" si="286"/>
        <v>11.5</v>
      </c>
      <c r="L3441" s="57">
        <f t="shared" si="291"/>
        <v>253</v>
      </c>
      <c r="M3441" s="4" t="s">
        <v>1913</v>
      </c>
      <c r="N3441" s="57" t="s">
        <v>443</v>
      </c>
      <c r="O3441" s="57"/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92"/>
        <v>27</v>
      </c>
      <c r="C3442" s="57" t="str">
        <f t="shared" si="293"/>
        <v>Jun</v>
      </c>
      <c r="D3442" s="4" t="s">
        <v>5449</v>
      </c>
      <c r="E3442" s="57" t="s">
        <v>446</v>
      </c>
      <c r="F3442" s="57" t="s">
        <v>17</v>
      </c>
      <c r="G3442" s="57">
        <v>9812</v>
      </c>
      <c r="H3442" s="57">
        <v>28</v>
      </c>
      <c r="I3442" s="57">
        <v>8</v>
      </c>
      <c r="J3442" s="57">
        <v>4</v>
      </c>
      <c r="K3442" s="57">
        <f t="shared" si="286"/>
        <v>12</v>
      </c>
      <c r="L3442" s="57">
        <f t="shared" si="291"/>
        <v>336</v>
      </c>
      <c r="M3442" s="4" t="s">
        <v>1913</v>
      </c>
      <c r="N3442" s="57" t="s">
        <v>443</v>
      </c>
      <c r="O3442" s="57"/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92"/>
        <v>27</v>
      </c>
      <c r="C3443" s="57" t="str">
        <f t="shared" si="293"/>
        <v>Jun</v>
      </c>
      <c r="D3443" s="4" t="s">
        <v>4847</v>
      </c>
      <c r="E3443" s="57" t="s">
        <v>446</v>
      </c>
      <c r="F3443" s="57" t="s">
        <v>17</v>
      </c>
      <c r="G3443" s="57">
        <v>9812</v>
      </c>
      <c r="H3443" s="57">
        <v>2</v>
      </c>
      <c r="I3443" s="57">
        <v>8</v>
      </c>
      <c r="J3443" s="57"/>
      <c r="K3443" s="57">
        <f t="shared" ref="K3443:K3506" si="294">I3443+J3443</f>
        <v>8</v>
      </c>
      <c r="L3443" s="57">
        <f t="shared" si="291"/>
        <v>16</v>
      </c>
      <c r="M3443" s="4" t="s">
        <v>2026</v>
      </c>
      <c r="N3443" s="57" t="s">
        <v>57</v>
      </c>
      <c r="O3443" s="57"/>
      <c r="P3443" s="4" t="s">
        <v>6446</v>
      </c>
      <c r="Q3443" s="4"/>
    </row>
    <row r="3444" spans="1:17" s="1" customFormat="1" ht="18.649999999999999" customHeight="1" x14ac:dyDescent="0.35">
      <c r="A3444" s="3">
        <v>46203</v>
      </c>
      <c r="B3444" s="57">
        <f t="shared" si="292"/>
        <v>27</v>
      </c>
      <c r="C3444" s="57" t="str">
        <f t="shared" si="293"/>
        <v>Jun</v>
      </c>
      <c r="D3444" s="4" t="s">
        <v>5775</v>
      </c>
      <c r="E3444" s="57" t="s">
        <v>446</v>
      </c>
      <c r="F3444" s="57" t="s">
        <v>17</v>
      </c>
      <c r="G3444" s="57">
        <v>9812</v>
      </c>
      <c r="H3444" s="57">
        <v>1</v>
      </c>
      <c r="I3444" s="57">
        <v>8</v>
      </c>
      <c r="J3444" s="57">
        <v>2</v>
      </c>
      <c r="K3444" s="57">
        <f t="shared" si="294"/>
        <v>10</v>
      </c>
      <c r="L3444" s="57">
        <f t="shared" si="291"/>
        <v>10</v>
      </c>
      <c r="M3444" s="4" t="s">
        <v>5777</v>
      </c>
      <c r="N3444" s="57" t="s">
        <v>47</v>
      </c>
      <c r="O3444" s="57"/>
      <c r="P3444" s="4" t="s">
        <v>5778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92"/>
        <v>27</v>
      </c>
      <c r="C3445" s="57" t="str">
        <f t="shared" si="293"/>
        <v>Jun</v>
      </c>
      <c r="D3445" s="4" t="s">
        <v>5775</v>
      </c>
      <c r="E3445" s="57" t="s">
        <v>446</v>
      </c>
      <c r="F3445" s="57" t="s">
        <v>17</v>
      </c>
      <c r="G3445" s="57">
        <v>9812</v>
      </c>
      <c r="H3445" s="57">
        <v>3</v>
      </c>
      <c r="I3445" s="57">
        <v>8</v>
      </c>
      <c r="J3445" s="57">
        <v>4</v>
      </c>
      <c r="K3445" s="57">
        <f t="shared" si="294"/>
        <v>12</v>
      </c>
      <c r="L3445" s="57">
        <f t="shared" si="291"/>
        <v>36</v>
      </c>
      <c r="M3445" s="4" t="s">
        <v>5777</v>
      </c>
      <c r="N3445" s="57" t="s">
        <v>47</v>
      </c>
      <c r="O3445" s="57"/>
      <c r="P3445" s="4" t="s">
        <v>5778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92"/>
        <v>27</v>
      </c>
      <c r="C3446" s="57" t="str">
        <f t="shared" si="293"/>
        <v>Jun</v>
      </c>
      <c r="D3446" s="4" t="s">
        <v>552</v>
      </c>
      <c r="E3446" s="57" t="s">
        <v>34</v>
      </c>
      <c r="F3446" s="57" t="s">
        <v>17</v>
      </c>
      <c r="G3446" s="57">
        <v>9814</v>
      </c>
      <c r="H3446" s="57">
        <v>35</v>
      </c>
      <c r="I3446" s="57">
        <v>8</v>
      </c>
      <c r="J3446" s="57">
        <v>4</v>
      </c>
      <c r="K3446" s="57">
        <f t="shared" si="294"/>
        <v>12</v>
      </c>
      <c r="L3446" s="57">
        <f t="shared" si="291"/>
        <v>420</v>
      </c>
      <c r="M3446" s="4" t="s">
        <v>1913</v>
      </c>
      <c r="N3446" s="57" t="s">
        <v>444</v>
      </c>
      <c r="O3446" s="57"/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92"/>
        <v>27</v>
      </c>
      <c r="C3447" s="57" t="str">
        <f t="shared" si="293"/>
        <v>Jun</v>
      </c>
      <c r="D3447" s="4" t="s">
        <v>6164</v>
      </c>
      <c r="E3447" s="57" t="s">
        <v>34</v>
      </c>
      <c r="F3447" s="57" t="s">
        <v>17</v>
      </c>
      <c r="G3447" s="57">
        <v>9814</v>
      </c>
      <c r="H3447" s="57">
        <v>3</v>
      </c>
      <c r="I3447" s="57">
        <v>8</v>
      </c>
      <c r="J3447" s="57">
        <v>4</v>
      </c>
      <c r="K3447" s="57">
        <f t="shared" si="294"/>
        <v>12</v>
      </c>
      <c r="L3447" s="57">
        <f t="shared" si="291"/>
        <v>36</v>
      </c>
      <c r="M3447" s="4" t="s">
        <v>5777</v>
      </c>
      <c r="N3447" s="57" t="s">
        <v>47</v>
      </c>
      <c r="O3447" s="57"/>
      <c r="P3447" s="4" t="s">
        <v>5778</v>
      </c>
      <c r="Q3447" s="4"/>
    </row>
    <row r="3448" spans="1:17" s="1" customFormat="1" ht="18.649999999999999" customHeight="1" x14ac:dyDescent="0.35">
      <c r="A3448" s="3">
        <v>46203</v>
      </c>
      <c r="B3448" s="57">
        <f t="shared" si="292"/>
        <v>27</v>
      </c>
      <c r="C3448" s="57" t="str">
        <f t="shared" si="293"/>
        <v>Jun</v>
      </c>
      <c r="D3448" s="4" t="s">
        <v>6164</v>
      </c>
      <c r="E3448" s="57" t="s">
        <v>34</v>
      </c>
      <c r="F3448" s="57" t="s">
        <v>17</v>
      </c>
      <c r="G3448" s="57">
        <v>9814</v>
      </c>
      <c r="H3448" s="57">
        <v>2</v>
      </c>
      <c r="I3448" s="57">
        <v>8</v>
      </c>
      <c r="J3448" s="57">
        <v>4</v>
      </c>
      <c r="K3448" s="57">
        <f t="shared" si="294"/>
        <v>12</v>
      </c>
      <c r="L3448" s="57">
        <f t="shared" si="291"/>
        <v>24</v>
      </c>
      <c r="M3448" s="4" t="s">
        <v>6165</v>
      </c>
      <c r="N3448" s="57" t="s">
        <v>212</v>
      </c>
      <c r="O3448" s="57" t="s">
        <v>6053</v>
      </c>
      <c r="P3448" s="4" t="s">
        <v>6054</v>
      </c>
      <c r="Q3448" s="4"/>
    </row>
    <row r="3449" spans="1:17" s="1" customFormat="1" ht="18.649999999999999" customHeight="1" x14ac:dyDescent="0.35">
      <c r="A3449" s="3">
        <v>46204</v>
      </c>
      <c r="B3449" s="57">
        <f t="shared" si="292"/>
        <v>27</v>
      </c>
      <c r="C3449" s="57" t="str">
        <f t="shared" si="293"/>
        <v>Jul</v>
      </c>
      <c r="D3449" s="4" t="s">
        <v>436</v>
      </c>
      <c r="E3449" s="57" t="s">
        <v>34</v>
      </c>
      <c r="F3449" s="57" t="s">
        <v>18</v>
      </c>
      <c r="G3449" s="57">
        <v>9814</v>
      </c>
      <c r="H3449" s="57">
        <v>1</v>
      </c>
      <c r="I3449" s="57">
        <v>8</v>
      </c>
      <c r="J3449" s="57"/>
      <c r="K3449" s="57">
        <f t="shared" si="294"/>
        <v>8</v>
      </c>
      <c r="L3449" s="57">
        <f t="shared" si="291"/>
        <v>8</v>
      </c>
      <c r="M3449" s="4" t="s">
        <v>453</v>
      </c>
      <c r="N3449" s="57" t="s">
        <v>436</v>
      </c>
      <c r="O3449" s="57"/>
      <c r="P3449" s="4"/>
      <c r="Q3449" s="4"/>
    </row>
    <row r="3450" spans="1:17" s="1" customFormat="1" ht="18.649999999999999" customHeight="1" x14ac:dyDescent="0.35">
      <c r="A3450" s="3">
        <v>46204</v>
      </c>
      <c r="B3450" s="57">
        <f t="shared" si="292"/>
        <v>27</v>
      </c>
      <c r="C3450" s="57" t="str">
        <f t="shared" si="293"/>
        <v>Jul</v>
      </c>
      <c r="D3450" s="4" t="s">
        <v>2280</v>
      </c>
      <c r="E3450" s="57" t="s">
        <v>34</v>
      </c>
      <c r="F3450" s="57" t="s">
        <v>18</v>
      </c>
      <c r="G3450" s="57">
        <v>9814</v>
      </c>
      <c r="H3450" s="57">
        <v>1</v>
      </c>
      <c r="I3450" s="57">
        <v>2</v>
      </c>
      <c r="J3450" s="57"/>
      <c r="K3450" s="57">
        <f t="shared" si="294"/>
        <v>2</v>
      </c>
      <c r="L3450" s="57">
        <f t="shared" si="291"/>
        <v>2</v>
      </c>
      <c r="M3450" s="4" t="s">
        <v>449</v>
      </c>
      <c r="N3450" s="57" t="s">
        <v>52</v>
      </c>
      <c r="O3450" s="57"/>
      <c r="P3450" s="4" t="s">
        <v>2429</v>
      </c>
      <c r="Q3450" s="4"/>
    </row>
    <row r="3451" spans="1:17" s="1" customFormat="1" ht="18.649999999999999" customHeight="1" x14ac:dyDescent="0.35">
      <c r="A3451" s="3">
        <v>46204</v>
      </c>
      <c r="B3451" s="57">
        <f t="shared" si="292"/>
        <v>27</v>
      </c>
      <c r="C3451" s="57" t="str">
        <f t="shared" si="293"/>
        <v>Jul</v>
      </c>
      <c r="D3451" s="4" t="s">
        <v>2281</v>
      </c>
      <c r="E3451" s="57" t="s">
        <v>34</v>
      </c>
      <c r="F3451" s="57" t="s">
        <v>18</v>
      </c>
      <c r="G3451" s="57">
        <v>9814</v>
      </c>
      <c r="H3451" s="57">
        <v>1</v>
      </c>
      <c r="I3451" s="57">
        <v>2</v>
      </c>
      <c r="J3451" s="57"/>
      <c r="K3451" s="57">
        <f t="shared" si="294"/>
        <v>2</v>
      </c>
      <c r="L3451" s="57">
        <f t="shared" si="291"/>
        <v>2</v>
      </c>
      <c r="M3451" s="4" t="s">
        <v>449</v>
      </c>
      <c r="N3451" s="57" t="s">
        <v>52</v>
      </c>
      <c r="O3451" s="57"/>
      <c r="P3451" s="4" t="s">
        <v>2429</v>
      </c>
      <c r="Q3451" s="4"/>
    </row>
    <row r="3452" spans="1:17" s="1" customFormat="1" ht="18.649999999999999" customHeight="1" x14ac:dyDescent="0.35">
      <c r="A3452" s="3">
        <v>46204</v>
      </c>
      <c r="B3452" s="57">
        <f t="shared" si="292"/>
        <v>27</v>
      </c>
      <c r="C3452" s="57" t="str">
        <f t="shared" si="293"/>
        <v>Jul</v>
      </c>
      <c r="D3452" s="4" t="s">
        <v>5329</v>
      </c>
      <c r="E3452" s="57" t="s">
        <v>446</v>
      </c>
      <c r="F3452" s="57" t="s">
        <v>18</v>
      </c>
      <c r="G3452" s="57">
        <v>9812</v>
      </c>
      <c r="H3452" s="57">
        <v>1</v>
      </c>
      <c r="I3452" s="57">
        <v>8</v>
      </c>
      <c r="J3452" s="57">
        <v>3.75</v>
      </c>
      <c r="K3452" s="57">
        <f t="shared" si="294"/>
        <v>11.75</v>
      </c>
      <c r="L3452" s="57">
        <f t="shared" si="291"/>
        <v>11.75</v>
      </c>
      <c r="M3452" s="4" t="s">
        <v>5777</v>
      </c>
      <c r="N3452" s="57" t="s">
        <v>47</v>
      </c>
      <c r="O3452" s="57"/>
      <c r="P3452" s="4" t="s">
        <v>6301</v>
      </c>
      <c r="Q3452" s="4"/>
    </row>
    <row r="3453" spans="1:17" s="1" customFormat="1" ht="18.649999999999999" customHeight="1" x14ac:dyDescent="0.35">
      <c r="A3453" s="3">
        <v>46204</v>
      </c>
      <c r="B3453" s="57">
        <f t="shared" si="292"/>
        <v>27</v>
      </c>
      <c r="C3453" s="57" t="str">
        <f t="shared" si="293"/>
        <v>Jul</v>
      </c>
      <c r="D3453" s="4" t="s">
        <v>1290</v>
      </c>
      <c r="E3453" s="57" t="s">
        <v>446</v>
      </c>
      <c r="F3453" s="57" t="s">
        <v>18</v>
      </c>
      <c r="G3453" s="57">
        <v>9812</v>
      </c>
      <c r="H3453" s="57">
        <v>1</v>
      </c>
      <c r="I3453" s="57">
        <v>8</v>
      </c>
      <c r="J3453" s="57">
        <v>3.5</v>
      </c>
      <c r="K3453" s="57">
        <f t="shared" si="294"/>
        <v>11.5</v>
      </c>
      <c r="L3453" s="57">
        <f t="shared" si="291"/>
        <v>11.5</v>
      </c>
      <c r="M3453" s="4" t="s">
        <v>449</v>
      </c>
      <c r="N3453" s="57" t="s">
        <v>52</v>
      </c>
      <c r="O3453" s="57"/>
      <c r="P3453" s="4" t="s">
        <v>6261</v>
      </c>
      <c r="Q3453" s="4"/>
    </row>
    <row r="3454" spans="1:17" s="1" customFormat="1" ht="18.649999999999999" customHeight="1" x14ac:dyDescent="0.35">
      <c r="A3454" s="3">
        <v>46204</v>
      </c>
      <c r="B3454" s="57">
        <f t="shared" si="292"/>
        <v>27</v>
      </c>
      <c r="C3454" s="57" t="str">
        <f t="shared" si="293"/>
        <v>Jul</v>
      </c>
      <c r="D3454" s="4" t="s">
        <v>3732</v>
      </c>
      <c r="E3454" s="57" t="s">
        <v>446</v>
      </c>
      <c r="F3454" s="57" t="s">
        <v>18</v>
      </c>
      <c r="G3454" s="57">
        <v>9812</v>
      </c>
      <c r="H3454" s="57">
        <v>1</v>
      </c>
      <c r="I3454" s="57">
        <v>8</v>
      </c>
      <c r="J3454" s="57">
        <v>2.75</v>
      </c>
      <c r="K3454" s="57">
        <f t="shared" si="294"/>
        <v>10.75</v>
      </c>
      <c r="L3454" s="57">
        <f t="shared" ref="L3454:L3517" si="295">H3454*K3454</f>
        <v>10.75</v>
      </c>
      <c r="M3454" s="4" t="s">
        <v>448</v>
      </c>
      <c r="N3454" s="57" t="s">
        <v>456</v>
      </c>
      <c r="O3454" s="57"/>
      <c r="P3454" s="4"/>
      <c r="Q3454" s="4"/>
    </row>
    <row r="3455" spans="1:17" s="1" customFormat="1" ht="18.649999999999999" customHeight="1" x14ac:dyDescent="0.35">
      <c r="A3455" s="3">
        <v>46204</v>
      </c>
      <c r="B3455" s="57">
        <f t="shared" si="292"/>
        <v>27</v>
      </c>
      <c r="C3455" s="57" t="str">
        <f t="shared" si="293"/>
        <v>Jul</v>
      </c>
      <c r="D3455" s="4" t="s">
        <v>6445</v>
      </c>
      <c r="E3455" s="57" t="s">
        <v>446</v>
      </c>
      <c r="F3455" s="57" t="s">
        <v>18</v>
      </c>
      <c r="G3455" s="57">
        <v>9812</v>
      </c>
      <c r="H3455" s="57">
        <v>3</v>
      </c>
      <c r="I3455" s="57">
        <v>8</v>
      </c>
      <c r="J3455" s="57">
        <v>3.5</v>
      </c>
      <c r="K3455" s="57">
        <f t="shared" si="294"/>
        <v>11.5</v>
      </c>
      <c r="L3455" s="57">
        <f t="shared" si="295"/>
        <v>34.5</v>
      </c>
      <c r="M3455" s="4" t="s">
        <v>448</v>
      </c>
      <c r="N3455" s="57" t="s">
        <v>456</v>
      </c>
      <c r="O3455" s="57"/>
      <c r="P3455" s="4"/>
      <c r="Q3455" s="4"/>
    </row>
    <row r="3456" spans="1:17" s="1" customFormat="1" ht="18.649999999999999" customHeight="1" x14ac:dyDescent="0.35">
      <c r="A3456" s="3">
        <v>46204</v>
      </c>
      <c r="B3456" s="57">
        <f t="shared" si="292"/>
        <v>27</v>
      </c>
      <c r="C3456" s="57" t="str">
        <f t="shared" si="293"/>
        <v>Jul</v>
      </c>
      <c r="D3456" s="4" t="s">
        <v>6445</v>
      </c>
      <c r="E3456" s="57" t="s">
        <v>446</v>
      </c>
      <c r="F3456" s="57" t="s">
        <v>18</v>
      </c>
      <c r="G3456" s="57">
        <v>9812</v>
      </c>
      <c r="H3456" s="57">
        <v>1</v>
      </c>
      <c r="I3456" s="57">
        <v>8</v>
      </c>
      <c r="J3456" s="57">
        <v>4</v>
      </c>
      <c r="K3456" s="57">
        <f t="shared" si="294"/>
        <v>12</v>
      </c>
      <c r="L3456" s="57">
        <f t="shared" si="295"/>
        <v>12</v>
      </c>
      <c r="M3456" s="4" t="s">
        <v>448</v>
      </c>
      <c r="N3456" s="57" t="s">
        <v>456</v>
      </c>
      <c r="O3456" s="57"/>
      <c r="P3456" s="4"/>
      <c r="Q3456" s="4"/>
    </row>
    <row r="3457" spans="1:17" s="1" customFormat="1" ht="18.649999999999999" customHeight="1" x14ac:dyDescent="0.35">
      <c r="A3457" s="3">
        <v>46204</v>
      </c>
      <c r="B3457" s="57">
        <f t="shared" si="292"/>
        <v>27</v>
      </c>
      <c r="C3457" s="57" t="str">
        <f t="shared" si="293"/>
        <v>Jul</v>
      </c>
      <c r="D3457" s="4" t="s">
        <v>4337</v>
      </c>
      <c r="E3457" s="57" t="s">
        <v>446</v>
      </c>
      <c r="F3457" s="57" t="s">
        <v>18</v>
      </c>
      <c r="G3457" s="57">
        <v>9812</v>
      </c>
      <c r="H3457" s="57">
        <v>1</v>
      </c>
      <c r="I3457" s="57">
        <v>8</v>
      </c>
      <c r="J3457" s="57">
        <v>3.5</v>
      </c>
      <c r="K3457" s="57">
        <f t="shared" si="294"/>
        <v>11.5</v>
      </c>
      <c r="L3457" s="57">
        <f t="shared" si="295"/>
        <v>11.5</v>
      </c>
      <c r="M3457" s="4" t="s">
        <v>5777</v>
      </c>
      <c r="N3457" s="57" t="s">
        <v>47</v>
      </c>
      <c r="O3457" s="57"/>
      <c r="P3457" s="4" t="s">
        <v>6301</v>
      </c>
      <c r="Q3457" s="4"/>
    </row>
    <row r="3458" spans="1:17" s="1" customFormat="1" ht="18.649999999999999" customHeight="1" x14ac:dyDescent="0.35">
      <c r="A3458" s="3">
        <v>46204</v>
      </c>
      <c r="B3458" s="57">
        <f t="shared" si="292"/>
        <v>27</v>
      </c>
      <c r="C3458" s="57" t="str">
        <f t="shared" si="293"/>
        <v>Jul</v>
      </c>
      <c r="D3458" s="4" t="s">
        <v>4337</v>
      </c>
      <c r="E3458" s="57" t="s">
        <v>446</v>
      </c>
      <c r="F3458" s="57" t="s">
        <v>18</v>
      </c>
      <c r="G3458" s="57">
        <v>9812</v>
      </c>
      <c r="H3458" s="57">
        <v>1</v>
      </c>
      <c r="I3458" s="57">
        <v>8</v>
      </c>
      <c r="J3458" s="57">
        <v>4</v>
      </c>
      <c r="K3458" s="57">
        <f t="shared" si="294"/>
        <v>12</v>
      </c>
      <c r="L3458" s="57">
        <f t="shared" si="295"/>
        <v>12</v>
      </c>
      <c r="M3458" s="4" t="s">
        <v>5777</v>
      </c>
      <c r="N3458" s="57" t="s">
        <v>47</v>
      </c>
      <c r="O3458" s="57"/>
      <c r="P3458" s="4" t="s">
        <v>6301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92"/>
        <v>27</v>
      </c>
      <c r="C3459" s="57" t="str">
        <f t="shared" si="293"/>
        <v>Jul</v>
      </c>
      <c r="D3459" s="4" t="s">
        <v>4337</v>
      </c>
      <c r="E3459" s="57" t="s">
        <v>446</v>
      </c>
      <c r="F3459" s="57" t="s">
        <v>18</v>
      </c>
      <c r="G3459" s="57">
        <v>9812</v>
      </c>
      <c r="H3459" s="57">
        <v>4</v>
      </c>
      <c r="I3459" s="57">
        <v>8</v>
      </c>
      <c r="J3459" s="57"/>
      <c r="K3459" s="57">
        <f t="shared" si="294"/>
        <v>8</v>
      </c>
      <c r="L3459" s="57">
        <f t="shared" si="295"/>
        <v>32</v>
      </c>
      <c r="M3459" s="4" t="s">
        <v>5747</v>
      </c>
      <c r="N3459" s="57" t="s">
        <v>47</v>
      </c>
      <c r="O3459" s="57"/>
      <c r="P3459" s="4" t="s">
        <v>6414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92"/>
        <v>27</v>
      </c>
      <c r="C3460" s="57" t="str">
        <f t="shared" si="293"/>
        <v>Jul</v>
      </c>
      <c r="D3460" s="4" t="s">
        <v>4337</v>
      </c>
      <c r="E3460" s="57" t="s">
        <v>446</v>
      </c>
      <c r="F3460" s="57" t="s">
        <v>18</v>
      </c>
      <c r="G3460" s="57">
        <v>9812</v>
      </c>
      <c r="H3460" s="57">
        <v>3</v>
      </c>
      <c r="I3460" s="57">
        <v>8</v>
      </c>
      <c r="J3460" s="57">
        <v>3.5</v>
      </c>
      <c r="K3460" s="57">
        <f t="shared" si="294"/>
        <v>11.5</v>
      </c>
      <c r="L3460" s="57">
        <f t="shared" si="295"/>
        <v>34.5</v>
      </c>
      <c r="M3460" s="4" t="s">
        <v>5747</v>
      </c>
      <c r="N3460" s="57" t="s">
        <v>47</v>
      </c>
      <c r="O3460" s="57"/>
      <c r="P3460" s="4" t="s">
        <v>6414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92"/>
        <v>27</v>
      </c>
      <c r="C3461" s="57" t="str">
        <f t="shared" si="293"/>
        <v>Jul</v>
      </c>
      <c r="D3461" s="4" t="s">
        <v>4337</v>
      </c>
      <c r="E3461" s="57" t="s">
        <v>446</v>
      </c>
      <c r="F3461" s="57" t="s">
        <v>18</v>
      </c>
      <c r="G3461" s="57">
        <v>9812</v>
      </c>
      <c r="H3461" s="57">
        <v>3</v>
      </c>
      <c r="I3461" s="57">
        <v>8</v>
      </c>
      <c r="J3461" s="57">
        <v>4</v>
      </c>
      <c r="K3461" s="57">
        <f t="shared" si="294"/>
        <v>12</v>
      </c>
      <c r="L3461" s="57">
        <f t="shared" si="295"/>
        <v>36</v>
      </c>
      <c r="M3461" s="4" t="s">
        <v>5747</v>
      </c>
      <c r="N3461" s="57" t="s">
        <v>47</v>
      </c>
      <c r="O3461" s="57"/>
      <c r="P3461" s="4" t="s">
        <v>6414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92"/>
        <v>27</v>
      </c>
      <c r="C3462" s="57" t="str">
        <f t="shared" si="293"/>
        <v>Jul</v>
      </c>
      <c r="D3462" s="4" t="s">
        <v>4337</v>
      </c>
      <c r="E3462" s="57" t="s">
        <v>446</v>
      </c>
      <c r="F3462" s="57" t="s">
        <v>18</v>
      </c>
      <c r="G3462" s="57">
        <v>9812</v>
      </c>
      <c r="H3462" s="57">
        <v>5</v>
      </c>
      <c r="I3462" s="57">
        <v>8</v>
      </c>
      <c r="J3462" s="57">
        <v>3.5</v>
      </c>
      <c r="K3462" s="57">
        <f t="shared" si="294"/>
        <v>11.5</v>
      </c>
      <c r="L3462" s="57">
        <f t="shared" si="295"/>
        <v>57.5</v>
      </c>
      <c r="M3462" s="4" t="s">
        <v>6415</v>
      </c>
      <c r="N3462" s="57" t="s">
        <v>47</v>
      </c>
      <c r="O3462" s="57"/>
      <c r="P3462" s="4" t="s">
        <v>6416</v>
      </c>
      <c r="Q3462" s="4"/>
    </row>
    <row r="3463" spans="1:17" s="1" customFormat="1" ht="18.649999999999999" customHeight="1" x14ac:dyDescent="0.35">
      <c r="A3463" s="3">
        <v>46204</v>
      </c>
      <c r="B3463" s="57">
        <f t="shared" si="292"/>
        <v>27</v>
      </c>
      <c r="C3463" s="57" t="str">
        <f t="shared" si="293"/>
        <v>Jul</v>
      </c>
      <c r="D3463" s="4" t="s">
        <v>4337</v>
      </c>
      <c r="E3463" s="57" t="s">
        <v>446</v>
      </c>
      <c r="F3463" s="57" t="s">
        <v>18</v>
      </c>
      <c r="G3463" s="57">
        <v>9812</v>
      </c>
      <c r="H3463" s="57">
        <v>1</v>
      </c>
      <c r="I3463" s="57">
        <v>8</v>
      </c>
      <c r="J3463" s="57">
        <v>3.75</v>
      </c>
      <c r="K3463" s="57">
        <f t="shared" si="294"/>
        <v>11.75</v>
      </c>
      <c r="L3463" s="57">
        <f t="shared" si="295"/>
        <v>11.75</v>
      </c>
      <c r="M3463" s="4" t="s">
        <v>6415</v>
      </c>
      <c r="N3463" s="57" t="s">
        <v>47</v>
      </c>
      <c r="O3463" s="57"/>
      <c r="P3463" s="4" t="s">
        <v>6416</v>
      </c>
      <c r="Q3463" s="4"/>
    </row>
    <row r="3464" spans="1:17" s="1" customFormat="1" ht="18.649999999999999" customHeight="1" x14ac:dyDescent="0.35">
      <c r="A3464" s="3">
        <v>46204</v>
      </c>
      <c r="B3464" s="57">
        <f t="shared" si="292"/>
        <v>27</v>
      </c>
      <c r="C3464" s="57" t="str">
        <f t="shared" si="293"/>
        <v>Jul</v>
      </c>
      <c r="D3464" s="4" t="s">
        <v>4337</v>
      </c>
      <c r="E3464" s="57" t="s">
        <v>446</v>
      </c>
      <c r="F3464" s="57" t="s">
        <v>18</v>
      </c>
      <c r="G3464" s="57">
        <v>9812</v>
      </c>
      <c r="H3464" s="57">
        <v>5</v>
      </c>
      <c r="I3464" s="57">
        <v>8</v>
      </c>
      <c r="J3464" s="57">
        <v>4</v>
      </c>
      <c r="K3464" s="57">
        <f t="shared" si="294"/>
        <v>12</v>
      </c>
      <c r="L3464" s="57">
        <f t="shared" si="295"/>
        <v>60</v>
      </c>
      <c r="M3464" s="4" t="s">
        <v>6415</v>
      </c>
      <c r="N3464" s="57" t="s">
        <v>47</v>
      </c>
      <c r="O3464" s="57"/>
      <c r="P3464" s="4" t="s">
        <v>6416</v>
      </c>
      <c r="Q3464" s="4"/>
    </row>
    <row r="3465" spans="1:17" s="1" customFormat="1" ht="18.649999999999999" customHeight="1" x14ac:dyDescent="0.35">
      <c r="A3465" s="3">
        <v>46204</v>
      </c>
      <c r="B3465" s="57">
        <f t="shared" si="292"/>
        <v>27</v>
      </c>
      <c r="C3465" s="57" t="str">
        <f t="shared" si="293"/>
        <v>Jul</v>
      </c>
      <c r="D3465" s="4" t="s">
        <v>5079</v>
      </c>
      <c r="E3465" s="57" t="s">
        <v>446</v>
      </c>
      <c r="F3465" s="57" t="s">
        <v>18</v>
      </c>
      <c r="G3465" s="57">
        <v>9812</v>
      </c>
      <c r="H3465" s="57">
        <v>2</v>
      </c>
      <c r="I3465" s="57">
        <v>8</v>
      </c>
      <c r="J3465" s="57"/>
      <c r="K3465" s="57">
        <f t="shared" si="294"/>
        <v>8</v>
      </c>
      <c r="L3465" s="57">
        <f t="shared" si="295"/>
        <v>16</v>
      </c>
      <c r="M3465" s="4" t="s">
        <v>2355</v>
      </c>
      <c r="N3465" s="57" t="s">
        <v>1374</v>
      </c>
      <c r="O3465" s="57"/>
      <c r="P3465" s="4"/>
      <c r="Q3465" s="4"/>
    </row>
    <row r="3466" spans="1:17" s="1" customFormat="1" ht="18.649999999999999" customHeight="1" x14ac:dyDescent="0.35">
      <c r="A3466" s="3">
        <v>46204</v>
      </c>
      <c r="B3466" s="57">
        <f t="shared" si="292"/>
        <v>27</v>
      </c>
      <c r="C3466" s="57" t="str">
        <f t="shared" si="293"/>
        <v>Jul</v>
      </c>
      <c r="D3466" s="4" t="s">
        <v>5079</v>
      </c>
      <c r="E3466" s="57" t="s">
        <v>446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2.5</v>
      </c>
      <c r="K3466" s="57">
        <f t="shared" si="294"/>
        <v>10.5</v>
      </c>
      <c r="L3466" s="57">
        <f t="shared" si="295"/>
        <v>10.5</v>
      </c>
      <c r="M3466" s="4" t="s">
        <v>2355</v>
      </c>
      <c r="N3466" s="57" t="s">
        <v>1374</v>
      </c>
      <c r="O3466" s="57"/>
      <c r="P3466" s="4"/>
      <c r="Q3466" s="4"/>
    </row>
    <row r="3467" spans="1:17" s="1" customFormat="1" ht="18.649999999999999" customHeight="1" x14ac:dyDescent="0.35">
      <c r="A3467" s="3">
        <v>46204</v>
      </c>
      <c r="B3467" s="57">
        <f t="shared" si="292"/>
        <v>27</v>
      </c>
      <c r="C3467" s="57" t="str">
        <f t="shared" si="293"/>
        <v>Jul</v>
      </c>
      <c r="D3467" s="4" t="s">
        <v>5176</v>
      </c>
      <c r="E3467" s="57" t="s">
        <v>446</v>
      </c>
      <c r="F3467" s="57" t="s">
        <v>18</v>
      </c>
      <c r="G3467" s="57">
        <v>9812</v>
      </c>
      <c r="H3467" s="57">
        <v>18</v>
      </c>
      <c r="I3467" s="57">
        <v>8</v>
      </c>
      <c r="J3467" s="57">
        <v>3.5</v>
      </c>
      <c r="K3467" s="57">
        <f t="shared" si="294"/>
        <v>11.5</v>
      </c>
      <c r="L3467" s="57">
        <f t="shared" si="295"/>
        <v>207</v>
      </c>
      <c r="M3467" s="4" t="s">
        <v>2355</v>
      </c>
      <c r="N3467" s="57" t="s">
        <v>1374</v>
      </c>
      <c r="O3467" s="57"/>
      <c r="P3467" s="4"/>
      <c r="Q3467" s="4"/>
    </row>
    <row r="3468" spans="1:17" s="1" customFormat="1" ht="18.649999999999999" customHeight="1" x14ac:dyDescent="0.35">
      <c r="A3468" s="3">
        <v>46204</v>
      </c>
      <c r="B3468" s="57">
        <f t="shared" si="292"/>
        <v>27</v>
      </c>
      <c r="C3468" s="57" t="str">
        <f t="shared" si="293"/>
        <v>Jul</v>
      </c>
      <c r="D3468" s="4" t="s">
        <v>3412</v>
      </c>
      <c r="E3468" s="57" t="s">
        <v>446</v>
      </c>
      <c r="F3468" s="57" t="s">
        <v>18</v>
      </c>
      <c r="G3468" s="57">
        <v>9812</v>
      </c>
      <c r="H3468" s="57">
        <v>5</v>
      </c>
      <c r="I3468" s="57">
        <v>8</v>
      </c>
      <c r="J3468" s="57">
        <v>2</v>
      </c>
      <c r="K3468" s="57">
        <f t="shared" si="294"/>
        <v>10</v>
      </c>
      <c r="L3468" s="57">
        <f t="shared" si="295"/>
        <v>50</v>
      </c>
      <c r="M3468" s="4" t="s">
        <v>448</v>
      </c>
      <c r="N3468" s="57" t="s">
        <v>456</v>
      </c>
      <c r="O3468" s="57"/>
      <c r="P3468" s="4"/>
      <c r="Q3468" s="4"/>
    </row>
    <row r="3469" spans="1:17" s="1" customFormat="1" ht="18.649999999999999" customHeight="1" x14ac:dyDescent="0.35">
      <c r="A3469" s="3">
        <v>46204</v>
      </c>
      <c r="B3469" s="57">
        <f t="shared" si="292"/>
        <v>27</v>
      </c>
      <c r="C3469" s="57" t="str">
        <f t="shared" si="293"/>
        <v>Jul</v>
      </c>
      <c r="D3469" s="4" t="s">
        <v>3412</v>
      </c>
      <c r="E3469" s="57" t="s">
        <v>446</v>
      </c>
      <c r="F3469" s="57" t="s">
        <v>18</v>
      </c>
      <c r="G3469" s="57">
        <v>9812</v>
      </c>
      <c r="H3469" s="57">
        <v>2</v>
      </c>
      <c r="I3469" s="57">
        <v>8</v>
      </c>
      <c r="J3469" s="57">
        <v>2.5</v>
      </c>
      <c r="K3469" s="57">
        <f t="shared" si="294"/>
        <v>10.5</v>
      </c>
      <c r="L3469" s="57">
        <f t="shared" si="295"/>
        <v>21</v>
      </c>
      <c r="M3469" s="4" t="s">
        <v>448</v>
      </c>
      <c r="N3469" s="57" t="s">
        <v>456</v>
      </c>
      <c r="O3469" s="57"/>
      <c r="P3469" s="4"/>
      <c r="Q3469" s="4"/>
    </row>
    <row r="3470" spans="1:17" s="1" customFormat="1" ht="18.649999999999999" customHeight="1" x14ac:dyDescent="0.35">
      <c r="A3470" s="3">
        <v>46204</v>
      </c>
      <c r="B3470" s="57">
        <f t="shared" si="292"/>
        <v>27</v>
      </c>
      <c r="C3470" s="57" t="str">
        <f t="shared" si="293"/>
        <v>Jul</v>
      </c>
      <c r="D3470" s="4" t="s">
        <v>441</v>
      </c>
      <c r="E3470" s="57" t="s">
        <v>446</v>
      </c>
      <c r="F3470" s="57" t="s">
        <v>18</v>
      </c>
      <c r="G3470" s="57">
        <v>9812</v>
      </c>
      <c r="H3470" s="57">
        <v>1</v>
      </c>
      <c r="I3470" s="57">
        <v>8</v>
      </c>
      <c r="J3470" s="57">
        <v>3.5</v>
      </c>
      <c r="K3470" s="57">
        <f t="shared" si="294"/>
        <v>11.5</v>
      </c>
      <c r="L3470" s="57">
        <f t="shared" si="295"/>
        <v>11.5</v>
      </c>
      <c r="M3470" s="4" t="s">
        <v>448</v>
      </c>
      <c r="N3470" s="57" t="s">
        <v>456</v>
      </c>
      <c r="O3470" s="57"/>
      <c r="P3470" s="4"/>
      <c r="Q3470" s="4"/>
    </row>
    <row r="3471" spans="1:17" s="1" customFormat="1" ht="18.649999999999999" customHeight="1" x14ac:dyDescent="0.35">
      <c r="A3471" s="3">
        <v>46204</v>
      </c>
      <c r="B3471" s="57">
        <f t="shared" si="292"/>
        <v>27</v>
      </c>
      <c r="C3471" s="57" t="str">
        <f t="shared" si="293"/>
        <v>Jul</v>
      </c>
      <c r="D3471" s="4" t="s">
        <v>441</v>
      </c>
      <c r="E3471" s="57" t="s">
        <v>446</v>
      </c>
      <c r="F3471" s="57" t="s">
        <v>18</v>
      </c>
      <c r="G3471" s="57">
        <v>9812</v>
      </c>
      <c r="H3471" s="57">
        <v>3</v>
      </c>
      <c r="I3471" s="57">
        <v>8</v>
      </c>
      <c r="J3471" s="57">
        <v>4</v>
      </c>
      <c r="K3471" s="57">
        <f t="shared" si="294"/>
        <v>12</v>
      </c>
      <c r="L3471" s="57">
        <f t="shared" si="295"/>
        <v>36</v>
      </c>
      <c r="M3471" s="4" t="s">
        <v>448</v>
      </c>
      <c r="N3471" s="57" t="s">
        <v>456</v>
      </c>
      <c r="O3471" s="57"/>
      <c r="P3471" s="4"/>
      <c r="Q3471" s="4"/>
    </row>
    <row r="3472" spans="1:17" s="1" customFormat="1" ht="18.649999999999999" customHeight="1" x14ac:dyDescent="0.35">
      <c r="A3472" s="3">
        <v>46204</v>
      </c>
      <c r="B3472" s="57">
        <f t="shared" si="292"/>
        <v>27</v>
      </c>
      <c r="C3472" s="57" t="str">
        <f t="shared" si="293"/>
        <v>Jul</v>
      </c>
      <c r="D3472" s="4" t="s">
        <v>6453</v>
      </c>
      <c r="E3472" s="57" t="s">
        <v>446</v>
      </c>
      <c r="F3472" s="57" t="s">
        <v>18</v>
      </c>
      <c r="G3472" s="57">
        <v>9812</v>
      </c>
      <c r="H3472" s="57">
        <v>1</v>
      </c>
      <c r="I3472" s="57">
        <v>8</v>
      </c>
      <c r="J3472" s="57">
        <v>3</v>
      </c>
      <c r="K3472" s="57">
        <f t="shared" si="294"/>
        <v>11</v>
      </c>
      <c r="L3472" s="57">
        <f t="shared" si="295"/>
        <v>11</v>
      </c>
      <c r="M3472" s="4" t="s">
        <v>1913</v>
      </c>
      <c r="N3472" s="57" t="s">
        <v>444</v>
      </c>
      <c r="O3472" s="57"/>
      <c r="P3472" s="4"/>
      <c r="Q3472" s="4"/>
    </row>
    <row r="3473" spans="1:17" s="1" customFormat="1" ht="18.649999999999999" customHeight="1" x14ac:dyDescent="0.35">
      <c r="A3473" s="3">
        <v>46204</v>
      </c>
      <c r="B3473" s="57">
        <f t="shared" si="292"/>
        <v>27</v>
      </c>
      <c r="C3473" s="57" t="str">
        <f t="shared" si="293"/>
        <v>Jul</v>
      </c>
      <c r="D3473" s="4" t="s">
        <v>6453</v>
      </c>
      <c r="E3473" s="57" t="s">
        <v>446</v>
      </c>
      <c r="F3473" s="57" t="s">
        <v>18</v>
      </c>
      <c r="G3473" s="57">
        <v>9812</v>
      </c>
      <c r="H3473" s="57">
        <v>2</v>
      </c>
      <c r="I3473" s="57">
        <v>8</v>
      </c>
      <c r="J3473" s="57">
        <v>4</v>
      </c>
      <c r="K3473" s="57">
        <f t="shared" si="294"/>
        <v>12</v>
      </c>
      <c r="L3473" s="57">
        <f t="shared" si="295"/>
        <v>24</v>
      </c>
      <c r="M3473" s="4" t="s">
        <v>1913</v>
      </c>
      <c r="N3473" s="57" t="s">
        <v>444</v>
      </c>
      <c r="O3473" s="57"/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92"/>
        <v>27</v>
      </c>
      <c r="C3474" s="57" t="str">
        <f t="shared" si="293"/>
        <v>Jul</v>
      </c>
      <c r="D3474" s="4" t="s">
        <v>676</v>
      </c>
      <c r="E3474" s="57" t="s">
        <v>446</v>
      </c>
      <c r="F3474" s="57" t="s">
        <v>17</v>
      </c>
      <c r="G3474" s="57">
        <v>9812</v>
      </c>
      <c r="H3474" s="57">
        <v>1</v>
      </c>
      <c r="I3474" s="57">
        <v>8</v>
      </c>
      <c r="J3474" s="57">
        <v>4</v>
      </c>
      <c r="K3474" s="57">
        <f t="shared" si="294"/>
        <v>12</v>
      </c>
      <c r="L3474" s="57">
        <f t="shared" si="295"/>
        <v>12</v>
      </c>
      <c r="M3474" s="4" t="s">
        <v>449</v>
      </c>
      <c r="N3474" s="57" t="s">
        <v>52</v>
      </c>
      <c r="O3474" s="57"/>
      <c r="P3474" s="4" t="s">
        <v>5483</v>
      </c>
      <c r="Q3474" s="4"/>
    </row>
    <row r="3475" spans="1:17" s="1" customFormat="1" ht="18.649999999999999" customHeight="1" x14ac:dyDescent="0.35">
      <c r="A3475" s="3">
        <v>46204</v>
      </c>
      <c r="B3475" s="57">
        <f t="shared" si="292"/>
        <v>27</v>
      </c>
      <c r="C3475" s="57" t="str">
        <f t="shared" si="293"/>
        <v>Jul</v>
      </c>
      <c r="D3475" s="4" t="s">
        <v>5449</v>
      </c>
      <c r="E3475" s="57" t="s">
        <v>446</v>
      </c>
      <c r="F3475" s="57" t="s">
        <v>17</v>
      </c>
      <c r="G3475" s="57">
        <v>9812</v>
      </c>
      <c r="H3475" s="57">
        <v>1</v>
      </c>
      <c r="I3475" s="57">
        <v>8</v>
      </c>
      <c r="J3475" s="57"/>
      <c r="K3475" s="57">
        <f t="shared" si="294"/>
        <v>8</v>
      </c>
      <c r="L3475" s="57">
        <f t="shared" si="295"/>
        <v>8</v>
      </c>
      <c r="M3475" s="4" t="s">
        <v>1913</v>
      </c>
      <c r="N3475" s="57" t="s">
        <v>443</v>
      </c>
      <c r="O3475" s="57"/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92"/>
        <v>27</v>
      </c>
      <c r="C3476" s="57" t="str">
        <f t="shared" si="293"/>
        <v>Jul</v>
      </c>
      <c r="D3476" s="4" t="s">
        <v>5449</v>
      </c>
      <c r="E3476" s="57" t="s">
        <v>446</v>
      </c>
      <c r="F3476" s="57" t="s">
        <v>17</v>
      </c>
      <c r="G3476" s="57">
        <v>9812</v>
      </c>
      <c r="H3476" s="57">
        <v>4</v>
      </c>
      <c r="I3476" s="57">
        <v>8</v>
      </c>
      <c r="J3476" s="57">
        <v>2</v>
      </c>
      <c r="K3476" s="57">
        <f t="shared" si="294"/>
        <v>10</v>
      </c>
      <c r="L3476" s="57">
        <f t="shared" si="295"/>
        <v>40</v>
      </c>
      <c r="M3476" s="4" t="s">
        <v>1913</v>
      </c>
      <c r="N3476" s="57" t="s">
        <v>443</v>
      </c>
      <c r="O3476" s="57"/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92"/>
        <v>27</v>
      </c>
      <c r="C3477" s="57" t="str">
        <f t="shared" si="293"/>
        <v>Jul</v>
      </c>
      <c r="D3477" s="4" t="s">
        <v>5449</v>
      </c>
      <c r="E3477" s="57" t="s">
        <v>446</v>
      </c>
      <c r="F3477" s="57" t="s">
        <v>17</v>
      </c>
      <c r="G3477" s="57">
        <v>9812</v>
      </c>
      <c r="H3477" s="57">
        <v>2</v>
      </c>
      <c r="I3477" s="57">
        <v>8</v>
      </c>
      <c r="J3477" s="57">
        <v>3.5</v>
      </c>
      <c r="K3477" s="57">
        <f t="shared" si="294"/>
        <v>11.5</v>
      </c>
      <c r="L3477" s="57">
        <f t="shared" si="295"/>
        <v>23</v>
      </c>
      <c r="M3477" s="4" t="s">
        <v>1913</v>
      </c>
      <c r="N3477" s="57" t="s">
        <v>443</v>
      </c>
      <c r="O3477" s="57"/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92"/>
        <v>27</v>
      </c>
      <c r="C3478" s="57" t="str">
        <f t="shared" si="293"/>
        <v>Jul</v>
      </c>
      <c r="D3478" s="4" t="s">
        <v>5449</v>
      </c>
      <c r="E3478" s="57" t="s">
        <v>446</v>
      </c>
      <c r="F3478" s="57" t="s">
        <v>17</v>
      </c>
      <c r="G3478" s="57">
        <v>9812</v>
      </c>
      <c r="H3478" s="57">
        <v>3</v>
      </c>
      <c r="I3478" s="57">
        <v>8</v>
      </c>
      <c r="J3478" s="57">
        <v>3.75</v>
      </c>
      <c r="K3478" s="57">
        <f t="shared" si="294"/>
        <v>11.75</v>
      </c>
      <c r="L3478" s="57">
        <f t="shared" si="295"/>
        <v>35.25</v>
      </c>
      <c r="M3478" s="4" t="s">
        <v>1913</v>
      </c>
      <c r="N3478" s="57" t="s">
        <v>443</v>
      </c>
      <c r="O3478" s="57"/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92"/>
        <v>27</v>
      </c>
      <c r="C3479" s="57" t="str">
        <f t="shared" si="293"/>
        <v>Jul</v>
      </c>
      <c r="D3479" s="4" t="s">
        <v>5449</v>
      </c>
      <c r="E3479" s="57" t="s">
        <v>446</v>
      </c>
      <c r="F3479" s="57" t="s">
        <v>17</v>
      </c>
      <c r="G3479" s="57">
        <v>9812</v>
      </c>
      <c r="H3479" s="57">
        <v>53</v>
      </c>
      <c r="I3479" s="57">
        <v>8</v>
      </c>
      <c r="J3479" s="57">
        <v>4</v>
      </c>
      <c r="K3479" s="57">
        <f t="shared" si="294"/>
        <v>12</v>
      </c>
      <c r="L3479" s="57">
        <f t="shared" si="295"/>
        <v>636</v>
      </c>
      <c r="M3479" s="4" t="s">
        <v>1913</v>
      </c>
      <c r="N3479" s="57" t="s">
        <v>443</v>
      </c>
      <c r="O3479" s="57"/>
      <c r="P3479" s="4"/>
      <c r="Q3479" s="4"/>
    </row>
    <row r="3480" spans="1:17" s="1" customFormat="1" ht="18.649999999999999" customHeight="1" x14ac:dyDescent="0.35">
      <c r="A3480" s="3">
        <v>46204</v>
      </c>
      <c r="B3480" s="57">
        <f t="shared" si="292"/>
        <v>27</v>
      </c>
      <c r="C3480" s="57" t="str">
        <f t="shared" si="293"/>
        <v>Jul</v>
      </c>
      <c r="D3480" s="4" t="s">
        <v>843</v>
      </c>
      <c r="E3480" s="57" t="s">
        <v>446</v>
      </c>
      <c r="F3480" s="57" t="s">
        <v>17</v>
      </c>
      <c r="G3480" s="57">
        <v>9812</v>
      </c>
      <c r="H3480" s="57">
        <v>4</v>
      </c>
      <c r="I3480" s="57">
        <v>8</v>
      </c>
      <c r="J3480" s="57"/>
      <c r="K3480" s="57">
        <f t="shared" si="294"/>
        <v>8</v>
      </c>
      <c r="L3480" s="57">
        <f t="shared" si="295"/>
        <v>32</v>
      </c>
      <c r="M3480" s="4" t="s">
        <v>2355</v>
      </c>
      <c r="N3480" s="57" t="s">
        <v>1374</v>
      </c>
      <c r="O3480" s="57"/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92"/>
        <v>27</v>
      </c>
      <c r="C3481" s="57" t="str">
        <f t="shared" si="293"/>
        <v>Jul</v>
      </c>
      <c r="D3481" s="4" t="s">
        <v>5272</v>
      </c>
      <c r="E3481" s="57" t="s">
        <v>446</v>
      </c>
      <c r="F3481" s="57" t="s">
        <v>17</v>
      </c>
      <c r="G3481" s="57">
        <v>9812</v>
      </c>
      <c r="H3481" s="57">
        <v>1</v>
      </c>
      <c r="I3481" s="57">
        <v>8</v>
      </c>
      <c r="J3481" s="57">
        <v>2</v>
      </c>
      <c r="K3481" s="57">
        <f t="shared" si="294"/>
        <v>10</v>
      </c>
      <c r="L3481" s="57">
        <f t="shared" si="295"/>
        <v>10</v>
      </c>
      <c r="M3481" s="4" t="s">
        <v>2355</v>
      </c>
      <c r="N3481" s="57" t="s">
        <v>1374</v>
      </c>
      <c r="O3481" s="57"/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92"/>
        <v>27</v>
      </c>
      <c r="C3482" s="57" t="str">
        <f t="shared" si="293"/>
        <v>Jul</v>
      </c>
      <c r="D3482" s="4" t="s">
        <v>979</v>
      </c>
      <c r="E3482" s="57" t="s">
        <v>446</v>
      </c>
      <c r="F3482" s="57" t="s">
        <v>17</v>
      </c>
      <c r="G3482" s="57">
        <v>9812</v>
      </c>
      <c r="H3482" s="57">
        <v>5</v>
      </c>
      <c r="I3482" s="57">
        <v>8</v>
      </c>
      <c r="J3482" s="57">
        <v>3.5</v>
      </c>
      <c r="K3482" s="57">
        <f t="shared" si="294"/>
        <v>11.5</v>
      </c>
      <c r="L3482" s="57">
        <f t="shared" si="295"/>
        <v>57.5</v>
      </c>
      <c r="M3482" s="4" t="s">
        <v>2355</v>
      </c>
      <c r="N3482" s="57" t="s">
        <v>1374</v>
      </c>
      <c r="O3482" s="57"/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92"/>
        <v>27</v>
      </c>
      <c r="C3483" s="57" t="str">
        <f t="shared" si="293"/>
        <v>Jul</v>
      </c>
      <c r="D3483" s="4" t="s">
        <v>5775</v>
      </c>
      <c r="E3483" s="57" t="s">
        <v>446</v>
      </c>
      <c r="F3483" s="57" t="s">
        <v>17</v>
      </c>
      <c r="G3483" s="57">
        <v>9812</v>
      </c>
      <c r="H3483" s="57">
        <v>3</v>
      </c>
      <c r="I3483" s="57">
        <v>8</v>
      </c>
      <c r="J3483" s="57"/>
      <c r="K3483" s="57">
        <f t="shared" si="294"/>
        <v>8</v>
      </c>
      <c r="L3483" s="57">
        <f t="shared" si="295"/>
        <v>24</v>
      </c>
      <c r="M3483" s="4" t="s">
        <v>5777</v>
      </c>
      <c r="N3483" s="57" t="s">
        <v>47</v>
      </c>
      <c r="O3483" s="57"/>
      <c r="P3483" s="4" t="s">
        <v>5778</v>
      </c>
      <c r="Q3483" s="4"/>
    </row>
    <row r="3484" spans="1:17" s="1" customFormat="1" ht="18.649999999999999" customHeight="1" x14ac:dyDescent="0.35">
      <c r="A3484" s="3">
        <v>46204</v>
      </c>
      <c r="B3484" s="57">
        <f t="shared" si="292"/>
        <v>27</v>
      </c>
      <c r="C3484" s="57" t="str">
        <f t="shared" si="293"/>
        <v>Jul</v>
      </c>
      <c r="D3484" s="4" t="s">
        <v>5775</v>
      </c>
      <c r="E3484" s="57" t="s">
        <v>446</v>
      </c>
      <c r="F3484" s="57" t="s">
        <v>17</v>
      </c>
      <c r="G3484" s="57">
        <v>9812</v>
      </c>
      <c r="H3484" s="57">
        <v>1</v>
      </c>
      <c r="I3484" s="57">
        <v>8</v>
      </c>
      <c r="J3484" s="57">
        <v>2</v>
      </c>
      <c r="K3484" s="57">
        <f t="shared" si="294"/>
        <v>10</v>
      </c>
      <c r="L3484" s="57">
        <f t="shared" si="295"/>
        <v>10</v>
      </c>
      <c r="M3484" s="4" t="s">
        <v>5777</v>
      </c>
      <c r="N3484" s="57" t="s">
        <v>47</v>
      </c>
      <c r="O3484" s="57"/>
      <c r="P3484" s="4" t="s">
        <v>5778</v>
      </c>
      <c r="Q3484" s="4"/>
    </row>
    <row r="3485" spans="1:17" s="1" customFormat="1" ht="18.649999999999999" customHeight="1" x14ac:dyDescent="0.35">
      <c r="A3485" s="3">
        <v>46204</v>
      </c>
      <c r="B3485" s="57">
        <f t="shared" si="292"/>
        <v>27</v>
      </c>
      <c r="C3485" s="57" t="str">
        <f t="shared" si="293"/>
        <v>Jul</v>
      </c>
      <c r="D3485" s="4" t="s">
        <v>5775</v>
      </c>
      <c r="E3485" s="57" t="s">
        <v>446</v>
      </c>
      <c r="F3485" s="57" t="s">
        <v>17</v>
      </c>
      <c r="G3485" s="57">
        <v>9812</v>
      </c>
      <c r="H3485" s="57">
        <v>3</v>
      </c>
      <c r="I3485" s="57">
        <v>8</v>
      </c>
      <c r="J3485" s="57">
        <v>4</v>
      </c>
      <c r="K3485" s="57">
        <f t="shared" si="294"/>
        <v>12</v>
      </c>
      <c r="L3485" s="57">
        <f t="shared" si="295"/>
        <v>36</v>
      </c>
      <c r="M3485" s="4" t="s">
        <v>5777</v>
      </c>
      <c r="N3485" s="57" t="s">
        <v>47</v>
      </c>
      <c r="O3485" s="57"/>
      <c r="P3485" s="4" t="s">
        <v>5778</v>
      </c>
      <c r="Q3485" s="4"/>
    </row>
    <row r="3486" spans="1:17" s="1" customFormat="1" ht="18.649999999999999" customHeight="1" x14ac:dyDescent="0.35">
      <c r="A3486" s="3">
        <v>46204</v>
      </c>
      <c r="B3486" s="57">
        <f t="shared" si="292"/>
        <v>27</v>
      </c>
      <c r="C3486" s="57" t="str">
        <f t="shared" si="293"/>
        <v>Jul</v>
      </c>
      <c r="D3486" s="4" t="s">
        <v>552</v>
      </c>
      <c r="E3486" s="57" t="s">
        <v>34</v>
      </c>
      <c r="F3486" s="57" t="s">
        <v>17</v>
      </c>
      <c r="G3486" s="57">
        <v>9814</v>
      </c>
      <c r="H3486" s="57">
        <v>65</v>
      </c>
      <c r="I3486" s="57">
        <v>8</v>
      </c>
      <c r="J3486" s="57">
        <v>4</v>
      </c>
      <c r="K3486" s="57">
        <f t="shared" si="294"/>
        <v>12</v>
      </c>
      <c r="L3486" s="57">
        <f t="shared" si="295"/>
        <v>780</v>
      </c>
      <c r="M3486" s="4" t="s">
        <v>1913</v>
      </c>
      <c r="N3486" s="57" t="s">
        <v>444</v>
      </c>
      <c r="O3486" s="57"/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92"/>
        <v>27</v>
      </c>
      <c r="C3487" s="57" t="str">
        <f t="shared" si="293"/>
        <v>Jul</v>
      </c>
      <c r="D3487" s="4" t="s">
        <v>6164</v>
      </c>
      <c r="E3487" s="57" t="s">
        <v>34</v>
      </c>
      <c r="F3487" s="57" t="s">
        <v>17</v>
      </c>
      <c r="G3487" s="57">
        <v>9814</v>
      </c>
      <c r="H3487" s="57">
        <v>3</v>
      </c>
      <c r="I3487" s="57">
        <v>8</v>
      </c>
      <c r="J3487" s="57">
        <v>4</v>
      </c>
      <c r="K3487" s="57">
        <f t="shared" si="294"/>
        <v>12</v>
      </c>
      <c r="L3487" s="57">
        <f t="shared" si="295"/>
        <v>36</v>
      </c>
      <c r="M3487" s="4" t="s">
        <v>5777</v>
      </c>
      <c r="N3487" s="57" t="s">
        <v>47</v>
      </c>
      <c r="O3487" s="57"/>
      <c r="P3487" s="4" t="s">
        <v>5778</v>
      </c>
      <c r="Q3487" s="4"/>
    </row>
    <row r="3488" spans="1:17" s="1" customFormat="1" ht="18.649999999999999" customHeight="1" x14ac:dyDescent="0.35">
      <c r="A3488" s="3">
        <v>46204</v>
      </c>
      <c r="B3488" s="57">
        <f t="shared" si="292"/>
        <v>27</v>
      </c>
      <c r="C3488" s="57" t="str">
        <f t="shared" si="293"/>
        <v>Jul</v>
      </c>
      <c r="D3488" s="4" t="s">
        <v>6164</v>
      </c>
      <c r="E3488" s="57" t="s">
        <v>34</v>
      </c>
      <c r="F3488" s="57" t="s">
        <v>17</v>
      </c>
      <c r="G3488" s="57">
        <v>9814</v>
      </c>
      <c r="H3488" s="57">
        <v>1</v>
      </c>
      <c r="I3488" s="57">
        <v>8</v>
      </c>
      <c r="J3488" s="57">
        <v>4</v>
      </c>
      <c r="K3488" s="57">
        <f t="shared" si="294"/>
        <v>12</v>
      </c>
      <c r="L3488" s="57">
        <f t="shared" si="295"/>
        <v>12</v>
      </c>
      <c r="M3488" s="4" t="s">
        <v>6165</v>
      </c>
      <c r="N3488" s="57" t="s">
        <v>212</v>
      </c>
      <c r="O3488" s="57" t="s">
        <v>6053</v>
      </c>
      <c r="P3488" s="4" t="s">
        <v>6054</v>
      </c>
      <c r="Q3488" s="4"/>
    </row>
    <row r="3489" spans="1:17" s="1" customFormat="1" ht="18.649999999999999" customHeight="1" x14ac:dyDescent="0.35">
      <c r="A3489" s="3"/>
      <c r="B3489" s="57">
        <f t="shared" si="292"/>
        <v>0</v>
      </c>
      <c r="C3489" s="57" t="str">
        <f t="shared" si="293"/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94"/>
        <v>0</v>
      </c>
      <c r="L3489" s="57">
        <f t="shared" si="295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92"/>
        <v>0</v>
      </c>
      <c r="C3490" s="57" t="str">
        <f t="shared" si="293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94"/>
        <v>0</v>
      </c>
      <c r="L3490" s="57">
        <f t="shared" si="295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92"/>
        <v>0</v>
      </c>
      <c r="C3491" s="57" t="str">
        <f t="shared" si="293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94"/>
        <v>0</v>
      </c>
      <c r="L3491" s="57">
        <f t="shared" si="295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92"/>
        <v>0</v>
      </c>
      <c r="C3492" s="57" t="str">
        <f t="shared" si="293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94"/>
        <v>0</v>
      </c>
      <c r="L3492" s="57">
        <f t="shared" si="295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92"/>
        <v>0</v>
      </c>
      <c r="C3493" s="57" t="str">
        <f t="shared" si="293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94"/>
        <v>0</v>
      </c>
      <c r="L3493" s="57">
        <f t="shared" si="295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92"/>
        <v>0</v>
      </c>
      <c r="C3494" s="57" t="str">
        <f t="shared" si="293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94"/>
        <v>0</v>
      </c>
      <c r="L3494" s="57">
        <f t="shared" si="295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92"/>
        <v>0</v>
      </c>
      <c r="C3495" s="57" t="str">
        <f t="shared" si="293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94"/>
        <v>0</v>
      </c>
      <c r="L3495" s="57">
        <f t="shared" si="295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ref="B3496:B3559" si="296">WEEKNUM(A3496)</f>
        <v>0</v>
      </c>
      <c r="C3496" s="57" t="str">
        <f t="shared" ref="C3496:C3559" si="297">TEXT(A3496,"Mmm")</f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94"/>
        <v>0</v>
      </c>
      <c r="L3496" s="57">
        <f t="shared" si="295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96"/>
        <v>0</v>
      </c>
      <c r="C3497" s="57" t="str">
        <f t="shared" si="297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94"/>
        <v>0</v>
      </c>
      <c r="L3497" s="57">
        <f t="shared" si="295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96"/>
        <v>0</v>
      </c>
      <c r="C3498" s="57" t="str">
        <f t="shared" si="297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94"/>
        <v>0</v>
      </c>
      <c r="L3498" s="57">
        <f t="shared" si="295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96"/>
        <v>0</v>
      </c>
      <c r="C3499" s="57" t="str">
        <f t="shared" si="297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94"/>
        <v>0</v>
      </c>
      <c r="L3499" s="57">
        <f t="shared" si="295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96"/>
        <v>0</v>
      </c>
      <c r="C3500" s="57" t="str">
        <f t="shared" si="297"/>
        <v>Jan</v>
      </c>
      <c r="D3500" s="4"/>
      <c r="E3500" s="57"/>
      <c r="F3500" s="57"/>
      <c r="G3500" s="57"/>
      <c r="H3500" s="57"/>
      <c r="I3500" s="57"/>
      <c r="J3500" s="57"/>
      <c r="K3500" s="57">
        <f t="shared" si="294"/>
        <v>0</v>
      </c>
      <c r="L3500" s="57">
        <f t="shared" si="295"/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96"/>
        <v>0</v>
      </c>
      <c r="C3501" s="57" t="str">
        <f t="shared" si="297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94"/>
        <v>0</v>
      </c>
      <c r="L3501" s="57">
        <f t="shared" si="295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96"/>
        <v>0</v>
      </c>
      <c r="C3502" s="57" t="str">
        <f t="shared" si="297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94"/>
        <v>0</v>
      </c>
      <c r="L3502" s="57">
        <f t="shared" si="295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96"/>
        <v>0</v>
      </c>
      <c r="C3503" s="57" t="str">
        <f t="shared" si="297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94"/>
        <v>0</v>
      </c>
      <c r="L3503" s="57">
        <f t="shared" si="295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96"/>
        <v>0</v>
      </c>
      <c r="C3504" s="57" t="str">
        <f t="shared" si="297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94"/>
        <v>0</v>
      </c>
      <c r="L3504" s="57">
        <f t="shared" si="295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96"/>
        <v>0</v>
      </c>
      <c r="C3505" s="57" t="str">
        <f t="shared" si="297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94"/>
        <v>0</v>
      </c>
      <c r="L3505" s="57">
        <f t="shared" si="295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96"/>
        <v>0</v>
      </c>
      <c r="C3506" s="57" t="str">
        <f t="shared" si="297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94"/>
        <v>0</v>
      </c>
      <c r="L3506" s="57">
        <f t="shared" si="295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96"/>
        <v>0</v>
      </c>
      <c r="C3507" s="57" t="str">
        <f t="shared" si="297"/>
        <v>Jan</v>
      </c>
      <c r="D3507" s="4"/>
      <c r="E3507" s="57"/>
      <c r="F3507" s="57"/>
      <c r="G3507" s="57"/>
      <c r="H3507" s="57"/>
      <c r="I3507" s="57"/>
      <c r="J3507" s="57"/>
      <c r="K3507" s="57">
        <f t="shared" ref="K3507:K3570" si="298">I3507+J3507</f>
        <v>0</v>
      </c>
      <c r="L3507" s="57">
        <f t="shared" si="295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96"/>
        <v>0</v>
      </c>
      <c r="C3508" s="57" t="str">
        <f t="shared" si="297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98"/>
        <v>0</v>
      </c>
      <c r="L3508" s="57">
        <f t="shared" si="295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96"/>
        <v>0</v>
      </c>
      <c r="C3509" s="57" t="str">
        <f t="shared" si="297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98"/>
        <v>0</v>
      </c>
      <c r="L3509" s="57">
        <f t="shared" si="295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96"/>
        <v>0</v>
      </c>
      <c r="C3510" s="57" t="str">
        <f t="shared" si="297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98"/>
        <v>0</v>
      </c>
      <c r="L3510" s="57">
        <f t="shared" si="295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96"/>
        <v>0</v>
      </c>
      <c r="C3511" s="57" t="str">
        <f t="shared" si="297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98"/>
        <v>0</v>
      </c>
      <c r="L3511" s="57">
        <f t="shared" si="295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96"/>
        <v>0</v>
      </c>
      <c r="C3512" s="57" t="str">
        <f t="shared" si="297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98"/>
        <v>0</v>
      </c>
      <c r="L3512" s="57">
        <f t="shared" si="295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96"/>
        <v>0</v>
      </c>
      <c r="C3513" s="57" t="str">
        <f t="shared" si="297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98"/>
        <v>0</v>
      </c>
      <c r="L3513" s="57">
        <f t="shared" si="295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96"/>
        <v>0</v>
      </c>
      <c r="C3514" s="57" t="str">
        <f t="shared" si="297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98"/>
        <v>0</v>
      </c>
      <c r="L3514" s="57">
        <f t="shared" si="295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96"/>
        <v>0</v>
      </c>
      <c r="C3515" s="57" t="str">
        <f t="shared" si="297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98"/>
        <v>0</v>
      </c>
      <c r="L3515" s="57">
        <f t="shared" si="295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96"/>
        <v>0</v>
      </c>
      <c r="C3516" s="57" t="str">
        <f t="shared" si="297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98"/>
        <v>0</v>
      </c>
      <c r="L3516" s="57">
        <f t="shared" si="295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96"/>
        <v>0</v>
      </c>
      <c r="C3517" s="57" t="str">
        <f t="shared" si="297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98"/>
        <v>0</v>
      </c>
      <c r="L3517" s="57">
        <f t="shared" si="295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96"/>
        <v>0</v>
      </c>
      <c r="C3518" s="57" t="str">
        <f t="shared" si="297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98"/>
        <v>0</v>
      </c>
      <c r="L3518" s="57">
        <f t="shared" ref="L3518:L3581" si="299">H3518*K3518</f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96"/>
        <v>0</v>
      </c>
      <c r="C3519" s="57" t="str">
        <f t="shared" si="297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98"/>
        <v>0</v>
      </c>
      <c r="L3519" s="57">
        <f t="shared" si="299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96"/>
        <v>0</v>
      </c>
      <c r="C3520" s="57" t="str">
        <f t="shared" si="297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98"/>
        <v>0</v>
      </c>
      <c r="L3520" s="57">
        <f t="shared" si="299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96"/>
        <v>0</v>
      </c>
      <c r="C3521" s="57" t="str">
        <f t="shared" si="297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98"/>
        <v>0</v>
      </c>
      <c r="L3521" s="57">
        <f t="shared" si="299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96"/>
        <v>0</v>
      </c>
      <c r="C3522" s="57" t="str">
        <f t="shared" si="297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98"/>
        <v>0</v>
      </c>
      <c r="L3522" s="57">
        <f t="shared" si="299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96"/>
        <v>0</v>
      </c>
      <c r="C3523" s="57" t="str">
        <f t="shared" si="297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98"/>
        <v>0</v>
      </c>
      <c r="L3523" s="57">
        <f t="shared" si="299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96"/>
        <v>0</v>
      </c>
      <c r="C3524" s="57" t="str">
        <f t="shared" si="297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98"/>
        <v>0</v>
      </c>
      <c r="L3524" s="57">
        <f t="shared" si="299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96"/>
        <v>0</v>
      </c>
      <c r="C3525" s="57" t="str">
        <f t="shared" si="297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98"/>
        <v>0</v>
      </c>
      <c r="L3525" s="57">
        <f t="shared" si="299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96"/>
        <v>0</v>
      </c>
      <c r="C3526" s="57" t="str">
        <f t="shared" si="297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98"/>
        <v>0</v>
      </c>
      <c r="L3526" s="57">
        <f t="shared" si="299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96"/>
        <v>0</v>
      </c>
      <c r="C3527" s="57" t="str">
        <f t="shared" si="297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98"/>
        <v>0</v>
      </c>
      <c r="L3527" s="57">
        <f t="shared" si="299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96"/>
        <v>0</v>
      </c>
      <c r="C3528" s="57" t="str">
        <f t="shared" si="297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98"/>
        <v>0</v>
      </c>
      <c r="L3528" s="57">
        <f t="shared" si="299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96"/>
        <v>0</v>
      </c>
      <c r="C3529" s="57" t="str">
        <f t="shared" si="297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98"/>
        <v>0</v>
      </c>
      <c r="L3529" s="57">
        <f t="shared" si="299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96"/>
        <v>0</v>
      </c>
      <c r="C3530" s="57" t="str">
        <f t="shared" si="297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98"/>
        <v>0</v>
      </c>
      <c r="L3530" s="57">
        <f t="shared" si="299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96"/>
        <v>0</v>
      </c>
      <c r="C3531" s="57" t="str">
        <f t="shared" si="297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98"/>
        <v>0</v>
      </c>
      <c r="L3531" s="57">
        <f t="shared" si="299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96"/>
        <v>0</v>
      </c>
      <c r="C3532" s="57" t="str">
        <f t="shared" si="297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98"/>
        <v>0</v>
      </c>
      <c r="L3532" s="57">
        <f t="shared" si="299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96"/>
        <v>0</v>
      </c>
      <c r="C3533" s="57" t="str">
        <f t="shared" si="297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98"/>
        <v>0</v>
      </c>
      <c r="L3533" s="57">
        <f t="shared" si="299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96"/>
        <v>0</v>
      </c>
      <c r="C3534" s="57" t="str">
        <f t="shared" si="297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98"/>
        <v>0</v>
      </c>
      <c r="L3534" s="57">
        <f t="shared" si="299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96"/>
        <v>0</v>
      </c>
      <c r="C3535" s="57" t="str">
        <f t="shared" si="297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98"/>
        <v>0</v>
      </c>
      <c r="L3535" s="57">
        <f t="shared" si="299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96"/>
        <v>0</v>
      </c>
      <c r="C3536" s="57" t="str">
        <f t="shared" si="297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98"/>
        <v>0</v>
      </c>
      <c r="L3536" s="57">
        <f t="shared" si="299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96"/>
        <v>0</v>
      </c>
      <c r="C3537" s="57" t="str">
        <f t="shared" si="297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98"/>
        <v>0</v>
      </c>
      <c r="L3537" s="57">
        <f t="shared" si="299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96"/>
        <v>0</v>
      </c>
      <c r="C3538" s="57" t="str">
        <f t="shared" si="297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98"/>
        <v>0</v>
      </c>
      <c r="L3538" s="57">
        <f t="shared" si="299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96"/>
        <v>0</v>
      </c>
      <c r="C3539" s="57" t="str">
        <f t="shared" si="297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98"/>
        <v>0</v>
      </c>
      <c r="L3539" s="57">
        <f t="shared" si="299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96"/>
        <v>0</v>
      </c>
      <c r="C3540" s="57" t="str">
        <f t="shared" si="297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98"/>
        <v>0</v>
      </c>
      <c r="L3540" s="57">
        <f t="shared" si="299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96"/>
        <v>0</v>
      </c>
      <c r="C3541" s="57" t="str">
        <f t="shared" si="297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98"/>
        <v>0</v>
      </c>
      <c r="L3541" s="57">
        <f t="shared" si="299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96"/>
        <v>0</v>
      </c>
      <c r="C3542" s="57" t="str">
        <f t="shared" si="297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98"/>
        <v>0</v>
      </c>
      <c r="L3542" s="57">
        <f t="shared" si="299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96"/>
        <v>0</v>
      </c>
      <c r="C3543" s="57" t="str">
        <f t="shared" si="297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98"/>
        <v>0</v>
      </c>
      <c r="L3543" s="57">
        <f t="shared" si="299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96"/>
        <v>0</v>
      </c>
      <c r="C3544" s="57" t="str">
        <f t="shared" si="297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98"/>
        <v>0</v>
      </c>
      <c r="L3544" s="57">
        <f t="shared" si="299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96"/>
        <v>0</v>
      </c>
      <c r="C3545" s="57" t="str">
        <f t="shared" si="297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98"/>
        <v>0</v>
      </c>
      <c r="L3545" s="57">
        <f t="shared" si="299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96"/>
        <v>0</v>
      </c>
      <c r="C3546" s="57" t="str">
        <f t="shared" si="297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98"/>
        <v>0</v>
      </c>
      <c r="L3546" s="57">
        <f t="shared" si="299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96"/>
        <v>0</v>
      </c>
      <c r="C3547" s="57" t="str">
        <f t="shared" si="297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98"/>
        <v>0</v>
      </c>
      <c r="L3547" s="57">
        <f t="shared" si="299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96"/>
        <v>0</v>
      </c>
      <c r="C3548" s="57" t="str">
        <f t="shared" si="297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98"/>
        <v>0</v>
      </c>
      <c r="L3548" s="57">
        <f t="shared" si="299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96"/>
        <v>0</v>
      </c>
      <c r="C3549" s="57" t="str">
        <f t="shared" si="297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98"/>
        <v>0</v>
      </c>
      <c r="L3549" s="57">
        <f t="shared" si="299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96"/>
        <v>0</v>
      </c>
      <c r="C3550" s="57" t="str">
        <f t="shared" si="297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98"/>
        <v>0</v>
      </c>
      <c r="L3550" s="57">
        <f t="shared" si="299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96"/>
        <v>0</v>
      </c>
      <c r="C3551" s="57" t="str">
        <f t="shared" si="297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98"/>
        <v>0</v>
      </c>
      <c r="L3551" s="57">
        <f t="shared" si="299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96"/>
        <v>0</v>
      </c>
      <c r="C3552" s="57" t="str">
        <f t="shared" si="297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98"/>
        <v>0</v>
      </c>
      <c r="L3552" s="57">
        <f t="shared" si="299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si="296"/>
        <v>0</v>
      </c>
      <c r="C3553" s="57" t="str">
        <f t="shared" si="297"/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98"/>
        <v>0</v>
      </c>
      <c r="L3553" s="57">
        <f t="shared" si="299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96"/>
        <v>0</v>
      </c>
      <c r="C3554" s="57" t="str">
        <f t="shared" si="297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98"/>
        <v>0</v>
      </c>
      <c r="L3554" s="57">
        <f t="shared" si="299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96"/>
        <v>0</v>
      </c>
      <c r="C3555" s="57" t="str">
        <f t="shared" si="297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98"/>
        <v>0</v>
      </c>
      <c r="L3555" s="57">
        <f t="shared" si="299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96"/>
        <v>0</v>
      </c>
      <c r="C3556" s="57" t="str">
        <f t="shared" si="297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98"/>
        <v>0</v>
      </c>
      <c r="L3556" s="57">
        <f t="shared" si="299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96"/>
        <v>0</v>
      </c>
      <c r="C3557" s="57" t="str">
        <f t="shared" si="297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98"/>
        <v>0</v>
      </c>
      <c r="L3557" s="57">
        <f t="shared" si="299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96"/>
        <v>0</v>
      </c>
      <c r="C3558" s="57" t="str">
        <f t="shared" si="297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98"/>
        <v>0</v>
      </c>
      <c r="L3558" s="57">
        <f t="shared" si="299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96"/>
        <v>0</v>
      </c>
      <c r="C3559" s="57" t="str">
        <f t="shared" si="297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98"/>
        <v>0</v>
      </c>
      <c r="L3559" s="57">
        <f t="shared" si="299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ref="B3560:B3623" si="300">WEEKNUM(A3560)</f>
        <v>0</v>
      </c>
      <c r="C3560" s="57" t="str">
        <f t="shared" ref="C3560:C3623" si="301">TEXT(A3560,"Mmm")</f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98"/>
        <v>0</v>
      </c>
      <c r="L3560" s="57">
        <f t="shared" si="299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300"/>
        <v>0</v>
      </c>
      <c r="C3561" s="57" t="str">
        <f t="shared" si="301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98"/>
        <v>0</v>
      </c>
      <c r="L3561" s="57">
        <f t="shared" si="299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300"/>
        <v>0</v>
      </c>
      <c r="C3562" s="57" t="str">
        <f t="shared" si="301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98"/>
        <v>0</v>
      </c>
      <c r="L3562" s="57">
        <f t="shared" si="299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300"/>
        <v>0</v>
      </c>
      <c r="C3563" s="57" t="str">
        <f t="shared" si="301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98"/>
        <v>0</v>
      </c>
      <c r="L3563" s="57">
        <f t="shared" si="299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300"/>
        <v>0</v>
      </c>
      <c r="C3564" s="57" t="str">
        <f t="shared" si="301"/>
        <v>Jan</v>
      </c>
      <c r="D3564" s="4"/>
      <c r="E3564" s="57"/>
      <c r="F3564" s="57"/>
      <c r="G3564" s="57"/>
      <c r="H3564" s="57"/>
      <c r="I3564" s="57"/>
      <c r="J3564" s="57"/>
      <c r="K3564" s="57">
        <f t="shared" si="298"/>
        <v>0</v>
      </c>
      <c r="L3564" s="57">
        <f t="shared" si="299"/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300"/>
        <v>0</v>
      </c>
      <c r="C3565" s="57" t="str">
        <f t="shared" si="301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98"/>
        <v>0</v>
      </c>
      <c r="L3565" s="57">
        <f t="shared" si="299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300"/>
        <v>0</v>
      </c>
      <c r="C3566" s="57" t="str">
        <f t="shared" si="301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98"/>
        <v>0</v>
      </c>
      <c r="L3566" s="57">
        <f t="shared" si="299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300"/>
        <v>0</v>
      </c>
      <c r="C3567" s="57" t="str">
        <f t="shared" si="301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98"/>
        <v>0</v>
      </c>
      <c r="L3567" s="57">
        <f t="shared" si="299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300"/>
        <v>0</v>
      </c>
      <c r="C3568" s="57" t="str">
        <f t="shared" si="301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98"/>
        <v>0</v>
      </c>
      <c r="L3568" s="57">
        <f t="shared" si="299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300"/>
        <v>0</v>
      </c>
      <c r="C3569" s="57" t="str">
        <f t="shared" si="301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98"/>
        <v>0</v>
      </c>
      <c r="L3569" s="57">
        <f t="shared" si="299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300"/>
        <v>0</v>
      </c>
      <c r="C3570" s="57" t="str">
        <f t="shared" si="301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98"/>
        <v>0</v>
      </c>
      <c r="L3570" s="57">
        <f t="shared" si="299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300"/>
        <v>0</v>
      </c>
      <c r="C3571" s="57" t="str">
        <f t="shared" si="301"/>
        <v>Jan</v>
      </c>
      <c r="D3571" s="4"/>
      <c r="E3571" s="57"/>
      <c r="F3571" s="57"/>
      <c r="G3571" s="57"/>
      <c r="H3571" s="57"/>
      <c r="I3571" s="57"/>
      <c r="J3571" s="57"/>
      <c r="K3571" s="57">
        <f t="shared" ref="K3571:K3634" si="302">I3571+J3571</f>
        <v>0</v>
      </c>
      <c r="L3571" s="57">
        <f t="shared" si="299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300"/>
        <v>0</v>
      </c>
      <c r="C3572" s="57" t="str">
        <f t="shared" si="301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302"/>
        <v>0</v>
      </c>
      <c r="L3572" s="57">
        <f t="shared" si="299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300"/>
        <v>0</v>
      </c>
      <c r="C3573" s="57" t="str">
        <f t="shared" si="301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302"/>
        <v>0</v>
      </c>
      <c r="L3573" s="57">
        <f t="shared" si="299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300"/>
        <v>0</v>
      </c>
      <c r="C3574" s="57" t="str">
        <f t="shared" si="301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302"/>
        <v>0</v>
      </c>
      <c r="L3574" s="57">
        <f t="shared" si="299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300"/>
        <v>0</v>
      </c>
      <c r="C3575" s="57" t="str">
        <f t="shared" si="301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302"/>
        <v>0</v>
      </c>
      <c r="L3575" s="57">
        <f t="shared" si="299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300"/>
        <v>0</v>
      </c>
      <c r="C3576" s="57" t="str">
        <f t="shared" si="301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302"/>
        <v>0</v>
      </c>
      <c r="L3576" s="57">
        <f t="shared" si="299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300"/>
        <v>0</v>
      </c>
      <c r="C3577" s="57" t="str">
        <f t="shared" si="301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302"/>
        <v>0</v>
      </c>
      <c r="L3577" s="57">
        <f t="shared" si="299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300"/>
        <v>0</v>
      </c>
      <c r="C3578" s="57" t="str">
        <f t="shared" si="301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302"/>
        <v>0</v>
      </c>
      <c r="L3578" s="57">
        <f t="shared" si="299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300"/>
        <v>0</v>
      </c>
      <c r="C3579" s="57" t="str">
        <f t="shared" si="301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302"/>
        <v>0</v>
      </c>
      <c r="L3579" s="57">
        <f t="shared" si="299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300"/>
        <v>0</v>
      </c>
      <c r="C3580" s="57" t="str">
        <f t="shared" si="301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302"/>
        <v>0</v>
      </c>
      <c r="L3580" s="57">
        <f t="shared" si="299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300"/>
        <v>0</v>
      </c>
      <c r="C3581" s="57" t="str">
        <f t="shared" si="301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302"/>
        <v>0</v>
      </c>
      <c r="L3581" s="57">
        <f t="shared" si="299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300"/>
        <v>0</v>
      </c>
      <c r="C3582" s="57" t="str">
        <f t="shared" si="301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302"/>
        <v>0</v>
      </c>
      <c r="L3582" s="57">
        <f t="shared" ref="L3582:L3645" si="303">H3582*K3582</f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300"/>
        <v>0</v>
      </c>
      <c r="C3583" s="57" t="str">
        <f t="shared" si="301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302"/>
        <v>0</v>
      </c>
      <c r="L3583" s="57">
        <f t="shared" si="303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300"/>
        <v>0</v>
      </c>
      <c r="C3584" s="57" t="str">
        <f t="shared" si="301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302"/>
        <v>0</v>
      </c>
      <c r="L3584" s="57">
        <f t="shared" si="303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300"/>
        <v>0</v>
      </c>
      <c r="C3585" s="57" t="str">
        <f t="shared" si="301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302"/>
        <v>0</v>
      </c>
      <c r="L3585" s="57">
        <f t="shared" si="303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300"/>
        <v>0</v>
      </c>
      <c r="C3586" s="57" t="str">
        <f t="shared" si="301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302"/>
        <v>0</v>
      </c>
      <c r="L3586" s="57">
        <f t="shared" si="303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300"/>
        <v>0</v>
      </c>
      <c r="C3587" s="57" t="str">
        <f t="shared" si="301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302"/>
        <v>0</v>
      </c>
      <c r="L3587" s="57">
        <f t="shared" si="303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300"/>
        <v>0</v>
      </c>
      <c r="C3588" s="57" t="str">
        <f t="shared" si="301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302"/>
        <v>0</v>
      </c>
      <c r="L3588" s="57">
        <f t="shared" si="303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300"/>
        <v>0</v>
      </c>
      <c r="C3589" s="57" t="str">
        <f t="shared" si="301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302"/>
        <v>0</v>
      </c>
      <c r="L3589" s="57">
        <f t="shared" si="303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300"/>
        <v>0</v>
      </c>
      <c r="C3590" s="57" t="str">
        <f t="shared" si="301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302"/>
        <v>0</v>
      </c>
      <c r="L3590" s="57">
        <f t="shared" si="303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300"/>
        <v>0</v>
      </c>
      <c r="C3591" s="57" t="str">
        <f t="shared" si="301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302"/>
        <v>0</v>
      </c>
      <c r="L3591" s="57">
        <f t="shared" si="303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300"/>
        <v>0</v>
      </c>
      <c r="C3592" s="57" t="str">
        <f t="shared" si="301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302"/>
        <v>0</v>
      </c>
      <c r="L3592" s="57">
        <f t="shared" si="303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300"/>
        <v>0</v>
      </c>
      <c r="C3593" s="57" t="str">
        <f t="shared" si="301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302"/>
        <v>0</v>
      </c>
      <c r="L3593" s="57">
        <f t="shared" si="303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300"/>
        <v>0</v>
      </c>
      <c r="C3594" s="57" t="str">
        <f t="shared" si="301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302"/>
        <v>0</v>
      </c>
      <c r="L3594" s="57">
        <f t="shared" si="303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300"/>
        <v>0</v>
      </c>
      <c r="C3595" s="57" t="str">
        <f t="shared" si="301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302"/>
        <v>0</v>
      </c>
      <c r="L3595" s="57">
        <f t="shared" si="303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300"/>
        <v>0</v>
      </c>
      <c r="C3596" s="57" t="str">
        <f t="shared" si="301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302"/>
        <v>0</v>
      </c>
      <c r="L3596" s="57">
        <f t="shared" si="303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300"/>
        <v>0</v>
      </c>
      <c r="C3597" s="57" t="str">
        <f t="shared" si="301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302"/>
        <v>0</v>
      </c>
      <c r="L3597" s="57">
        <f t="shared" si="303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300"/>
        <v>0</v>
      </c>
      <c r="C3598" s="57" t="str">
        <f t="shared" si="301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302"/>
        <v>0</v>
      </c>
      <c r="L3598" s="57">
        <f t="shared" si="303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300"/>
        <v>0</v>
      </c>
      <c r="C3599" s="57" t="str">
        <f t="shared" si="301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302"/>
        <v>0</v>
      </c>
      <c r="L3599" s="57">
        <f t="shared" si="303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300"/>
        <v>0</v>
      </c>
      <c r="C3600" s="57" t="str">
        <f t="shared" si="301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302"/>
        <v>0</v>
      </c>
      <c r="L3600" s="57">
        <f t="shared" si="303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300"/>
        <v>0</v>
      </c>
      <c r="C3601" s="57" t="str">
        <f t="shared" si="301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302"/>
        <v>0</v>
      </c>
      <c r="L3601" s="57">
        <f t="shared" si="303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300"/>
        <v>0</v>
      </c>
      <c r="C3602" s="57" t="str">
        <f t="shared" si="301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302"/>
        <v>0</v>
      </c>
      <c r="L3602" s="57">
        <f t="shared" si="303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300"/>
        <v>0</v>
      </c>
      <c r="C3603" s="57" t="str">
        <f t="shared" si="301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302"/>
        <v>0</v>
      </c>
      <c r="L3603" s="57">
        <f t="shared" si="303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300"/>
        <v>0</v>
      </c>
      <c r="C3604" s="57" t="str">
        <f t="shared" si="301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302"/>
        <v>0</v>
      </c>
      <c r="L3604" s="57">
        <f t="shared" si="303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300"/>
        <v>0</v>
      </c>
      <c r="C3605" s="57" t="str">
        <f t="shared" si="301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302"/>
        <v>0</v>
      </c>
      <c r="L3605" s="57">
        <f t="shared" si="303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300"/>
        <v>0</v>
      </c>
      <c r="C3606" s="57" t="str">
        <f t="shared" si="301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302"/>
        <v>0</v>
      </c>
      <c r="L3606" s="57">
        <f t="shared" si="303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300"/>
        <v>0</v>
      </c>
      <c r="C3607" s="57" t="str">
        <f t="shared" si="301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302"/>
        <v>0</v>
      </c>
      <c r="L3607" s="57">
        <f t="shared" si="303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300"/>
        <v>0</v>
      </c>
      <c r="C3608" s="57" t="str">
        <f t="shared" si="301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302"/>
        <v>0</v>
      </c>
      <c r="L3608" s="57">
        <f t="shared" si="303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300"/>
        <v>0</v>
      </c>
      <c r="C3609" s="57" t="str">
        <f t="shared" si="301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302"/>
        <v>0</v>
      </c>
      <c r="L3609" s="57">
        <f t="shared" si="303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300"/>
        <v>0</v>
      </c>
      <c r="C3610" s="57" t="str">
        <f t="shared" si="301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302"/>
        <v>0</v>
      </c>
      <c r="L3610" s="57">
        <f t="shared" si="303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300"/>
        <v>0</v>
      </c>
      <c r="C3611" s="57" t="str">
        <f t="shared" si="301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302"/>
        <v>0</v>
      </c>
      <c r="L3611" s="57">
        <f t="shared" si="303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300"/>
        <v>0</v>
      </c>
      <c r="C3612" s="57" t="str">
        <f t="shared" si="301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302"/>
        <v>0</v>
      </c>
      <c r="L3612" s="57">
        <f t="shared" si="303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300"/>
        <v>0</v>
      </c>
      <c r="C3613" s="57" t="str">
        <f t="shared" si="301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302"/>
        <v>0</v>
      </c>
      <c r="L3613" s="57">
        <f t="shared" si="303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300"/>
        <v>0</v>
      </c>
      <c r="C3614" s="57" t="str">
        <f t="shared" si="301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302"/>
        <v>0</v>
      </c>
      <c r="L3614" s="57">
        <f t="shared" si="303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300"/>
        <v>0</v>
      </c>
      <c r="C3615" s="57" t="str">
        <f t="shared" si="301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302"/>
        <v>0</v>
      </c>
      <c r="L3615" s="57">
        <f t="shared" si="303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300"/>
        <v>0</v>
      </c>
      <c r="C3616" s="57" t="str">
        <f t="shared" si="301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302"/>
        <v>0</v>
      </c>
      <c r="L3616" s="57">
        <f t="shared" si="303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si="300"/>
        <v>0</v>
      </c>
      <c r="C3617" s="57" t="str">
        <f t="shared" si="301"/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302"/>
        <v>0</v>
      </c>
      <c r="L3617" s="57">
        <f t="shared" si="303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300"/>
        <v>0</v>
      </c>
      <c r="C3618" s="57" t="str">
        <f t="shared" si="301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302"/>
        <v>0</v>
      </c>
      <c r="L3618" s="57">
        <f t="shared" si="303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300"/>
        <v>0</v>
      </c>
      <c r="C3619" s="57" t="str">
        <f t="shared" si="301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302"/>
        <v>0</v>
      </c>
      <c r="L3619" s="57">
        <f t="shared" si="303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300"/>
        <v>0</v>
      </c>
      <c r="C3620" s="57" t="str">
        <f t="shared" si="301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302"/>
        <v>0</v>
      </c>
      <c r="L3620" s="57">
        <f t="shared" si="303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300"/>
        <v>0</v>
      </c>
      <c r="C3621" s="57" t="str">
        <f t="shared" si="301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302"/>
        <v>0</v>
      </c>
      <c r="L3621" s="57">
        <f t="shared" si="303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300"/>
        <v>0</v>
      </c>
      <c r="C3622" s="57" t="str">
        <f t="shared" si="301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302"/>
        <v>0</v>
      </c>
      <c r="L3622" s="57">
        <f t="shared" si="303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300"/>
        <v>0</v>
      </c>
      <c r="C3623" s="57" t="str">
        <f t="shared" si="301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302"/>
        <v>0</v>
      </c>
      <c r="L3623" s="57">
        <f t="shared" si="303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ref="B3624:B3687" si="304">WEEKNUM(A3624)</f>
        <v>0</v>
      </c>
      <c r="C3624" s="57" t="str">
        <f t="shared" ref="C3624:C3687" si="305">TEXT(A3624,"Mmm")</f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302"/>
        <v>0</v>
      </c>
      <c r="L3624" s="57">
        <f t="shared" si="303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304"/>
        <v>0</v>
      </c>
      <c r="C3625" s="57" t="str">
        <f t="shared" si="305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302"/>
        <v>0</v>
      </c>
      <c r="L3625" s="57">
        <f t="shared" si="303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304"/>
        <v>0</v>
      </c>
      <c r="C3626" s="57" t="str">
        <f t="shared" si="305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302"/>
        <v>0</v>
      </c>
      <c r="L3626" s="57">
        <f t="shared" si="303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304"/>
        <v>0</v>
      </c>
      <c r="C3627" s="57" t="str">
        <f t="shared" si="305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302"/>
        <v>0</v>
      </c>
      <c r="L3627" s="57">
        <f t="shared" si="303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304"/>
        <v>0</v>
      </c>
      <c r="C3628" s="57" t="str">
        <f t="shared" si="305"/>
        <v>Jan</v>
      </c>
      <c r="D3628" s="4"/>
      <c r="E3628" s="57"/>
      <c r="F3628" s="57"/>
      <c r="G3628" s="57"/>
      <c r="H3628" s="57"/>
      <c r="I3628" s="57"/>
      <c r="J3628" s="57"/>
      <c r="K3628" s="57">
        <f t="shared" si="302"/>
        <v>0</v>
      </c>
      <c r="L3628" s="57">
        <f t="shared" si="303"/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304"/>
        <v>0</v>
      </c>
      <c r="C3629" s="57" t="str">
        <f t="shared" si="305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302"/>
        <v>0</v>
      </c>
      <c r="L3629" s="57">
        <f t="shared" si="303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304"/>
        <v>0</v>
      </c>
      <c r="C3630" s="57" t="str">
        <f t="shared" si="305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302"/>
        <v>0</v>
      </c>
      <c r="L3630" s="57">
        <f t="shared" si="303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304"/>
        <v>0</v>
      </c>
      <c r="C3631" s="57" t="str">
        <f t="shared" si="305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302"/>
        <v>0</v>
      </c>
      <c r="L3631" s="57">
        <f t="shared" si="303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304"/>
        <v>0</v>
      </c>
      <c r="C3632" s="57" t="str">
        <f t="shared" si="305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302"/>
        <v>0</v>
      </c>
      <c r="L3632" s="57">
        <f t="shared" si="303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304"/>
        <v>0</v>
      </c>
      <c r="C3633" s="57" t="str">
        <f t="shared" si="305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302"/>
        <v>0</v>
      </c>
      <c r="L3633" s="57">
        <f t="shared" si="303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304"/>
        <v>0</v>
      </c>
      <c r="C3634" s="57" t="str">
        <f t="shared" si="305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302"/>
        <v>0</v>
      </c>
      <c r="L3634" s="57">
        <f t="shared" si="303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304"/>
        <v>0</v>
      </c>
      <c r="C3635" s="57" t="str">
        <f t="shared" si="305"/>
        <v>Jan</v>
      </c>
      <c r="D3635" s="4"/>
      <c r="E3635" s="57"/>
      <c r="F3635" s="57"/>
      <c r="G3635" s="57"/>
      <c r="H3635" s="57"/>
      <c r="I3635" s="57"/>
      <c r="J3635" s="57"/>
      <c r="K3635" s="57">
        <f t="shared" ref="K3635:K3698" si="306">I3635+J3635</f>
        <v>0</v>
      </c>
      <c r="L3635" s="57">
        <f t="shared" si="303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304"/>
        <v>0</v>
      </c>
      <c r="C3636" s="57" t="str">
        <f t="shared" si="305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306"/>
        <v>0</v>
      </c>
      <c r="L3636" s="57">
        <f t="shared" si="303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304"/>
        <v>0</v>
      </c>
      <c r="C3637" s="57" t="str">
        <f t="shared" si="305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306"/>
        <v>0</v>
      </c>
      <c r="L3637" s="57">
        <f t="shared" si="303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304"/>
        <v>0</v>
      </c>
      <c r="C3638" s="57" t="str">
        <f t="shared" si="305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306"/>
        <v>0</v>
      </c>
      <c r="L3638" s="57">
        <f t="shared" si="303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304"/>
        <v>0</v>
      </c>
      <c r="C3639" s="57" t="str">
        <f t="shared" si="305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306"/>
        <v>0</v>
      </c>
      <c r="L3639" s="57">
        <f t="shared" si="303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304"/>
        <v>0</v>
      </c>
      <c r="C3640" s="57" t="str">
        <f t="shared" si="305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306"/>
        <v>0</v>
      </c>
      <c r="L3640" s="57">
        <f t="shared" si="303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304"/>
        <v>0</v>
      </c>
      <c r="C3641" s="57" t="str">
        <f t="shared" si="305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306"/>
        <v>0</v>
      </c>
      <c r="L3641" s="57">
        <f t="shared" si="303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304"/>
        <v>0</v>
      </c>
      <c r="C3642" s="57" t="str">
        <f t="shared" si="305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306"/>
        <v>0</v>
      </c>
      <c r="L3642" s="57">
        <f t="shared" si="303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304"/>
        <v>0</v>
      </c>
      <c r="C3643" s="57" t="str">
        <f t="shared" si="305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306"/>
        <v>0</v>
      </c>
      <c r="L3643" s="57">
        <f t="shared" si="303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304"/>
        <v>0</v>
      </c>
      <c r="C3644" s="57" t="str">
        <f t="shared" si="305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306"/>
        <v>0</v>
      </c>
      <c r="L3644" s="57">
        <f t="shared" si="303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304"/>
        <v>0</v>
      </c>
      <c r="C3645" s="57" t="str">
        <f t="shared" si="305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306"/>
        <v>0</v>
      </c>
      <c r="L3645" s="57">
        <f t="shared" si="303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304"/>
        <v>0</v>
      </c>
      <c r="C3646" s="57" t="str">
        <f t="shared" si="305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306"/>
        <v>0</v>
      </c>
      <c r="L3646" s="57">
        <f t="shared" ref="L3646:L3709" si="307">H3646*K3646</f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304"/>
        <v>0</v>
      </c>
      <c r="C3647" s="57" t="str">
        <f t="shared" si="305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306"/>
        <v>0</v>
      </c>
      <c r="L3647" s="57">
        <f t="shared" si="307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304"/>
        <v>0</v>
      </c>
      <c r="C3648" s="57" t="str">
        <f t="shared" si="305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306"/>
        <v>0</v>
      </c>
      <c r="L3648" s="57">
        <f t="shared" si="307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304"/>
        <v>0</v>
      </c>
      <c r="C3649" s="57" t="str">
        <f t="shared" si="305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306"/>
        <v>0</v>
      </c>
      <c r="L3649" s="57">
        <f t="shared" si="307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304"/>
        <v>0</v>
      </c>
      <c r="C3650" s="57" t="str">
        <f t="shared" si="305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306"/>
        <v>0</v>
      </c>
      <c r="L3650" s="57">
        <f t="shared" si="307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304"/>
        <v>0</v>
      </c>
      <c r="C3651" s="57" t="str">
        <f t="shared" si="305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306"/>
        <v>0</v>
      </c>
      <c r="L3651" s="57">
        <f t="shared" si="307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304"/>
        <v>0</v>
      </c>
      <c r="C3652" s="57" t="str">
        <f t="shared" si="305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306"/>
        <v>0</v>
      </c>
      <c r="L3652" s="57">
        <f t="shared" si="307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304"/>
        <v>0</v>
      </c>
      <c r="C3653" s="57" t="str">
        <f t="shared" si="305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306"/>
        <v>0</v>
      </c>
      <c r="L3653" s="57">
        <f t="shared" si="307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304"/>
        <v>0</v>
      </c>
      <c r="C3654" s="57" t="str">
        <f t="shared" si="305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306"/>
        <v>0</v>
      </c>
      <c r="L3654" s="57">
        <f t="shared" si="307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304"/>
        <v>0</v>
      </c>
      <c r="C3655" s="57" t="str">
        <f t="shared" si="305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306"/>
        <v>0</v>
      </c>
      <c r="L3655" s="57">
        <f t="shared" si="307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304"/>
        <v>0</v>
      </c>
      <c r="C3656" s="57" t="str">
        <f t="shared" si="305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306"/>
        <v>0</v>
      </c>
      <c r="L3656" s="57">
        <f t="shared" si="307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304"/>
        <v>0</v>
      </c>
      <c r="C3657" s="57" t="str">
        <f t="shared" si="305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306"/>
        <v>0</v>
      </c>
      <c r="L3657" s="57">
        <f t="shared" si="307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304"/>
        <v>0</v>
      </c>
      <c r="C3658" s="57" t="str">
        <f t="shared" si="305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306"/>
        <v>0</v>
      </c>
      <c r="L3658" s="57">
        <f t="shared" si="307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304"/>
        <v>0</v>
      </c>
      <c r="C3659" s="57" t="str">
        <f t="shared" si="305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306"/>
        <v>0</v>
      </c>
      <c r="L3659" s="57">
        <f t="shared" si="307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304"/>
        <v>0</v>
      </c>
      <c r="C3660" s="57" t="str">
        <f t="shared" si="305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306"/>
        <v>0</v>
      </c>
      <c r="L3660" s="57">
        <f t="shared" si="307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304"/>
        <v>0</v>
      </c>
      <c r="C3661" s="57" t="str">
        <f t="shared" si="305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306"/>
        <v>0</v>
      </c>
      <c r="L3661" s="57">
        <f t="shared" si="307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304"/>
        <v>0</v>
      </c>
      <c r="C3662" s="57" t="str">
        <f t="shared" si="305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306"/>
        <v>0</v>
      </c>
      <c r="L3662" s="57">
        <f t="shared" si="307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304"/>
        <v>0</v>
      </c>
      <c r="C3663" s="57" t="str">
        <f t="shared" si="305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306"/>
        <v>0</v>
      </c>
      <c r="L3663" s="57">
        <f t="shared" si="307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304"/>
        <v>0</v>
      </c>
      <c r="C3664" s="57" t="str">
        <f t="shared" si="305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306"/>
        <v>0</v>
      </c>
      <c r="L3664" s="57">
        <f t="shared" si="307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304"/>
        <v>0</v>
      </c>
      <c r="C3665" s="57" t="str">
        <f t="shared" si="305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306"/>
        <v>0</v>
      </c>
      <c r="L3665" s="57">
        <f t="shared" si="307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304"/>
        <v>0</v>
      </c>
      <c r="C3666" s="57" t="str">
        <f t="shared" si="305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306"/>
        <v>0</v>
      </c>
      <c r="L3666" s="57">
        <f t="shared" si="307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304"/>
        <v>0</v>
      </c>
      <c r="C3667" s="57" t="str">
        <f t="shared" si="305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306"/>
        <v>0</v>
      </c>
      <c r="L3667" s="57">
        <f t="shared" si="307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304"/>
        <v>0</v>
      </c>
      <c r="C3668" s="57" t="str">
        <f t="shared" si="305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306"/>
        <v>0</v>
      </c>
      <c r="L3668" s="57">
        <f t="shared" si="307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304"/>
        <v>0</v>
      </c>
      <c r="C3669" s="57" t="str">
        <f t="shared" si="305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306"/>
        <v>0</v>
      </c>
      <c r="L3669" s="57">
        <f t="shared" si="307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304"/>
        <v>0</v>
      </c>
      <c r="C3670" s="57" t="str">
        <f t="shared" si="305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306"/>
        <v>0</v>
      </c>
      <c r="L3670" s="57">
        <f t="shared" si="307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304"/>
        <v>0</v>
      </c>
      <c r="C3671" s="57" t="str">
        <f t="shared" si="305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306"/>
        <v>0</v>
      </c>
      <c r="L3671" s="57">
        <f t="shared" si="307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304"/>
        <v>0</v>
      </c>
      <c r="C3672" s="57" t="str">
        <f t="shared" si="305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306"/>
        <v>0</v>
      </c>
      <c r="L3672" s="57">
        <f t="shared" si="307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304"/>
        <v>0</v>
      </c>
      <c r="C3673" s="57" t="str">
        <f t="shared" si="305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306"/>
        <v>0</v>
      </c>
      <c r="L3673" s="57">
        <f t="shared" si="307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304"/>
        <v>0</v>
      </c>
      <c r="C3674" s="57" t="str">
        <f t="shared" si="305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306"/>
        <v>0</v>
      </c>
      <c r="L3674" s="57">
        <f t="shared" si="307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304"/>
        <v>0</v>
      </c>
      <c r="C3675" s="57" t="str">
        <f t="shared" si="305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306"/>
        <v>0</v>
      </c>
      <c r="L3675" s="57">
        <f t="shared" si="307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304"/>
        <v>0</v>
      </c>
      <c r="C3676" s="57" t="str">
        <f t="shared" si="305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306"/>
        <v>0</v>
      </c>
      <c r="L3676" s="57">
        <f t="shared" si="307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304"/>
        <v>0</v>
      </c>
      <c r="C3677" s="57" t="str">
        <f t="shared" si="305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306"/>
        <v>0</v>
      </c>
      <c r="L3677" s="57">
        <f t="shared" si="307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304"/>
        <v>0</v>
      </c>
      <c r="C3678" s="57" t="str">
        <f t="shared" si="305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306"/>
        <v>0</v>
      </c>
      <c r="L3678" s="57">
        <f t="shared" si="307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304"/>
        <v>0</v>
      </c>
      <c r="C3679" s="57" t="str">
        <f t="shared" si="305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306"/>
        <v>0</v>
      </c>
      <c r="L3679" s="57">
        <f t="shared" si="307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304"/>
        <v>0</v>
      </c>
      <c r="C3680" s="57" t="str">
        <f t="shared" si="305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306"/>
        <v>0</v>
      </c>
      <c r="L3680" s="57">
        <f t="shared" si="307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si="304"/>
        <v>0</v>
      </c>
      <c r="C3681" s="57" t="str">
        <f t="shared" si="305"/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306"/>
        <v>0</v>
      </c>
      <c r="L3681" s="57">
        <f t="shared" si="307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304"/>
        <v>0</v>
      </c>
      <c r="C3682" s="57" t="str">
        <f t="shared" si="305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306"/>
        <v>0</v>
      </c>
      <c r="L3682" s="57">
        <f t="shared" si="307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304"/>
        <v>0</v>
      </c>
      <c r="C3683" s="57" t="str">
        <f t="shared" si="305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306"/>
        <v>0</v>
      </c>
      <c r="L3683" s="57">
        <f t="shared" si="307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304"/>
        <v>0</v>
      </c>
      <c r="C3684" s="57" t="str">
        <f t="shared" si="305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306"/>
        <v>0</v>
      </c>
      <c r="L3684" s="57">
        <f t="shared" si="307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304"/>
        <v>0</v>
      </c>
      <c r="C3685" s="57" t="str">
        <f t="shared" si="305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306"/>
        <v>0</v>
      </c>
      <c r="L3685" s="57">
        <f t="shared" si="307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304"/>
        <v>0</v>
      </c>
      <c r="C3686" s="57" t="str">
        <f t="shared" si="305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306"/>
        <v>0</v>
      </c>
      <c r="L3686" s="57">
        <f t="shared" si="307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304"/>
        <v>0</v>
      </c>
      <c r="C3687" s="57" t="str">
        <f t="shared" si="305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306"/>
        <v>0</v>
      </c>
      <c r="L3687" s="57">
        <f t="shared" si="307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ref="B3688:B3751" si="308">WEEKNUM(A3688)</f>
        <v>0</v>
      </c>
      <c r="C3688" s="57" t="str">
        <f t="shared" ref="C3688:C3751" si="309">TEXT(A3688,"Mmm")</f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306"/>
        <v>0</v>
      </c>
      <c r="L3688" s="57">
        <f t="shared" si="307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308"/>
        <v>0</v>
      </c>
      <c r="C3689" s="57" t="str">
        <f t="shared" si="309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306"/>
        <v>0</v>
      </c>
      <c r="L3689" s="57">
        <f t="shared" si="307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308"/>
        <v>0</v>
      </c>
      <c r="C3690" s="57" t="str">
        <f t="shared" si="309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306"/>
        <v>0</v>
      </c>
      <c r="L3690" s="57">
        <f t="shared" si="307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308"/>
        <v>0</v>
      </c>
      <c r="C3691" s="57" t="str">
        <f t="shared" si="309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306"/>
        <v>0</v>
      </c>
      <c r="L3691" s="57">
        <f t="shared" si="307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308"/>
        <v>0</v>
      </c>
      <c r="C3692" s="57" t="str">
        <f t="shared" si="309"/>
        <v>Jan</v>
      </c>
      <c r="D3692" s="4"/>
      <c r="E3692" s="57"/>
      <c r="F3692" s="57"/>
      <c r="G3692" s="57"/>
      <c r="H3692" s="57"/>
      <c r="I3692" s="57"/>
      <c r="J3692" s="57"/>
      <c r="K3692" s="57">
        <f t="shared" si="306"/>
        <v>0</v>
      </c>
      <c r="L3692" s="57">
        <f t="shared" si="307"/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308"/>
        <v>0</v>
      </c>
      <c r="C3693" s="57" t="str">
        <f t="shared" si="309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306"/>
        <v>0</v>
      </c>
      <c r="L3693" s="57">
        <f t="shared" si="307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308"/>
        <v>0</v>
      </c>
      <c r="C3694" s="57" t="str">
        <f t="shared" si="309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306"/>
        <v>0</v>
      </c>
      <c r="L3694" s="57">
        <f t="shared" si="307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308"/>
        <v>0</v>
      </c>
      <c r="C3695" s="57" t="str">
        <f t="shared" si="309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306"/>
        <v>0</v>
      </c>
      <c r="L3695" s="57">
        <f t="shared" si="307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308"/>
        <v>0</v>
      </c>
      <c r="C3696" s="57" t="str">
        <f t="shared" si="309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306"/>
        <v>0</v>
      </c>
      <c r="L3696" s="57">
        <f t="shared" si="307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308"/>
        <v>0</v>
      </c>
      <c r="C3697" s="57" t="str">
        <f t="shared" si="309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306"/>
        <v>0</v>
      </c>
      <c r="L3697" s="57">
        <f t="shared" si="307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308"/>
        <v>0</v>
      </c>
      <c r="C3698" s="57" t="str">
        <f t="shared" si="309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306"/>
        <v>0</v>
      </c>
      <c r="L3698" s="57">
        <f t="shared" si="307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308"/>
        <v>0</v>
      </c>
      <c r="C3699" s="57" t="str">
        <f t="shared" si="309"/>
        <v>Jan</v>
      </c>
      <c r="D3699" s="4"/>
      <c r="E3699" s="57"/>
      <c r="F3699" s="57"/>
      <c r="G3699" s="57"/>
      <c r="H3699" s="57"/>
      <c r="I3699" s="57"/>
      <c r="J3699" s="57"/>
      <c r="K3699" s="57">
        <f t="shared" ref="K3699:K3762" si="310">I3699+J3699</f>
        <v>0</v>
      </c>
      <c r="L3699" s="57">
        <f t="shared" si="307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308"/>
        <v>0</v>
      </c>
      <c r="C3700" s="57" t="str">
        <f t="shared" si="309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310"/>
        <v>0</v>
      </c>
      <c r="L3700" s="57">
        <f t="shared" si="307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308"/>
        <v>0</v>
      </c>
      <c r="C3701" s="57" t="str">
        <f t="shared" si="309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310"/>
        <v>0</v>
      </c>
      <c r="L3701" s="57">
        <f t="shared" si="307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308"/>
        <v>0</v>
      </c>
      <c r="C3702" s="57" t="str">
        <f t="shared" si="309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310"/>
        <v>0</v>
      </c>
      <c r="L3702" s="57">
        <f t="shared" si="307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308"/>
        <v>0</v>
      </c>
      <c r="C3703" s="57" t="str">
        <f t="shared" si="309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310"/>
        <v>0</v>
      </c>
      <c r="L3703" s="57">
        <f t="shared" si="307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308"/>
        <v>0</v>
      </c>
      <c r="C3704" s="57" t="str">
        <f t="shared" si="309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310"/>
        <v>0</v>
      </c>
      <c r="L3704" s="57">
        <f t="shared" si="307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308"/>
        <v>0</v>
      </c>
      <c r="C3705" s="57" t="str">
        <f t="shared" si="309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310"/>
        <v>0</v>
      </c>
      <c r="L3705" s="57">
        <f t="shared" si="307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308"/>
        <v>0</v>
      </c>
      <c r="C3706" s="57" t="str">
        <f t="shared" si="309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310"/>
        <v>0</v>
      </c>
      <c r="L3706" s="57">
        <f t="shared" si="307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308"/>
        <v>0</v>
      </c>
      <c r="C3707" s="57" t="str">
        <f t="shared" si="309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310"/>
        <v>0</v>
      </c>
      <c r="L3707" s="57">
        <f t="shared" si="307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308"/>
        <v>0</v>
      </c>
      <c r="C3708" s="57" t="str">
        <f t="shared" si="309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310"/>
        <v>0</v>
      </c>
      <c r="L3708" s="57">
        <f t="shared" si="307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308"/>
        <v>0</v>
      </c>
      <c r="C3709" s="57" t="str">
        <f t="shared" si="309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310"/>
        <v>0</v>
      </c>
      <c r="L3709" s="57">
        <f t="shared" si="307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308"/>
        <v>0</v>
      </c>
      <c r="C3710" s="57" t="str">
        <f t="shared" si="309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310"/>
        <v>0</v>
      </c>
      <c r="L3710" s="57">
        <f t="shared" ref="L3710:L3773" si="311">H3710*K3710</f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308"/>
        <v>0</v>
      </c>
      <c r="C3711" s="57" t="str">
        <f t="shared" si="309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310"/>
        <v>0</v>
      </c>
      <c r="L3711" s="57">
        <f t="shared" si="311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308"/>
        <v>0</v>
      </c>
      <c r="C3712" s="57" t="str">
        <f t="shared" si="309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310"/>
        <v>0</v>
      </c>
      <c r="L3712" s="57">
        <f t="shared" si="311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308"/>
        <v>0</v>
      </c>
      <c r="C3713" s="57" t="str">
        <f t="shared" si="309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310"/>
        <v>0</v>
      </c>
      <c r="L3713" s="57">
        <f t="shared" si="311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308"/>
        <v>0</v>
      </c>
      <c r="C3714" s="57" t="str">
        <f t="shared" si="309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310"/>
        <v>0</v>
      </c>
      <c r="L3714" s="57">
        <f t="shared" si="311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308"/>
        <v>0</v>
      </c>
      <c r="C3715" s="57" t="str">
        <f t="shared" si="309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310"/>
        <v>0</v>
      </c>
      <c r="L3715" s="57">
        <f t="shared" si="311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308"/>
        <v>0</v>
      </c>
      <c r="C3716" s="57" t="str">
        <f t="shared" si="309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310"/>
        <v>0</v>
      </c>
      <c r="L3716" s="57">
        <f t="shared" si="311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308"/>
        <v>0</v>
      </c>
      <c r="C3717" s="57" t="str">
        <f t="shared" si="309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310"/>
        <v>0</v>
      </c>
      <c r="L3717" s="57">
        <f t="shared" si="311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308"/>
        <v>0</v>
      </c>
      <c r="C3718" s="57" t="str">
        <f t="shared" si="309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310"/>
        <v>0</v>
      </c>
      <c r="L3718" s="57">
        <f t="shared" si="311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308"/>
        <v>0</v>
      </c>
      <c r="C3719" s="57" t="str">
        <f t="shared" si="309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310"/>
        <v>0</v>
      </c>
      <c r="L3719" s="57">
        <f t="shared" si="311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308"/>
        <v>0</v>
      </c>
      <c r="C3720" s="57" t="str">
        <f t="shared" si="309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310"/>
        <v>0</v>
      </c>
      <c r="L3720" s="57">
        <f t="shared" si="311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308"/>
        <v>0</v>
      </c>
      <c r="C3721" s="57" t="str">
        <f t="shared" si="309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310"/>
        <v>0</v>
      </c>
      <c r="L3721" s="57">
        <f t="shared" si="311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308"/>
        <v>0</v>
      </c>
      <c r="C3722" s="57" t="str">
        <f t="shared" si="309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310"/>
        <v>0</v>
      </c>
      <c r="L3722" s="57">
        <f t="shared" si="311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308"/>
        <v>0</v>
      </c>
      <c r="C3723" s="57" t="str">
        <f t="shared" si="309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310"/>
        <v>0</v>
      </c>
      <c r="L3723" s="57">
        <f t="shared" si="311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308"/>
        <v>0</v>
      </c>
      <c r="C3724" s="57" t="str">
        <f t="shared" si="309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310"/>
        <v>0</v>
      </c>
      <c r="L3724" s="57">
        <f t="shared" si="311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308"/>
        <v>0</v>
      </c>
      <c r="C3725" s="57" t="str">
        <f t="shared" si="309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310"/>
        <v>0</v>
      </c>
      <c r="L3725" s="57">
        <f t="shared" si="311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308"/>
        <v>0</v>
      </c>
      <c r="C3726" s="57" t="str">
        <f t="shared" si="309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310"/>
        <v>0</v>
      </c>
      <c r="L3726" s="57">
        <f t="shared" si="311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308"/>
        <v>0</v>
      </c>
      <c r="C3727" s="57" t="str">
        <f t="shared" si="309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310"/>
        <v>0</v>
      </c>
      <c r="L3727" s="57">
        <f t="shared" si="311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308"/>
        <v>0</v>
      </c>
      <c r="C3728" s="57" t="str">
        <f t="shared" si="309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310"/>
        <v>0</v>
      </c>
      <c r="L3728" s="57">
        <f t="shared" si="311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308"/>
        <v>0</v>
      </c>
      <c r="C3729" s="57" t="str">
        <f t="shared" si="309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310"/>
        <v>0</v>
      </c>
      <c r="L3729" s="57">
        <f t="shared" si="311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308"/>
        <v>0</v>
      </c>
      <c r="C3730" s="57" t="str">
        <f t="shared" si="309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310"/>
        <v>0</v>
      </c>
      <c r="L3730" s="57">
        <f t="shared" si="311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308"/>
        <v>0</v>
      </c>
      <c r="C3731" s="57" t="str">
        <f t="shared" si="309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310"/>
        <v>0</v>
      </c>
      <c r="L3731" s="57">
        <f t="shared" si="311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308"/>
        <v>0</v>
      </c>
      <c r="C3732" s="57" t="str">
        <f t="shared" si="309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310"/>
        <v>0</v>
      </c>
      <c r="L3732" s="57">
        <f t="shared" si="311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308"/>
        <v>0</v>
      </c>
      <c r="C3733" s="57" t="str">
        <f t="shared" si="309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310"/>
        <v>0</v>
      </c>
      <c r="L3733" s="57">
        <f t="shared" si="311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308"/>
        <v>0</v>
      </c>
      <c r="C3734" s="57" t="str">
        <f t="shared" si="309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310"/>
        <v>0</v>
      </c>
      <c r="L3734" s="57">
        <f t="shared" si="311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308"/>
        <v>0</v>
      </c>
      <c r="C3735" s="57" t="str">
        <f t="shared" si="309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310"/>
        <v>0</v>
      </c>
      <c r="L3735" s="57">
        <f t="shared" si="311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308"/>
        <v>0</v>
      </c>
      <c r="C3736" s="57" t="str">
        <f t="shared" si="309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310"/>
        <v>0</v>
      </c>
      <c r="L3736" s="57">
        <f t="shared" si="311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308"/>
        <v>0</v>
      </c>
      <c r="C3737" s="57" t="str">
        <f t="shared" si="309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310"/>
        <v>0</v>
      </c>
      <c r="L3737" s="57">
        <f t="shared" si="311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308"/>
        <v>0</v>
      </c>
      <c r="C3738" s="57" t="str">
        <f t="shared" si="309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310"/>
        <v>0</v>
      </c>
      <c r="L3738" s="57">
        <f t="shared" si="311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308"/>
        <v>0</v>
      </c>
      <c r="C3739" s="57" t="str">
        <f t="shared" si="309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310"/>
        <v>0</v>
      </c>
      <c r="L3739" s="57">
        <f t="shared" si="311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308"/>
        <v>0</v>
      </c>
      <c r="C3740" s="57" t="str">
        <f t="shared" si="309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310"/>
        <v>0</v>
      </c>
      <c r="L3740" s="57">
        <f t="shared" si="311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308"/>
        <v>0</v>
      </c>
      <c r="C3741" s="57" t="str">
        <f t="shared" si="309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310"/>
        <v>0</v>
      </c>
      <c r="L3741" s="57">
        <f t="shared" si="311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308"/>
        <v>0</v>
      </c>
      <c r="C3742" s="57" t="str">
        <f t="shared" si="309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310"/>
        <v>0</v>
      </c>
      <c r="L3742" s="57">
        <f t="shared" si="311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308"/>
        <v>0</v>
      </c>
      <c r="C3743" s="57" t="str">
        <f t="shared" si="309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310"/>
        <v>0</v>
      </c>
      <c r="L3743" s="57">
        <f t="shared" si="311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308"/>
        <v>0</v>
      </c>
      <c r="C3744" s="57" t="str">
        <f t="shared" si="309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310"/>
        <v>0</v>
      </c>
      <c r="L3744" s="57">
        <f t="shared" si="311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si="308"/>
        <v>0</v>
      </c>
      <c r="C3745" s="57" t="str">
        <f t="shared" si="309"/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310"/>
        <v>0</v>
      </c>
      <c r="L3745" s="57">
        <f t="shared" si="311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308"/>
        <v>0</v>
      </c>
      <c r="C3746" s="57" t="str">
        <f t="shared" si="309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310"/>
        <v>0</v>
      </c>
      <c r="L3746" s="57">
        <f t="shared" si="311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308"/>
        <v>0</v>
      </c>
      <c r="C3747" s="57" t="str">
        <f t="shared" si="309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310"/>
        <v>0</v>
      </c>
      <c r="L3747" s="57">
        <f t="shared" si="311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308"/>
        <v>0</v>
      </c>
      <c r="C3748" s="57" t="str">
        <f t="shared" si="309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310"/>
        <v>0</v>
      </c>
      <c r="L3748" s="57">
        <f t="shared" si="311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308"/>
        <v>0</v>
      </c>
      <c r="C3749" s="57" t="str">
        <f t="shared" si="309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310"/>
        <v>0</v>
      </c>
      <c r="L3749" s="57">
        <f t="shared" si="311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308"/>
        <v>0</v>
      </c>
      <c r="C3750" s="57" t="str">
        <f t="shared" si="309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310"/>
        <v>0</v>
      </c>
      <c r="L3750" s="57">
        <f t="shared" si="311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308"/>
        <v>0</v>
      </c>
      <c r="C3751" s="57" t="str">
        <f t="shared" si="309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310"/>
        <v>0</v>
      </c>
      <c r="L3751" s="57">
        <f t="shared" si="311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ref="B3752:B3815" si="312">WEEKNUM(A3752)</f>
        <v>0</v>
      </c>
      <c r="C3752" s="57" t="str">
        <f t="shared" ref="C3752:C3815" si="313">TEXT(A3752,"Mmm")</f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310"/>
        <v>0</v>
      </c>
      <c r="L3752" s="57">
        <f t="shared" si="311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312"/>
        <v>0</v>
      </c>
      <c r="C3753" s="57" t="str">
        <f t="shared" si="313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310"/>
        <v>0</v>
      </c>
      <c r="L3753" s="57">
        <f t="shared" si="311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312"/>
        <v>0</v>
      </c>
      <c r="C3754" s="57" t="str">
        <f t="shared" si="313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310"/>
        <v>0</v>
      </c>
      <c r="L3754" s="57">
        <f t="shared" si="311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312"/>
        <v>0</v>
      </c>
      <c r="C3755" s="57" t="str">
        <f t="shared" si="313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310"/>
        <v>0</v>
      </c>
      <c r="L3755" s="57">
        <f t="shared" si="311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312"/>
        <v>0</v>
      </c>
      <c r="C3756" s="57" t="str">
        <f t="shared" si="313"/>
        <v>Jan</v>
      </c>
      <c r="D3756" s="4"/>
      <c r="E3756" s="57"/>
      <c r="F3756" s="57"/>
      <c r="G3756" s="57"/>
      <c r="H3756" s="57"/>
      <c r="I3756" s="57"/>
      <c r="J3756" s="57"/>
      <c r="K3756" s="57">
        <f t="shared" si="310"/>
        <v>0</v>
      </c>
      <c r="L3756" s="57">
        <f t="shared" si="311"/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312"/>
        <v>0</v>
      </c>
      <c r="C3757" s="57" t="str">
        <f t="shared" si="313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310"/>
        <v>0</v>
      </c>
      <c r="L3757" s="57">
        <f t="shared" si="311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312"/>
        <v>0</v>
      </c>
      <c r="C3758" s="57" t="str">
        <f t="shared" si="313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310"/>
        <v>0</v>
      </c>
      <c r="L3758" s="57">
        <f t="shared" si="311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312"/>
        <v>0</v>
      </c>
      <c r="C3759" s="57" t="str">
        <f t="shared" si="313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310"/>
        <v>0</v>
      </c>
      <c r="L3759" s="57">
        <f t="shared" si="311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312"/>
        <v>0</v>
      </c>
      <c r="C3760" s="57" t="str">
        <f t="shared" si="313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310"/>
        <v>0</v>
      </c>
      <c r="L3760" s="57">
        <f t="shared" si="311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312"/>
        <v>0</v>
      </c>
      <c r="C3761" s="57" t="str">
        <f t="shared" si="313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310"/>
        <v>0</v>
      </c>
      <c r="L3761" s="57">
        <f t="shared" si="311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312"/>
        <v>0</v>
      </c>
      <c r="C3762" s="57" t="str">
        <f t="shared" si="313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310"/>
        <v>0</v>
      </c>
      <c r="L3762" s="57">
        <f t="shared" si="311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312"/>
        <v>0</v>
      </c>
      <c r="C3763" s="57" t="str">
        <f t="shared" si="313"/>
        <v>Jan</v>
      </c>
      <c r="D3763" s="4"/>
      <c r="E3763" s="57"/>
      <c r="F3763" s="57"/>
      <c r="G3763" s="57"/>
      <c r="H3763" s="57"/>
      <c r="I3763" s="57"/>
      <c r="J3763" s="57"/>
      <c r="K3763" s="57">
        <f t="shared" ref="K3763:K3826" si="314">I3763+J3763</f>
        <v>0</v>
      </c>
      <c r="L3763" s="57">
        <f t="shared" si="311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312"/>
        <v>0</v>
      </c>
      <c r="C3764" s="57" t="str">
        <f t="shared" si="313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314"/>
        <v>0</v>
      </c>
      <c r="L3764" s="57">
        <f t="shared" si="311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312"/>
        <v>0</v>
      </c>
      <c r="C3765" s="57" t="str">
        <f t="shared" si="313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314"/>
        <v>0</v>
      </c>
      <c r="L3765" s="57">
        <f t="shared" si="311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312"/>
        <v>0</v>
      </c>
      <c r="C3766" s="57" t="str">
        <f t="shared" si="313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314"/>
        <v>0</v>
      </c>
      <c r="L3766" s="57">
        <f t="shared" si="311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312"/>
        <v>0</v>
      </c>
      <c r="C3767" s="57" t="str">
        <f t="shared" si="313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314"/>
        <v>0</v>
      </c>
      <c r="L3767" s="57">
        <f t="shared" si="311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312"/>
        <v>0</v>
      </c>
      <c r="C3768" s="57" t="str">
        <f t="shared" si="313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314"/>
        <v>0</v>
      </c>
      <c r="L3768" s="57">
        <f t="shared" si="311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312"/>
        <v>0</v>
      </c>
      <c r="C3769" s="57" t="str">
        <f t="shared" si="313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314"/>
        <v>0</v>
      </c>
      <c r="L3769" s="57">
        <f t="shared" si="311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312"/>
        <v>0</v>
      </c>
      <c r="C3770" s="57" t="str">
        <f t="shared" si="313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314"/>
        <v>0</v>
      </c>
      <c r="L3770" s="57">
        <f t="shared" si="311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312"/>
        <v>0</v>
      </c>
      <c r="C3771" s="57" t="str">
        <f t="shared" si="313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314"/>
        <v>0</v>
      </c>
      <c r="L3771" s="57">
        <f t="shared" si="311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312"/>
        <v>0</v>
      </c>
      <c r="C3772" s="57" t="str">
        <f t="shared" si="313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314"/>
        <v>0</v>
      </c>
      <c r="L3772" s="57">
        <f t="shared" si="311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312"/>
        <v>0</v>
      </c>
      <c r="C3773" s="57" t="str">
        <f t="shared" si="313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314"/>
        <v>0</v>
      </c>
      <c r="L3773" s="57">
        <f t="shared" si="311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312"/>
        <v>0</v>
      </c>
      <c r="C3774" s="57" t="str">
        <f t="shared" si="313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314"/>
        <v>0</v>
      </c>
      <c r="L3774" s="57">
        <f t="shared" ref="L3774:L3837" si="315">H3774*K3774</f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312"/>
        <v>0</v>
      </c>
      <c r="C3775" s="57" t="str">
        <f t="shared" si="313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314"/>
        <v>0</v>
      </c>
      <c r="L3775" s="57">
        <f t="shared" si="315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312"/>
        <v>0</v>
      </c>
      <c r="C3776" s="57" t="str">
        <f t="shared" si="313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314"/>
        <v>0</v>
      </c>
      <c r="L3776" s="57">
        <f t="shared" si="315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312"/>
        <v>0</v>
      </c>
      <c r="C3777" s="57" t="str">
        <f t="shared" si="313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314"/>
        <v>0</v>
      </c>
      <c r="L3777" s="57">
        <f t="shared" si="315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312"/>
        <v>0</v>
      </c>
      <c r="C3778" s="57" t="str">
        <f t="shared" si="313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314"/>
        <v>0</v>
      </c>
      <c r="L3778" s="57">
        <f t="shared" si="315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312"/>
        <v>0</v>
      </c>
      <c r="C3779" s="57" t="str">
        <f t="shared" si="313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314"/>
        <v>0</v>
      </c>
      <c r="L3779" s="57">
        <f t="shared" si="315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312"/>
        <v>0</v>
      </c>
      <c r="C3780" s="57" t="str">
        <f t="shared" si="313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314"/>
        <v>0</v>
      </c>
      <c r="L3780" s="57">
        <f t="shared" si="315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312"/>
        <v>0</v>
      </c>
      <c r="C3781" s="57" t="str">
        <f t="shared" si="313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314"/>
        <v>0</v>
      </c>
      <c r="L3781" s="57">
        <f t="shared" si="315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312"/>
        <v>0</v>
      </c>
      <c r="C3782" s="57" t="str">
        <f t="shared" si="313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314"/>
        <v>0</v>
      </c>
      <c r="L3782" s="57">
        <f t="shared" si="315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312"/>
        <v>0</v>
      </c>
      <c r="C3783" s="57" t="str">
        <f t="shared" si="313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314"/>
        <v>0</v>
      </c>
      <c r="L3783" s="57">
        <f t="shared" si="315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312"/>
        <v>0</v>
      </c>
      <c r="C3784" s="57" t="str">
        <f t="shared" si="313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314"/>
        <v>0</v>
      </c>
      <c r="L3784" s="57">
        <f t="shared" si="315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312"/>
        <v>0</v>
      </c>
      <c r="C3785" s="57" t="str">
        <f t="shared" si="313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314"/>
        <v>0</v>
      </c>
      <c r="L3785" s="57">
        <f t="shared" si="315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312"/>
        <v>0</v>
      </c>
      <c r="C3786" s="57" t="str">
        <f t="shared" si="313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314"/>
        <v>0</v>
      </c>
      <c r="L3786" s="57">
        <f t="shared" si="315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312"/>
        <v>0</v>
      </c>
      <c r="C3787" s="57" t="str">
        <f t="shared" si="313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314"/>
        <v>0</v>
      </c>
      <c r="L3787" s="57">
        <f t="shared" si="315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312"/>
        <v>0</v>
      </c>
      <c r="C3788" s="57" t="str">
        <f t="shared" si="313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314"/>
        <v>0</v>
      </c>
      <c r="L3788" s="57">
        <f t="shared" si="315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312"/>
        <v>0</v>
      </c>
      <c r="C3789" s="57" t="str">
        <f t="shared" si="313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314"/>
        <v>0</v>
      </c>
      <c r="L3789" s="57">
        <f t="shared" si="315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312"/>
        <v>0</v>
      </c>
      <c r="C3790" s="57" t="str">
        <f t="shared" si="313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314"/>
        <v>0</v>
      </c>
      <c r="L3790" s="57">
        <f t="shared" si="315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312"/>
        <v>0</v>
      </c>
      <c r="C3791" s="57" t="str">
        <f t="shared" si="313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314"/>
        <v>0</v>
      </c>
      <c r="L3791" s="57">
        <f t="shared" si="315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312"/>
        <v>0</v>
      </c>
      <c r="C3792" s="57" t="str">
        <f t="shared" si="313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314"/>
        <v>0</v>
      </c>
      <c r="L3792" s="57">
        <f t="shared" si="315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312"/>
        <v>0</v>
      </c>
      <c r="C3793" s="57" t="str">
        <f t="shared" si="313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314"/>
        <v>0</v>
      </c>
      <c r="L3793" s="57">
        <f t="shared" si="315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312"/>
        <v>0</v>
      </c>
      <c r="C3794" s="57" t="str">
        <f t="shared" si="313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314"/>
        <v>0</v>
      </c>
      <c r="L3794" s="57">
        <f t="shared" si="315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312"/>
        <v>0</v>
      </c>
      <c r="C3795" s="57" t="str">
        <f t="shared" si="313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314"/>
        <v>0</v>
      </c>
      <c r="L3795" s="57">
        <f t="shared" si="315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312"/>
        <v>0</v>
      </c>
      <c r="C3796" s="57" t="str">
        <f t="shared" si="313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314"/>
        <v>0</v>
      </c>
      <c r="L3796" s="57">
        <f t="shared" si="315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312"/>
        <v>0</v>
      </c>
      <c r="C3797" s="57" t="str">
        <f t="shared" si="313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314"/>
        <v>0</v>
      </c>
      <c r="L3797" s="57">
        <f t="shared" si="315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312"/>
        <v>0</v>
      </c>
      <c r="C3798" s="57" t="str">
        <f t="shared" si="313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314"/>
        <v>0</v>
      </c>
      <c r="L3798" s="57">
        <f t="shared" si="315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312"/>
        <v>0</v>
      </c>
      <c r="C3799" s="57" t="str">
        <f t="shared" si="313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314"/>
        <v>0</v>
      </c>
      <c r="L3799" s="57">
        <f t="shared" si="315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312"/>
        <v>0</v>
      </c>
      <c r="C3800" s="57" t="str">
        <f t="shared" si="313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314"/>
        <v>0</v>
      </c>
      <c r="L3800" s="57">
        <f t="shared" si="315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312"/>
        <v>0</v>
      </c>
      <c r="C3801" s="57" t="str">
        <f t="shared" si="313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314"/>
        <v>0</v>
      </c>
      <c r="L3801" s="57">
        <f t="shared" si="315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312"/>
        <v>0</v>
      </c>
      <c r="C3802" s="57" t="str">
        <f t="shared" si="313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314"/>
        <v>0</v>
      </c>
      <c r="L3802" s="57">
        <f t="shared" si="315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312"/>
        <v>0</v>
      </c>
      <c r="C3803" s="57" t="str">
        <f t="shared" si="313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314"/>
        <v>0</v>
      </c>
      <c r="L3803" s="57">
        <f t="shared" si="315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312"/>
        <v>0</v>
      </c>
      <c r="C3804" s="57" t="str">
        <f t="shared" si="313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314"/>
        <v>0</v>
      </c>
      <c r="L3804" s="57">
        <f t="shared" si="315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312"/>
        <v>0</v>
      </c>
      <c r="C3805" s="57" t="str">
        <f t="shared" si="313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314"/>
        <v>0</v>
      </c>
      <c r="L3805" s="57">
        <f t="shared" si="315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312"/>
        <v>0</v>
      </c>
      <c r="C3806" s="57" t="str">
        <f t="shared" si="313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314"/>
        <v>0</v>
      </c>
      <c r="L3806" s="57">
        <f t="shared" si="315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312"/>
        <v>0</v>
      </c>
      <c r="C3807" s="57" t="str">
        <f t="shared" si="313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314"/>
        <v>0</v>
      </c>
      <c r="L3807" s="57">
        <f t="shared" si="315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312"/>
        <v>0</v>
      </c>
      <c r="C3808" s="57" t="str">
        <f t="shared" si="313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314"/>
        <v>0</v>
      </c>
      <c r="L3808" s="57">
        <f t="shared" si="315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si="312"/>
        <v>0</v>
      </c>
      <c r="C3809" s="57" t="str">
        <f t="shared" si="313"/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314"/>
        <v>0</v>
      </c>
      <c r="L3809" s="57">
        <f t="shared" si="315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312"/>
        <v>0</v>
      </c>
      <c r="C3810" s="57" t="str">
        <f t="shared" si="313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314"/>
        <v>0</v>
      </c>
      <c r="L3810" s="57">
        <f t="shared" si="315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312"/>
        <v>0</v>
      </c>
      <c r="C3811" s="57" t="str">
        <f t="shared" si="313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314"/>
        <v>0</v>
      </c>
      <c r="L3811" s="57">
        <f t="shared" si="315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312"/>
        <v>0</v>
      </c>
      <c r="C3812" s="57" t="str">
        <f t="shared" si="313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314"/>
        <v>0</v>
      </c>
      <c r="L3812" s="57">
        <f t="shared" si="315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312"/>
        <v>0</v>
      </c>
      <c r="C3813" s="57" t="str">
        <f t="shared" si="313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314"/>
        <v>0</v>
      </c>
      <c r="L3813" s="57">
        <f t="shared" si="315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312"/>
        <v>0</v>
      </c>
      <c r="C3814" s="57" t="str">
        <f t="shared" si="313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314"/>
        <v>0</v>
      </c>
      <c r="L3814" s="57">
        <f t="shared" si="315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312"/>
        <v>0</v>
      </c>
      <c r="C3815" s="57" t="str">
        <f t="shared" si="313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314"/>
        <v>0</v>
      </c>
      <c r="L3815" s="57">
        <f t="shared" si="315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ref="B3816:B3879" si="316">WEEKNUM(A3816)</f>
        <v>0</v>
      </c>
      <c r="C3816" s="57" t="str">
        <f t="shared" ref="C3816:C3879" si="317">TEXT(A3816,"Mmm")</f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314"/>
        <v>0</v>
      </c>
      <c r="L3816" s="57">
        <f t="shared" si="315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316"/>
        <v>0</v>
      </c>
      <c r="C3817" s="57" t="str">
        <f t="shared" si="317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314"/>
        <v>0</v>
      </c>
      <c r="L3817" s="57">
        <f t="shared" si="315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316"/>
        <v>0</v>
      </c>
      <c r="C3818" s="57" t="str">
        <f t="shared" si="317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314"/>
        <v>0</v>
      </c>
      <c r="L3818" s="57">
        <f t="shared" si="315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316"/>
        <v>0</v>
      </c>
      <c r="C3819" s="57" t="str">
        <f t="shared" si="317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314"/>
        <v>0</v>
      </c>
      <c r="L3819" s="57">
        <f t="shared" si="315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316"/>
        <v>0</v>
      </c>
      <c r="C3820" s="57" t="str">
        <f t="shared" si="317"/>
        <v>Jan</v>
      </c>
      <c r="D3820" s="4"/>
      <c r="E3820" s="57"/>
      <c r="F3820" s="57"/>
      <c r="G3820" s="57"/>
      <c r="H3820" s="57"/>
      <c r="I3820" s="57"/>
      <c r="J3820" s="57"/>
      <c r="K3820" s="57">
        <f t="shared" si="314"/>
        <v>0</v>
      </c>
      <c r="L3820" s="57">
        <f t="shared" si="315"/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316"/>
        <v>0</v>
      </c>
      <c r="C3821" s="57" t="str">
        <f t="shared" si="317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314"/>
        <v>0</v>
      </c>
      <c r="L3821" s="57">
        <f t="shared" si="315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316"/>
        <v>0</v>
      </c>
      <c r="C3822" s="57" t="str">
        <f t="shared" si="317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314"/>
        <v>0</v>
      </c>
      <c r="L3822" s="57">
        <f t="shared" si="315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316"/>
        <v>0</v>
      </c>
      <c r="C3823" s="57" t="str">
        <f t="shared" si="317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314"/>
        <v>0</v>
      </c>
      <c r="L3823" s="57">
        <f t="shared" si="315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316"/>
        <v>0</v>
      </c>
      <c r="C3824" s="57" t="str">
        <f t="shared" si="317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314"/>
        <v>0</v>
      </c>
      <c r="L3824" s="57">
        <f t="shared" si="315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316"/>
        <v>0</v>
      </c>
      <c r="C3825" s="57" t="str">
        <f t="shared" si="317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314"/>
        <v>0</v>
      </c>
      <c r="L3825" s="57">
        <f t="shared" si="315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316"/>
        <v>0</v>
      </c>
      <c r="C3826" s="57" t="str">
        <f t="shared" si="317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314"/>
        <v>0</v>
      </c>
      <c r="L3826" s="57">
        <f t="shared" si="315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316"/>
        <v>0</v>
      </c>
      <c r="C3827" s="57" t="str">
        <f t="shared" si="317"/>
        <v>Jan</v>
      </c>
      <c r="D3827" s="4"/>
      <c r="E3827" s="57"/>
      <c r="F3827" s="57"/>
      <c r="G3827" s="57"/>
      <c r="H3827" s="57"/>
      <c r="I3827" s="57"/>
      <c r="J3827" s="57"/>
      <c r="K3827" s="57">
        <f t="shared" ref="K3827:K3890" si="318">I3827+J3827</f>
        <v>0</v>
      </c>
      <c r="L3827" s="57">
        <f t="shared" si="315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316"/>
        <v>0</v>
      </c>
      <c r="C3828" s="57" t="str">
        <f t="shared" si="317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318"/>
        <v>0</v>
      </c>
      <c r="L3828" s="57">
        <f t="shared" si="315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316"/>
        <v>0</v>
      </c>
      <c r="C3829" s="57" t="str">
        <f t="shared" si="317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318"/>
        <v>0</v>
      </c>
      <c r="L3829" s="57">
        <f t="shared" si="315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316"/>
        <v>0</v>
      </c>
      <c r="C3830" s="57" t="str">
        <f t="shared" si="317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318"/>
        <v>0</v>
      </c>
      <c r="L3830" s="57">
        <f t="shared" si="315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316"/>
        <v>0</v>
      </c>
      <c r="C3831" s="57" t="str">
        <f t="shared" si="317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318"/>
        <v>0</v>
      </c>
      <c r="L3831" s="57">
        <f t="shared" si="315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316"/>
        <v>0</v>
      </c>
      <c r="C3832" s="57" t="str">
        <f t="shared" si="317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318"/>
        <v>0</v>
      </c>
      <c r="L3832" s="57">
        <f t="shared" si="315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316"/>
        <v>0</v>
      </c>
      <c r="C3833" s="57" t="str">
        <f t="shared" si="317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318"/>
        <v>0</v>
      </c>
      <c r="L3833" s="57">
        <f t="shared" si="315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316"/>
        <v>0</v>
      </c>
      <c r="C3834" s="57" t="str">
        <f t="shared" si="317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318"/>
        <v>0</v>
      </c>
      <c r="L3834" s="57">
        <f t="shared" si="315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316"/>
        <v>0</v>
      </c>
      <c r="C3835" s="57" t="str">
        <f t="shared" si="317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318"/>
        <v>0</v>
      </c>
      <c r="L3835" s="57">
        <f t="shared" si="315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316"/>
        <v>0</v>
      </c>
      <c r="C3836" s="57" t="str">
        <f t="shared" si="317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318"/>
        <v>0</v>
      </c>
      <c r="L3836" s="57">
        <f t="shared" si="315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316"/>
        <v>0</v>
      </c>
      <c r="C3837" s="57" t="str">
        <f t="shared" si="317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318"/>
        <v>0</v>
      </c>
      <c r="L3837" s="57">
        <f t="shared" si="315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316"/>
        <v>0</v>
      </c>
      <c r="C3838" s="57" t="str">
        <f t="shared" si="317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318"/>
        <v>0</v>
      </c>
      <c r="L3838" s="57">
        <f t="shared" ref="L3838:L3901" si="319">H3838*K3838</f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316"/>
        <v>0</v>
      </c>
      <c r="C3839" s="57" t="str">
        <f t="shared" si="317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318"/>
        <v>0</v>
      </c>
      <c r="L3839" s="57">
        <f t="shared" si="319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316"/>
        <v>0</v>
      </c>
      <c r="C3840" s="57" t="str">
        <f t="shared" si="317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318"/>
        <v>0</v>
      </c>
      <c r="L3840" s="57">
        <f t="shared" si="319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316"/>
        <v>0</v>
      </c>
      <c r="C3841" s="57" t="str">
        <f t="shared" si="317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318"/>
        <v>0</v>
      </c>
      <c r="L3841" s="57">
        <f t="shared" si="319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316"/>
        <v>0</v>
      </c>
      <c r="C3842" s="57" t="str">
        <f t="shared" si="317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318"/>
        <v>0</v>
      </c>
      <c r="L3842" s="57">
        <f t="shared" si="319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316"/>
        <v>0</v>
      </c>
      <c r="C3843" s="57" t="str">
        <f t="shared" si="317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318"/>
        <v>0</v>
      </c>
      <c r="L3843" s="57">
        <f t="shared" si="319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316"/>
        <v>0</v>
      </c>
      <c r="C3844" s="57" t="str">
        <f t="shared" si="317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318"/>
        <v>0</v>
      </c>
      <c r="L3844" s="57">
        <f t="shared" si="319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316"/>
        <v>0</v>
      </c>
      <c r="C3845" s="57" t="str">
        <f t="shared" si="317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318"/>
        <v>0</v>
      </c>
      <c r="L3845" s="57">
        <f t="shared" si="319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316"/>
        <v>0</v>
      </c>
      <c r="C3846" s="57" t="str">
        <f t="shared" si="317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318"/>
        <v>0</v>
      </c>
      <c r="L3846" s="57">
        <f t="shared" si="319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316"/>
        <v>0</v>
      </c>
      <c r="C3847" s="57" t="str">
        <f t="shared" si="317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318"/>
        <v>0</v>
      </c>
      <c r="L3847" s="57">
        <f t="shared" si="319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316"/>
        <v>0</v>
      </c>
      <c r="C3848" s="57" t="str">
        <f t="shared" si="317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318"/>
        <v>0</v>
      </c>
      <c r="L3848" s="57">
        <f t="shared" si="319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316"/>
        <v>0</v>
      </c>
      <c r="C3849" s="57" t="str">
        <f t="shared" si="317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318"/>
        <v>0</v>
      </c>
      <c r="L3849" s="57">
        <f t="shared" si="319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316"/>
        <v>0</v>
      </c>
      <c r="C3850" s="57" t="str">
        <f t="shared" si="317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318"/>
        <v>0</v>
      </c>
      <c r="L3850" s="57">
        <f t="shared" si="319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316"/>
        <v>0</v>
      </c>
      <c r="C3851" s="57" t="str">
        <f t="shared" si="317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318"/>
        <v>0</v>
      </c>
      <c r="L3851" s="57">
        <f t="shared" si="319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316"/>
        <v>0</v>
      </c>
      <c r="C3852" s="57" t="str">
        <f t="shared" si="317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318"/>
        <v>0</v>
      </c>
      <c r="L3852" s="57">
        <f t="shared" si="319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316"/>
        <v>0</v>
      </c>
      <c r="C3853" s="57" t="str">
        <f t="shared" si="317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318"/>
        <v>0</v>
      </c>
      <c r="L3853" s="57">
        <f t="shared" si="319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316"/>
        <v>0</v>
      </c>
      <c r="C3854" s="57" t="str">
        <f t="shared" si="317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318"/>
        <v>0</v>
      </c>
      <c r="L3854" s="57">
        <f t="shared" si="319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316"/>
        <v>0</v>
      </c>
      <c r="C3855" s="57" t="str">
        <f t="shared" si="317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318"/>
        <v>0</v>
      </c>
      <c r="L3855" s="57">
        <f t="shared" si="319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316"/>
        <v>0</v>
      </c>
      <c r="C3856" s="57" t="str">
        <f t="shared" si="317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318"/>
        <v>0</v>
      </c>
      <c r="L3856" s="57">
        <f t="shared" si="319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316"/>
        <v>0</v>
      </c>
      <c r="C3857" s="57" t="str">
        <f t="shared" si="317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318"/>
        <v>0</v>
      </c>
      <c r="L3857" s="57">
        <f t="shared" si="319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316"/>
        <v>0</v>
      </c>
      <c r="C3858" s="57" t="str">
        <f t="shared" si="317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318"/>
        <v>0</v>
      </c>
      <c r="L3858" s="57">
        <f t="shared" si="319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316"/>
        <v>0</v>
      </c>
      <c r="C3859" s="57" t="str">
        <f t="shared" si="317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318"/>
        <v>0</v>
      </c>
      <c r="L3859" s="57">
        <f t="shared" si="319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316"/>
        <v>0</v>
      </c>
      <c r="C3860" s="57" t="str">
        <f t="shared" si="317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318"/>
        <v>0</v>
      </c>
      <c r="L3860" s="57">
        <f t="shared" si="319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316"/>
        <v>0</v>
      </c>
      <c r="C3861" s="57" t="str">
        <f t="shared" si="317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318"/>
        <v>0</v>
      </c>
      <c r="L3861" s="57">
        <f t="shared" si="319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316"/>
        <v>0</v>
      </c>
      <c r="C3862" s="57" t="str">
        <f t="shared" si="317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318"/>
        <v>0</v>
      </c>
      <c r="L3862" s="57">
        <f t="shared" si="319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316"/>
        <v>0</v>
      </c>
      <c r="C3863" s="57" t="str">
        <f t="shared" si="317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318"/>
        <v>0</v>
      </c>
      <c r="L3863" s="57">
        <f t="shared" si="319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316"/>
        <v>0</v>
      </c>
      <c r="C3864" s="57" t="str">
        <f t="shared" si="317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318"/>
        <v>0</v>
      </c>
      <c r="L3864" s="57">
        <f t="shared" si="319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316"/>
        <v>0</v>
      </c>
      <c r="C3865" s="57" t="str">
        <f t="shared" si="317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318"/>
        <v>0</v>
      </c>
      <c r="L3865" s="57">
        <f t="shared" si="319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316"/>
        <v>0</v>
      </c>
      <c r="C3866" s="57" t="str">
        <f t="shared" si="317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318"/>
        <v>0</v>
      </c>
      <c r="L3866" s="57">
        <f t="shared" si="319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316"/>
        <v>0</v>
      </c>
      <c r="C3867" s="57" t="str">
        <f t="shared" si="317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318"/>
        <v>0</v>
      </c>
      <c r="L3867" s="57">
        <f t="shared" si="319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316"/>
        <v>0</v>
      </c>
      <c r="C3868" s="57" t="str">
        <f t="shared" si="317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318"/>
        <v>0</v>
      </c>
      <c r="L3868" s="57">
        <f t="shared" si="319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316"/>
        <v>0</v>
      </c>
      <c r="C3869" s="57" t="str">
        <f t="shared" si="317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318"/>
        <v>0</v>
      </c>
      <c r="L3869" s="57">
        <f t="shared" si="319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316"/>
        <v>0</v>
      </c>
      <c r="C3870" s="57" t="str">
        <f t="shared" si="317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318"/>
        <v>0</v>
      </c>
      <c r="L3870" s="57">
        <f t="shared" si="319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316"/>
        <v>0</v>
      </c>
      <c r="C3871" s="57" t="str">
        <f t="shared" si="317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318"/>
        <v>0</v>
      </c>
      <c r="L3871" s="57">
        <f t="shared" si="319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316"/>
        <v>0</v>
      </c>
      <c r="C3872" s="57" t="str">
        <f t="shared" si="317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318"/>
        <v>0</v>
      </c>
      <c r="L3872" s="57">
        <f t="shared" si="319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si="316"/>
        <v>0</v>
      </c>
      <c r="C3873" s="57" t="str">
        <f t="shared" si="317"/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318"/>
        <v>0</v>
      </c>
      <c r="L3873" s="57">
        <f t="shared" si="319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316"/>
        <v>0</v>
      </c>
      <c r="C3874" s="57" t="str">
        <f t="shared" si="317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318"/>
        <v>0</v>
      </c>
      <c r="L3874" s="57">
        <f t="shared" si="319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316"/>
        <v>0</v>
      </c>
      <c r="C3875" s="57" t="str">
        <f t="shared" si="317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318"/>
        <v>0</v>
      </c>
      <c r="L3875" s="57">
        <f t="shared" si="319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316"/>
        <v>0</v>
      </c>
      <c r="C3876" s="57" t="str">
        <f t="shared" si="317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318"/>
        <v>0</v>
      </c>
      <c r="L3876" s="57">
        <f t="shared" si="319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316"/>
        <v>0</v>
      </c>
      <c r="C3877" s="57" t="str">
        <f t="shared" si="317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318"/>
        <v>0</v>
      </c>
      <c r="L3877" s="57">
        <f t="shared" si="319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316"/>
        <v>0</v>
      </c>
      <c r="C3878" s="57" t="str">
        <f t="shared" si="317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318"/>
        <v>0</v>
      </c>
      <c r="L3878" s="57">
        <f t="shared" si="319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316"/>
        <v>0</v>
      </c>
      <c r="C3879" s="57" t="str">
        <f t="shared" si="317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318"/>
        <v>0</v>
      </c>
      <c r="L3879" s="57">
        <f t="shared" si="319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ref="B3880:B3943" si="320">WEEKNUM(A3880)</f>
        <v>0</v>
      </c>
      <c r="C3880" s="57" t="str">
        <f t="shared" ref="C3880:C3943" si="321">TEXT(A3880,"Mmm")</f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318"/>
        <v>0</v>
      </c>
      <c r="L3880" s="57">
        <f t="shared" si="319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320"/>
        <v>0</v>
      </c>
      <c r="C3881" s="57" t="str">
        <f t="shared" si="321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318"/>
        <v>0</v>
      </c>
      <c r="L3881" s="57">
        <f t="shared" si="319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320"/>
        <v>0</v>
      </c>
      <c r="C3882" s="57" t="str">
        <f t="shared" si="321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318"/>
        <v>0</v>
      </c>
      <c r="L3882" s="57">
        <f t="shared" si="319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320"/>
        <v>0</v>
      </c>
      <c r="C3883" s="57" t="str">
        <f t="shared" si="321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318"/>
        <v>0</v>
      </c>
      <c r="L3883" s="57">
        <f t="shared" si="319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320"/>
        <v>0</v>
      </c>
      <c r="C3884" s="57" t="str">
        <f t="shared" si="321"/>
        <v>Jan</v>
      </c>
      <c r="D3884" s="4"/>
      <c r="E3884" s="57"/>
      <c r="F3884" s="57"/>
      <c r="G3884" s="57"/>
      <c r="H3884" s="57"/>
      <c r="I3884" s="57"/>
      <c r="J3884" s="57"/>
      <c r="K3884" s="57">
        <f t="shared" si="318"/>
        <v>0</v>
      </c>
      <c r="L3884" s="57">
        <f t="shared" si="319"/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320"/>
        <v>0</v>
      </c>
      <c r="C3885" s="57" t="str">
        <f t="shared" si="321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318"/>
        <v>0</v>
      </c>
      <c r="L3885" s="57">
        <f t="shared" si="319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320"/>
        <v>0</v>
      </c>
      <c r="C3886" s="57" t="str">
        <f t="shared" si="321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318"/>
        <v>0</v>
      </c>
      <c r="L3886" s="57">
        <f t="shared" si="319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320"/>
        <v>0</v>
      </c>
      <c r="C3887" s="57" t="str">
        <f t="shared" si="321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318"/>
        <v>0</v>
      </c>
      <c r="L3887" s="57">
        <f t="shared" si="319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320"/>
        <v>0</v>
      </c>
      <c r="C3888" s="57" t="str">
        <f t="shared" si="321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318"/>
        <v>0</v>
      </c>
      <c r="L3888" s="57">
        <f t="shared" si="319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320"/>
        <v>0</v>
      </c>
      <c r="C3889" s="57" t="str">
        <f t="shared" si="321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318"/>
        <v>0</v>
      </c>
      <c r="L3889" s="57">
        <f t="shared" si="319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320"/>
        <v>0</v>
      </c>
      <c r="C3890" s="57" t="str">
        <f t="shared" si="321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318"/>
        <v>0</v>
      </c>
      <c r="L3890" s="57">
        <f t="shared" si="319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320"/>
        <v>0</v>
      </c>
      <c r="C3891" s="57" t="str">
        <f t="shared" si="321"/>
        <v>Jan</v>
      </c>
      <c r="D3891" s="4"/>
      <c r="E3891" s="57"/>
      <c r="F3891" s="57"/>
      <c r="G3891" s="57"/>
      <c r="H3891" s="57"/>
      <c r="I3891" s="57"/>
      <c r="J3891" s="57"/>
      <c r="K3891" s="57">
        <f t="shared" ref="K3891:K3954" si="322">I3891+J3891</f>
        <v>0</v>
      </c>
      <c r="L3891" s="57">
        <f t="shared" si="319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320"/>
        <v>0</v>
      </c>
      <c r="C3892" s="57" t="str">
        <f t="shared" si="321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322"/>
        <v>0</v>
      </c>
      <c r="L3892" s="57">
        <f t="shared" si="319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320"/>
        <v>0</v>
      </c>
      <c r="C3893" s="57" t="str">
        <f t="shared" si="321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322"/>
        <v>0</v>
      </c>
      <c r="L3893" s="57">
        <f t="shared" si="319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320"/>
        <v>0</v>
      </c>
      <c r="C3894" s="57" t="str">
        <f t="shared" si="321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322"/>
        <v>0</v>
      </c>
      <c r="L3894" s="57">
        <f t="shared" si="319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320"/>
        <v>0</v>
      </c>
      <c r="C3895" s="57" t="str">
        <f t="shared" si="321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322"/>
        <v>0</v>
      </c>
      <c r="L3895" s="57">
        <f t="shared" si="319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320"/>
        <v>0</v>
      </c>
      <c r="C3896" s="57" t="str">
        <f t="shared" si="321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322"/>
        <v>0</v>
      </c>
      <c r="L3896" s="57">
        <f t="shared" si="319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320"/>
        <v>0</v>
      </c>
      <c r="C3897" s="57" t="str">
        <f t="shared" si="321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322"/>
        <v>0</v>
      </c>
      <c r="L3897" s="57">
        <f t="shared" si="319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320"/>
        <v>0</v>
      </c>
      <c r="C3898" s="57" t="str">
        <f t="shared" si="321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322"/>
        <v>0</v>
      </c>
      <c r="L3898" s="57">
        <f t="shared" si="319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320"/>
        <v>0</v>
      </c>
      <c r="C3899" s="57" t="str">
        <f t="shared" si="321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322"/>
        <v>0</v>
      </c>
      <c r="L3899" s="57">
        <f t="shared" si="319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320"/>
        <v>0</v>
      </c>
      <c r="C3900" s="57" t="str">
        <f t="shared" si="321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322"/>
        <v>0</v>
      </c>
      <c r="L3900" s="57">
        <f t="shared" si="319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320"/>
        <v>0</v>
      </c>
      <c r="C3901" s="57" t="str">
        <f t="shared" si="321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322"/>
        <v>0</v>
      </c>
      <c r="L3901" s="57">
        <f t="shared" si="319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320"/>
        <v>0</v>
      </c>
      <c r="C3902" s="57" t="str">
        <f t="shared" si="321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322"/>
        <v>0</v>
      </c>
      <c r="L3902" s="57">
        <f t="shared" ref="L3902:L3965" si="323">H3902*K3902</f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320"/>
        <v>0</v>
      </c>
      <c r="C3903" s="57" t="str">
        <f t="shared" si="321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322"/>
        <v>0</v>
      </c>
      <c r="L3903" s="57">
        <f t="shared" si="323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320"/>
        <v>0</v>
      </c>
      <c r="C3904" s="57" t="str">
        <f t="shared" si="321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322"/>
        <v>0</v>
      </c>
      <c r="L3904" s="57">
        <f t="shared" si="323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320"/>
        <v>0</v>
      </c>
      <c r="C3905" s="57" t="str">
        <f t="shared" si="321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322"/>
        <v>0</v>
      </c>
      <c r="L3905" s="57">
        <f t="shared" si="323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320"/>
        <v>0</v>
      </c>
      <c r="C3906" s="57" t="str">
        <f t="shared" si="321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322"/>
        <v>0</v>
      </c>
      <c r="L3906" s="57">
        <f t="shared" si="323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320"/>
        <v>0</v>
      </c>
      <c r="C3907" s="57" t="str">
        <f t="shared" si="321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322"/>
        <v>0</v>
      </c>
      <c r="L3907" s="57">
        <f t="shared" si="323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320"/>
        <v>0</v>
      </c>
      <c r="C3908" s="57" t="str">
        <f t="shared" si="321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322"/>
        <v>0</v>
      </c>
      <c r="L3908" s="57">
        <f t="shared" si="323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320"/>
        <v>0</v>
      </c>
      <c r="C3909" s="57" t="str">
        <f t="shared" si="321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322"/>
        <v>0</v>
      </c>
      <c r="L3909" s="57">
        <f t="shared" si="323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320"/>
        <v>0</v>
      </c>
      <c r="C3910" s="57" t="str">
        <f t="shared" si="321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322"/>
        <v>0</v>
      </c>
      <c r="L3910" s="57">
        <f t="shared" si="323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320"/>
        <v>0</v>
      </c>
      <c r="C3911" s="57" t="str">
        <f t="shared" si="321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322"/>
        <v>0</v>
      </c>
      <c r="L3911" s="57">
        <f t="shared" si="323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320"/>
        <v>0</v>
      </c>
      <c r="C3912" s="57" t="str">
        <f t="shared" si="321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322"/>
        <v>0</v>
      </c>
      <c r="L3912" s="57">
        <f t="shared" si="323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320"/>
        <v>0</v>
      </c>
      <c r="C3913" s="57" t="str">
        <f t="shared" si="321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322"/>
        <v>0</v>
      </c>
      <c r="L3913" s="57">
        <f t="shared" si="323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320"/>
        <v>0</v>
      </c>
      <c r="C3914" s="57" t="str">
        <f t="shared" si="321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322"/>
        <v>0</v>
      </c>
      <c r="L3914" s="57">
        <f t="shared" si="323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320"/>
        <v>0</v>
      </c>
      <c r="C3915" s="57" t="str">
        <f t="shared" si="321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322"/>
        <v>0</v>
      </c>
      <c r="L3915" s="57">
        <f t="shared" si="323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320"/>
        <v>0</v>
      </c>
      <c r="C3916" s="57" t="str">
        <f t="shared" si="321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322"/>
        <v>0</v>
      </c>
      <c r="L3916" s="57">
        <f t="shared" si="323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320"/>
        <v>0</v>
      </c>
      <c r="C3917" s="57" t="str">
        <f t="shared" si="321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322"/>
        <v>0</v>
      </c>
      <c r="L3917" s="57">
        <f t="shared" si="323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320"/>
        <v>0</v>
      </c>
      <c r="C3918" s="57" t="str">
        <f t="shared" si="321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322"/>
        <v>0</v>
      </c>
      <c r="L3918" s="57">
        <f t="shared" si="323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320"/>
        <v>0</v>
      </c>
      <c r="C3919" s="57" t="str">
        <f t="shared" si="321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322"/>
        <v>0</v>
      </c>
      <c r="L3919" s="57">
        <f t="shared" si="323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320"/>
        <v>0</v>
      </c>
      <c r="C3920" s="57" t="str">
        <f t="shared" si="321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322"/>
        <v>0</v>
      </c>
      <c r="L3920" s="57">
        <f t="shared" si="323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320"/>
        <v>0</v>
      </c>
      <c r="C3921" s="57" t="str">
        <f t="shared" si="321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322"/>
        <v>0</v>
      </c>
      <c r="L3921" s="57">
        <f t="shared" si="323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320"/>
        <v>0</v>
      </c>
      <c r="C3922" s="57" t="str">
        <f t="shared" si="321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322"/>
        <v>0</v>
      </c>
      <c r="L3922" s="57">
        <f t="shared" si="323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320"/>
        <v>0</v>
      </c>
      <c r="C3923" s="57" t="str">
        <f t="shared" si="321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322"/>
        <v>0</v>
      </c>
      <c r="L3923" s="57">
        <f t="shared" si="323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320"/>
        <v>0</v>
      </c>
      <c r="C3924" s="57" t="str">
        <f t="shared" si="321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322"/>
        <v>0</v>
      </c>
      <c r="L3924" s="57">
        <f t="shared" si="323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320"/>
        <v>0</v>
      </c>
      <c r="C3925" s="57" t="str">
        <f t="shared" si="321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322"/>
        <v>0</v>
      </c>
      <c r="L3925" s="57">
        <f t="shared" si="323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320"/>
        <v>0</v>
      </c>
      <c r="C3926" s="57" t="str">
        <f t="shared" si="321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322"/>
        <v>0</v>
      </c>
      <c r="L3926" s="57">
        <f t="shared" si="323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320"/>
        <v>0</v>
      </c>
      <c r="C3927" s="57" t="str">
        <f t="shared" si="321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322"/>
        <v>0</v>
      </c>
      <c r="L3927" s="57">
        <f t="shared" si="323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320"/>
        <v>0</v>
      </c>
      <c r="C3928" s="57" t="str">
        <f t="shared" si="321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322"/>
        <v>0</v>
      </c>
      <c r="L3928" s="57">
        <f t="shared" si="323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320"/>
        <v>0</v>
      </c>
      <c r="C3929" s="57" t="str">
        <f t="shared" si="321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322"/>
        <v>0</v>
      </c>
      <c r="L3929" s="57">
        <f t="shared" si="323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320"/>
        <v>0</v>
      </c>
      <c r="C3930" s="57" t="str">
        <f t="shared" si="321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322"/>
        <v>0</v>
      </c>
      <c r="L3930" s="57">
        <f t="shared" si="323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320"/>
        <v>0</v>
      </c>
      <c r="C3931" s="57" t="str">
        <f t="shared" si="321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322"/>
        <v>0</v>
      </c>
      <c r="L3931" s="57">
        <f t="shared" si="323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320"/>
        <v>0</v>
      </c>
      <c r="C3932" s="57" t="str">
        <f t="shared" si="321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322"/>
        <v>0</v>
      </c>
      <c r="L3932" s="57">
        <f t="shared" si="323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320"/>
        <v>0</v>
      </c>
      <c r="C3933" s="57" t="str">
        <f t="shared" si="321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322"/>
        <v>0</v>
      </c>
      <c r="L3933" s="57">
        <f t="shared" si="323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320"/>
        <v>0</v>
      </c>
      <c r="C3934" s="57" t="str">
        <f t="shared" si="321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322"/>
        <v>0</v>
      </c>
      <c r="L3934" s="57">
        <f t="shared" si="323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320"/>
        <v>0</v>
      </c>
      <c r="C3935" s="57" t="str">
        <f t="shared" si="321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322"/>
        <v>0</v>
      </c>
      <c r="L3935" s="57">
        <f t="shared" si="323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320"/>
        <v>0</v>
      </c>
      <c r="C3936" s="57" t="str">
        <f t="shared" si="321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322"/>
        <v>0</v>
      </c>
      <c r="L3936" s="57">
        <f t="shared" si="323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si="320"/>
        <v>0</v>
      </c>
      <c r="C3937" s="57" t="str">
        <f t="shared" si="321"/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322"/>
        <v>0</v>
      </c>
      <c r="L3937" s="57">
        <f t="shared" si="323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320"/>
        <v>0</v>
      </c>
      <c r="C3938" s="57" t="str">
        <f t="shared" si="321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322"/>
        <v>0</v>
      </c>
      <c r="L3938" s="57">
        <f t="shared" si="323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320"/>
        <v>0</v>
      </c>
      <c r="C3939" s="57" t="str">
        <f t="shared" si="321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322"/>
        <v>0</v>
      </c>
      <c r="L3939" s="57">
        <f t="shared" si="323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320"/>
        <v>0</v>
      </c>
      <c r="C3940" s="57" t="str">
        <f t="shared" si="321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322"/>
        <v>0</v>
      </c>
      <c r="L3940" s="57">
        <f t="shared" si="323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320"/>
        <v>0</v>
      </c>
      <c r="C3941" s="57" t="str">
        <f t="shared" si="321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322"/>
        <v>0</v>
      </c>
      <c r="L3941" s="57">
        <f t="shared" si="323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320"/>
        <v>0</v>
      </c>
      <c r="C3942" s="57" t="str">
        <f t="shared" si="321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322"/>
        <v>0</v>
      </c>
      <c r="L3942" s="57">
        <f t="shared" si="323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320"/>
        <v>0</v>
      </c>
      <c r="C3943" s="57" t="str">
        <f t="shared" si="321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322"/>
        <v>0</v>
      </c>
      <c r="L3943" s="57">
        <f t="shared" si="323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ref="B3944:B4007" si="324">WEEKNUM(A3944)</f>
        <v>0</v>
      </c>
      <c r="C3944" s="57" t="str">
        <f t="shared" ref="C3944:C4007" si="325">TEXT(A3944,"Mmm")</f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322"/>
        <v>0</v>
      </c>
      <c r="L3944" s="57">
        <f t="shared" si="323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324"/>
        <v>0</v>
      </c>
      <c r="C3945" s="57" t="str">
        <f t="shared" si="325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322"/>
        <v>0</v>
      </c>
      <c r="L3945" s="57">
        <f t="shared" si="323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324"/>
        <v>0</v>
      </c>
      <c r="C3946" s="57" t="str">
        <f t="shared" si="325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322"/>
        <v>0</v>
      </c>
      <c r="L3946" s="57">
        <f t="shared" si="323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324"/>
        <v>0</v>
      </c>
      <c r="C3947" s="57" t="str">
        <f t="shared" si="325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322"/>
        <v>0</v>
      </c>
      <c r="L3947" s="57">
        <f t="shared" si="323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324"/>
        <v>0</v>
      </c>
      <c r="C3948" s="57" t="str">
        <f t="shared" si="325"/>
        <v>Jan</v>
      </c>
      <c r="D3948" s="4"/>
      <c r="E3948" s="57"/>
      <c r="F3948" s="57"/>
      <c r="G3948" s="57"/>
      <c r="H3948" s="57"/>
      <c r="I3948" s="57"/>
      <c r="J3948" s="57"/>
      <c r="K3948" s="57">
        <f t="shared" si="322"/>
        <v>0</v>
      </c>
      <c r="L3948" s="57">
        <f t="shared" si="323"/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324"/>
        <v>0</v>
      </c>
      <c r="C3949" s="57" t="str">
        <f t="shared" si="325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322"/>
        <v>0</v>
      </c>
      <c r="L3949" s="57">
        <f t="shared" si="323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324"/>
        <v>0</v>
      </c>
      <c r="C3950" s="57" t="str">
        <f t="shared" si="325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322"/>
        <v>0</v>
      </c>
      <c r="L3950" s="57">
        <f t="shared" si="323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324"/>
        <v>0</v>
      </c>
      <c r="C3951" s="57" t="str">
        <f t="shared" si="325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322"/>
        <v>0</v>
      </c>
      <c r="L3951" s="57">
        <f t="shared" si="323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324"/>
        <v>0</v>
      </c>
      <c r="C3952" s="57" t="str">
        <f t="shared" si="325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322"/>
        <v>0</v>
      </c>
      <c r="L3952" s="57">
        <f t="shared" si="323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324"/>
        <v>0</v>
      </c>
      <c r="C3953" s="57" t="str">
        <f t="shared" si="325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322"/>
        <v>0</v>
      </c>
      <c r="L3953" s="57">
        <f t="shared" si="323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324"/>
        <v>0</v>
      </c>
      <c r="C3954" s="57" t="str">
        <f t="shared" si="325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322"/>
        <v>0</v>
      </c>
      <c r="L3954" s="57">
        <f t="shared" si="323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324"/>
        <v>0</v>
      </c>
      <c r="C3955" s="57" t="str">
        <f t="shared" si="325"/>
        <v>Jan</v>
      </c>
      <c r="D3955" s="4"/>
      <c r="E3955" s="57"/>
      <c r="F3955" s="57"/>
      <c r="G3955" s="57"/>
      <c r="H3955" s="57"/>
      <c r="I3955" s="57"/>
      <c r="J3955" s="57"/>
      <c r="K3955" s="57">
        <f t="shared" ref="K3955:K4018" si="326">I3955+J3955</f>
        <v>0</v>
      </c>
      <c r="L3955" s="57">
        <f t="shared" si="323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324"/>
        <v>0</v>
      </c>
      <c r="C3956" s="57" t="str">
        <f t="shared" si="325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326"/>
        <v>0</v>
      </c>
      <c r="L3956" s="57">
        <f t="shared" si="323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324"/>
        <v>0</v>
      </c>
      <c r="C3957" s="57" t="str">
        <f t="shared" si="325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326"/>
        <v>0</v>
      </c>
      <c r="L3957" s="57">
        <f t="shared" si="323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324"/>
        <v>0</v>
      </c>
      <c r="C3958" s="57" t="str">
        <f t="shared" si="325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326"/>
        <v>0</v>
      </c>
      <c r="L3958" s="57">
        <f t="shared" si="323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324"/>
        <v>0</v>
      </c>
      <c r="C3959" s="57" t="str">
        <f t="shared" si="325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326"/>
        <v>0</v>
      </c>
      <c r="L3959" s="57">
        <f t="shared" si="323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324"/>
        <v>0</v>
      </c>
      <c r="C3960" s="57" t="str">
        <f t="shared" si="325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326"/>
        <v>0</v>
      </c>
      <c r="L3960" s="57">
        <f t="shared" si="323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324"/>
        <v>0</v>
      </c>
      <c r="C3961" s="57" t="str">
        <f t="shared" si="325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326"/>
        <v>0</v>
      </c>
      <c r="L3961" s="57">
        <f t="shared" si="323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324"/>
        <v>0</v>
      </c>
      <c r="C3962" s="57" t="str">
        <f t="shared" si="325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326"/>
        <v>0</v>
      </c>
      <c r="L3962" s="57">
        <f t="shared" si="323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324"/>
        <v>0</v>
      </c>
      <c r="C3963" s="57" t="str">
        <f t="shared" si="325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326"/>
        <v>0</v>
      </c>
      <c r="L3963" s="57">
        <f t="shared" si="323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324"/>
        <v>0</v>
      </c>
      <c r="C3964" s="57" t="str">
        <f t="shared" si="325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326"/>
        <v>0</v>
      </c>
      <c r="L3964" s="57">
        <f t="shared" si="323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324"/>
        <v>0</v>
      </c>
      <c r="C3965" s="57" t="str">
        <f t="shared" si="325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326"/>
        <v>0</v>
      </c>
      <c r="L3965" s="57">
        <f t="shared" si="323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324"/>
        <v>0</v>
      </c>
      <c r="C3966" s="57" t="str">
        <f t="shared" si="325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326"/>
        <v>0</v>
      </c>
      <c r="L3966" s="57">
        <f t="shared" ref="L3966:L4029" si="327">H3966*K3966</f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324"/>
        <v>0</v>
      </c>
      <c r="C3967" s="57" t="str">
        <f t="shared" si="325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326"/>
        <v>0</v>
      </c>
      <c r="L3967" s="57">
        <f t="shared" si="327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324"/>
        <v>0</v>
      </c>
      <c r="C3968" s="57" t="str">
        <f t="shared" si="325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326"/>
        <v>0</v>
      </c>
      <c r="L3968" s="57">
        <f t="shared" si="327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324"/>
        <v>0</v>
      </c>
      <c r="C3969" s="57" t="str">
        <f t="shared" si="325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326"/>
        <v>0</v>
      </c>
      <c r="L3969" s="57">
        <f t="shared" si="327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324"/>
        <v>0</v>
      </c>
      <c r="C3970" s="57" t="str">
        <f t="shared" si="325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326"/>
        <v>0</v>
      </c>
      <c r="L3970" s="57">
        <f t="shared" si="327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324"/>
        <v>0</v>
      </c>
      <c r="C3971" s="57" t="str">
        <f t="shared" si="325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326"/>
        <v>0</v>
      </c>
      <c r="L3971" s="57">
        <f t="shared" si="327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324"/>
        <v>0</v>
      </c>
      <c r="C3972" s="57" t="str">
        <f t="shared" si="325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326"/>
        <v>0</v>
      </c>
      <c r="L3972" s="57">
        <f t="shared" si="327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324"/>
        <v>0</v>
      </c>
      <c r="C3973" s="57" t="str">
        <f t="shared" si="325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326"/>
        <v>0</v>
      </c>
      <c r="L3973" s="57">
        <f t="shared" si="327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324"/>
        <v>0</v>
      </c>
      <c r="C3974" s="57" t="str">
        <f t="shared" si="325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326"/>
        <v>0</v>
      </c>
      <c r="L3974" s="57">
        <f t="shared" si="327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324"/>
        <v>0</v>
      </c>
      <c r="C3975" s="57" t="str">
        <f t="shared" si="325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326"/>
        <v>0</v>
      </c>
      <c r="L3975" s="57">
        <f t="shared" si="327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324"/>
        <v>0</v>
      </c>
      <c r="C3976" s="57" t="str">
        <f t="shared" si="325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326"/>
        <v>0</v>
      </c>
      <c r="L3976" s="57">
        <f t="shared" si="327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324"/>
        <v>0</v>
      </c>
      <c r="C3977" s="57" t="str">
        <f t="shared" si="325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326"/>
        <v>0</v>
      </c>
      <c r="L3977" s="57">
        <f t="shared" si="327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324"/>
        <v>0</v>
      </c>
      <c r="C3978" s="57" t="str">
        <f t="shared" si="325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326"/>
        <v>0</v>
      </c>
      <c r="L3978" s="57">
        <f t="shared" si="327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324"/>
        <v>0</v>
      </c>
      <c r="C3979" s="57" t="str">
        <f t="shared" si="325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326"/>
        <v>0</v>
      </c>
      <c r="L3979" s="57">
        <f t="shared" si="327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324"/>
        <v>0</v>
      </c>
      <c r="C3980" s="57" t="str">
        <f t="shared" si="325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326"/>
        <v>0</v>
      </c>
      <c r="L3980" s="57">
        <f t="shared" si="327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324"/>
        <v>0</v>
      </c>
      <c r="C3981" s="57" t="str">
        <f t="shared" si="325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326"/>
        <v>0</v>
      </c>
      <c r="L3981" s="57">
        <f t="shared" si="327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324"/>
        <v>0</v>
      </c>
      <c r="C3982" s="57" t="str">
        <f t="shared" si="325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326"/>
        <v>0</v>
      </c>
      <c r="L3982" s="57">
        <f t="shared" si="327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324"/>
        <v>0</v>
      </c>
      <c r="C3983" s="57" t="str">
        <f t="shared" si="325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326"/>
        <v>0</v>
      </c>
      <c r="L3983" s="57">
        <f t="shared" si="327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324"/>
        <v>0</v>
      </c>
      <c r="C3984" s="57" t="str">
        <f t="shared" si="325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326"/>
        <v>0</v>
      </c>
      <c r="L3984" s="57">
        <f t="shared" si="327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324"/>
        <v>0</v>
      </c>
      <c r="C3985" s="57" t="str">
        <f t="shared" si="325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326"/>
        <v>0</v>
      </c>
      <c r="L3985" s="57">
        <f t="shared" si="327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324"/>
        <v>0</v>
      </c>
      <c r="C3986" s="57" t="str">
        <f t="shared" si="325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326"/>
        <v>0</v>
      </c>
      <c r="L3986" s="57">
        <f t="shared" si="327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324"/>
        <v>0</v>
      </c>
      <c r="C3987" s="57" t="str">
        <f t="shared" si="325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326"/>
        <v>0</v>
      </c>
      <c r="L3987" s="57">
        <f t="shared" si="327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324"/>
        <v>0</v>
      </c>
      <c r="C3988" s="57" t="str">
        <f t="shared" si="325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326"/>
        <v>0</v>
      </c>
      <c r="L3988" s="57">
        <f t="shared" si="327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324"/>
        <v>0</v>
      </c>
      <c r="C3989" s="57" t="str">
        <f t="shared" si="325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326"/>
        <v>0</v>
      </c>
      <c r="L3989" s="57">
        <f t="shared" si="327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324"/>
        <v>0</v>
      </c>
      <c r="C3990" s="57" t="str">
        <f t="shared" si="325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326"/>
        <v>0</v>
      </c>
      <c r="L3990" s="57">
        <f t="shared" si="327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324"/>
        <v>0</v>
      </c>
      <c r="C3991" s="57" t="str">
        <f t="shared" si="325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326"/>
        <v>0</v>
      </c>
      <c r="L3991" s="57">
        <f t="shared" si="327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324"/>
        <v>0</v>
      </c>
      <c r="C3992" s="57" t="str">
        <f t="shared" si="325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326"/>
        <v>0</v>
      </c>
      <c r="L3992" s="57">
        <f t="shared" si="327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324"/>
        <v>0</v>
      </c>
      <c r="C3993" s="57" t="str">
        <f t="shared" si="325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326"/>
        <v>0</v>
      </c>
      <c r="L3993" s="57">
        <f t="shared" si="327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324"/>
        <v>0</v>
      </c>
      <c r="C3994" s="57" t="str">
        <f t="shared" si="325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326"/>
        <v>0</v>
      </c>
      <c r="L3994" s="57">
        <f t="shared" si="327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324"/>
        <v>0</v>
      </c>
      <c r="C3995" s="57" t="str">
        <f t="shared" si="325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326"/>
        <v>0</v>
      </c>
      <c r="L3995" s="57">
        <f t="shared" si="327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324"/>
        <v>0</v>
      </c>
      <c r="C3996" s="57" t="str">
        <f t="shared" si="325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326"/>
        <v>0</v>
      </c>
      <c r="L3996" s="57">
        <f t="shared" si="327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324"/>
        <v>0</v>
      </c>
      <c r="C3997" s="57" t="str">
        <f t="shared" si="325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326"/>
        <v>0</v>
      </c>
      <c r="L3997" s="57">
        <f t="shared" si="327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324"/>
        <v>0</v>
      </c>
      <c r="C3998" s="57" t="str">
        <f t="shared" si="325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326"/>
        <v>0</v>
      </c>
      <c r="L3998" s="57">
        <f t="shared" si="327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324"/>
        <v>0</v>
      </c>
      <c r="C3999" s="57" t="str">
        <f t="shared" si="325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326"/>
        <v>0</v>
      </c>
      <c r="L3999" s="57">
        <f t="shared" si="327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324"/>
        <v>0</v>
      </c>
      <c r="C4000" s="57" t="str">
        <f t="shared" si="325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326"/>
        <v>0</v>
      </c>
      <c r="L4000" s="57">
        <f t="shared" si="327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si="324"/>
        <v>0</v>
      </c>
      <c r="C4001" s="57" t="str">
        <f t="shared" si="325"/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326"/>
        <v>0</v>
      </c>
      <c r="L4001" s="57">
        <f t="shared" si="327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324"/>
        <v>0</v>
      </c>
      <c r="C4002" s="57" t="str">
        <f t="shared" si="325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326"/>
        <v>0</v>
      </c>
      <c r="L4002" s="57">
        <f t="shared" si="327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324"/>
        <v>0</v>
      </c>
      <c r="C4003" s="57" t="str">
        <f t="shared" si="325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326"/>
        <v>0</v>
      </c>
      <c r="L4003" s="57">
        <f t="shared" si="327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324"/>
        <v>0</v>
      </c>
      <c r="C4004" s="57" t="str">
        <f t="shared" si="325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326"/>
        <v>0</v>
      </c>
      <c r="L4004" s="57">
        <f t="shared" si="327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324"/>
        <v>0</v>
      </c>
      <c r="C4005" s="57" t="str">
        <f t="shared" si="325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326"/>
        <v>0</v>
      </c>
      <c r="L4005" s="57">
        <f t="shared" si="327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324"/>
        <v>0</v>
      </c>
      <c r="C4006" s="57" t="str">
        <f t="shared" si="325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326"/>
        <v>0</v>
      </c>
      <c r="L4006" s="57">
        <f t="shared" si="327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324"/>
        <v>0</v>
      </c>
      <c r="C4007" s="57" t="str">
        <f t="shared" si="325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326"/>
        <v>0</v>
      </c>
      <c r="L4007" s="57">
        <f t="shared" si="327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ref="B4008:B4071" si="328">WEEKNUM(A4008)</f>
        <v>0</v>
      </c>
      <c r="C4008" s="57" t="str">
        <f t="shared" ref="C4008:C4071" si="329">TEXT(A4008,"Mmm")</f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326"/>
        <v>0</v>
      </c>
      <c r="L4008" s="57">
        <f t="shared" si="327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328"/>
        <v>0</v>
      </c>
      <c r="C4009" s="57" t="str">
        <f t="shared" si="329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326"/>
        <v>0</v>
      </c>
      <c r="L4009" s="57">
        <f t="shared" si="327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328"/>
        <v>0</v>
      </c>
      <c r="C4010" s="57" t="str">
        <f t="shared" si="329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326"/>
        <v>0</v>
      </c>
      <c r="L4010" s="57">
        <f t="shared" si="327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328"/>
        <v>0</v>
      </c>
      <c r="C4011" s="57" t="str">
        <f t="shared" si="329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326"/>
        <v>0</v>
      </c>
      <c r="L4011" s="57">
        <f t="shared" si="327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328"/>
        <v>0</v>
      </c>
      <c r="C4012" s="57" t="str">
        <f t="shared" si="329"/>
        <v>Jan</v>
      </c>
      <c r="D4012" s="4"/>
      <c r="E4012" s="57"/>
      <c r="F4012" s="57"/>
      <c r="G4012" s="57"/>
      <c r="H4012" s="57"/>
      <c r="I4012" s="57"/>
      <c r="J4012" s="57"/>
      <c r="K4012" s="57">
        <f t="shared" si="326"/>
        <v>0</v>
      </c>
      <c r="L4012" s="57">
        <f t="shared" si="327"/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328"/>
        <v>0</v>
      </c>
      <c r="C4013" s="57" t="str">
        <f t="shared" si="329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326"/>
        <v>0</v>
      </c>
      <c r="L4013" s="57">
        <f t="shared" si="327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328"/>
        <v>0</v>
      </c>
      <c r="C4014" s="57" t="str">
        <f t="shared" si="329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326"/>
        <v>0</v>
      </c>
      <c r="L4014" s="57">
        <f t="shared" si="327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328"/>
        <v>0</v>
      </c>
      <c r="C4015" s="57" t="str">
        <f t="shared" si="329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326"/>
        <v>0</v>
      </c>
      <c r="L4015" s="57">
        <f t="shared" si="327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328"/>
        <v>0</v>
      </c>
      <c r="C4016" s="57" t="str">
        <f t="shared" si="329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326"/>
        <v>0</v>
      </c>
      <c r="L4016" s="57">
        <f t="shared" si="327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328"/>
        <v>0</v>
      </c>
      <c r="C4017" s="57" t="str">
        <f t="shared" si="329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326"/>
        <v>0</v>
      </c>
      <c r="L4017" s="57">
        <f t="shared" si="327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328"/>
        <v>0</v>
      </c>
      <c r="C4018" s="57" t="str">
        <f t="shared" si="329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326"/>
        <v>0</v>
      </c>
      <c r="L4018" s="57">
        <f t="shared" si="327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328"/>
        <v>0</v>
      </c>
      <c r="C4019" s="57" t="str">
        <f t="shared" si="329"/>
        <v>Jan</v>
      </c>
      <c r="D4019" s="4"/>
      <c r="E4019" s="57"/>
      <c r="F4019" s="57"/>
      <c r="G4019" s="57"/>
      <c r="H4019" s="57"/>
      <c r="I4019" s="57"/>
      <c r="J4019" s="57"/>
      <c r="K4019" s="57">
        <f t="shared" ref="K4019:K4082" si="330">I4019+J4019</f>
        <v>0</v>
      </c>
      <c r="L4019" s="57">
        <f t="shared" si="327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328"/>
        <v>0</v>
      </c>
      <c r="C4020" s="57" t="str">
        <f t="shared" si="329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330"/>
        <v>0</v>
      </c>
      <c r="L4020" s="57">
        <f t="shared" si="327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328"/>
        <v>0</v>
      </c>
      <c r="C4021" s="57" t="str">
        <f t="shared" si="329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330"/>
        <v>0</v>
      </c>
      <c r="L4021" s="57">
        <f t="shared" si="327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328"/>
        <v>0</v>
      </c>
      <c r="C4022" s="57" t="str">
        <f t="shared" si="329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330"/>
        <v>0</v>
      </c>
      <c r="L4022" s="57">
        <f t="shared" si="327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328"/>
        <v>0</v>
      </c>
      <c r="C4023" s="57" t="str">
        <f t="shared" si="329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330"/>
        <v>0</v>
      </c>
      <c r="L4023" s="57">
        <f t="shared" si="327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328"/>
        <v>0</v>
      </c>
      <c r="C4024" s="57" t="str">
        <f t="shared" si="329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330"/>
        <v>0</v>
      </c>
      <c r="L4024" s="57">
        <f t="shared" si="327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328"/>
        <v>0</v>
      </c>
      <c r="C4025" s="57" t="str">
        <f t="shared" si="329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330"/>
        <v>0</v>
      </c>
      <c r="L4025" s="57">
        <f t="shared" si="327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328"/>
        <v>0</v>
      </c>
      <c r="C4026" s="57" t="str">
        <f t="shared" si="329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330"/>
        <v>0</v>
      </c>
      <c r="L4026" s="57">
        <f t="shared" si="327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328"/>
        <v>0</v>
      </c>
      <c r="C4027" s="57" t="str">
        <f t="shared" si="329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330"/>
        <v>0</v>
      </c>
      <c r="L4027" s="57">
        <f t="shared" si="327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328"/>
        <v>0</v>
      </c>
      <c r="C4028" s="57" t="str">
        <f t="shared" si="329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330"/>
        <v>0</v>
      </c>
      <c r="L4028" s="57">
        <f t="shared" si="327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328"/>
        <v>0</v>
      </c>
      <c r="C4029" s="57" t="str">
        <f t="shared" si="329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330"/>
        <v>0</v>
      </c>
      <c r="L4029" s="57">
        <f t="shared" si="327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328"/>
        <v>0</v>
      </c>
      <c r="C4030" s="57" t="str">
        <f t="shared" si="329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330"/>
        <v>0</v>
      </c>
      <c r="L4030" s="57">
        <f t="shared" ref="L4030:L4093" si="331">H4030*K4030</f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328"/>
        <v>0</v>
      </c>
      <c r="C4031" s="57" t="str">
        <f t="shared" si="329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330"/>
        <v>0</v>
      </c>
      <c r="L4031" s="57">
        <f t="shared" si="331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328"/>
        <v>0</v>
      </c>
      <c r="C4032" s="57" t="str">
        <f t="shared" si="329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330"/>
        <v>0</v>
      </c>
      <c r="L4032" s="57">
        <f t="shared" si="331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328"/>
        <v>0</v>
      </c>
      <c r="C4033" s="57" t="str">
        <f t="shared" si="329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330"/>
        <v>0</v>
      </c>
      <c r="L4033" s="57">
        <f t="shared" si="331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328"/>
        <v>0</v>
      </c>
      <c r="C4034" s="57" t="str">
        <f t="shared" si="329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330"/>
        <v>0</v>
      </c>
      <c r="L4034" s="57">
        <f t="shared" si="331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328"/>
        <v>0</v>
      </c>
      <c r="C4035" s="57" t="str">
        <f t="shared" si="329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330"/>
        <v>0</v>
      </c>
      <c r="L4035" s="57">
        <f t="shared" si="331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328"/>
        <v>0</v>
      </c>
      <c r="C4036" s="57" t="str">
        <f t="shared" si="329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330"/>
        <v>0</v>
      </c>
      <c r="L4036" s="57">
        <f t="shared" si="331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328"/>
        <v>0</v>
      </c>
      <c r="C4037" s="57" t="str">
        <f t="shared" si="329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330"/>
        <v>0</v>
      </c>
      <c r="L4037" s="57">
        <f t="shared" si="331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328"/>
        <v>0</v>
      </c>
      <c r="C4038" s="57" t="str">
        <f t="shared" si="329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330"/>
        <v>0</v>
      </c>
      <c r="L4038" s="57">
        <f t="shared" si="331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328"/>
        <v>0</v>
      </c>
      <c r="C4039" s="57" t="str">
        <f t="shared" si="329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330"/>
        <v>0</v>
      </c>
      <c r="L4039" s="57">
        <f t="shared" si="331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328"/>
        <v>0</v>
      </c>
      <c r="C4040" s="57" t="str">
        <f t="shared" si="329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330"/>
        <v>0</v>
      </c>
      <c r="L4040" s="57">
        <f t="shared" si="331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328"/>
        <v>0</v>
      </c>
      <c r="C4041" s="57" t="str">
        <f t="shared" si="329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330"/>
        <v>0</v>
      </c>
      <c r="L4041" s="57">
        <f t="shared" si="331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328"/>
        <v>0</v>
      </c>
      <c r="C4042" s="57" t="str">
        <f t="shared" si="329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330"/>
        <v>0</v>
      </c>
      <c r="L4042" s="57">
        <f t="shared" si="331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328"/>
        <v>0</v>
      </c>
      <c r="C4043" s="57" t="str">
        <f t="shared" si="329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330"/>
        <v>0</v>
      </c>
      <c r="L4043" s="57">
        <f t="shared" si="331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328"/>
        <v>0</v>
      </c>
      <c r="C4044" s="57" t="str">
        <f t="shared" si="329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330"/>
        <v>0</v>
      </c>
      <c r="L4044" s="57">
        <f t="shared" si="331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328"/>
        <v>0</v>
      </c>
      <c r="C4045" s="57" t="str">
        <f t="shared" si="329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330"/>
        <v>0</v>
      </c>
      <c r="L4045" s="57">
        <f t="shared" si="331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328"/>
        <v>0</v>
      </c>
      <c r="C4046" s="57" t="str">
        <f t="shared" si="329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330"/>
        <v>0</v>
      </c>
      <c r="L4046" s="57">
        <f t="shared" si="331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328"/>
        <v>0</v>
      </c>
      <c r="C4047" s="57" t="str">
        <f t="shared" si="329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330"/>
        <v>0</v>
      </c>
      <c r="L4047" s="57">
        <f t="shared" si="331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328"/>
        <v>0</v>
      </c>
      <c r="C4048" s="57" t="str">
        <f t="shared" si="329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330"/>
        <v>0</v>
      </c>
      <c r="L4048" s="57">
        <f t="shared" si="331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328"/>
        <v>0</v>
      </c>
      <c r="C4049" s="57" t="str">
        <f t="shared" si="329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330"/>
        <v>0</v>
      </c>
      <c r="L4049" s="57">
        <f t="shared" si="331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328"/>
        <v>0</v>
      </c>
      <c r="C4050" s="57" t="str">
        <f t="shared" si="329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330"/>
        <v>0</v>
      </c>
      <c r="L4050" s="57">
        <f t="shared" si="331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328"/>
        <v>0</v>
      </c>
      <c r="C4051" s="57" t="str">
        <f t="shared" si="329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330"/>
        <v>0</v>
      </c>
      <c r="L4051" s="57">
        <f t="shared" si="331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328"/>
        <v>0</v>
      </c>
      <c r="C4052" s="57" t="str">
        <f t="shared" si="329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330"/>
        <v>0</v>
      </c>
      <c r="L4052" s="57">
        <f t="shared" si="331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328"/>
        <v>0</v>
      </c>
      <c r="C4053" s="57" t="str">
        <f t="shared" si="329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330"/>
        <v>0</v>
      </c>
      <c r="L4053" s="57">
        <f t="shared" si="331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328"/>
        <v>0</v>
      </c>
      <c r="C4054" s="57" t="str">
        <f t="shared" si="329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330"/>
        <v>0</v>
      </c>
      <c r="L4054" s="57">
        <f t="shared" si="331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328"/>
        <v>0</v>
      </c>
      <c r="C4055" s="57" t="str">
        <f t="shared" si="329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330"/>
        <v>0</v>
      </c>
      <c r="L4055" s="57">
        <f t="shared" si="331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328"/>
        <v>0</v>
      </c>
      <c r="C4056" s="57" t="str">
        <f t="shared" si="329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330"/>
        <v>0</v>
      </c>
      <c r="L4056" s="57">
        <f t="shared" si="331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328"/>
        <v>0</v>
      </c>
      <c r="C4057" s="57" t="str">
        <f t="shared" si="329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330"/>
        <v>0</v>
      </c>
      <c r="L4057" s="57">
        <f t="shared" si="331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328"/>
        <v>0</v>
      </c>
      <c r="C4058" s="57" t="str">
        <f t="shared" si="329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330"/>
        <v>0</v>
      </c>
      <c r="L4058" s="57">
        <f t="shared" si="331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328"/>
        <v>0</v>
      </c>
      <c r="C4059" s="57" t="str">
        <f t="shared" si="329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330"/>
        <v>0</v>
      </c>
      <c r="L4059" s="57">
        <f t="shared" si="331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328"/>
        <v>0</v>
      </c>
      <c r="C4060" s="57" t="str">
        <f t="shared" si="329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330"/>
        <v>0</v>
      </c>
      <c r="L4060" s="57">
        <f t="shared" si="331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328"/>
        <v>0</v>
      </c>
      <c r="C4061" s="57" t="str">
        <f t="shared" si="329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330"/>
        <v>0</v>
      </c>
      <c r="L4061" s="57">
        <f t="shared" si="331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328"/>
        <v>0</v>
      </c>
      <c r="C4062" s="57" t="str">
        <f t="shared" si="329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330"/>
        <v>0</v>
      </c>
      <c r="L4062" s="57">
        <f t="shared" si="331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328"/>
        <v>0</v>
      </c>
      <c r="C4063" s="57" t="str">
        <f t="shared" si="329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330"/>
        <v>0</v>
      </c>
      <c r="L4063" s="57">
        <f t="shared" si="331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328"/>
        <v>0</v>
      </c>
      <c r="C4064" s="57" t="str">
        <f t="shared" si="329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330"/>
        <v>0</v>
      </c>
      <c r="L4064" s="57">
        <f t="shared" si="331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si="328"/>
        <v>0</v>
      </c>
      <c r="C4065" s="57" t="str">
        <f t="shared" si="329"/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330"/>
        <v>0</v>
      </c>
      <c r="L4065" s="57">
        <f t="shared" si="331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328"/>
        <v>0</v>
      </c>
      <c r="C4066" s="57" t="str">
        <f t="shared" si="329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330"/>
        <v>0</v>
      </c>
      <c r="L4066" s="57">
        <f t="shared" si="331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328"/>
        <v>0</v>
      </c>
      <c r="C4067" s="57" t="str">
        <f t="shared" si="329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330"/>
        <v>0</v>
      </c>
      <c r="L4067" s="57">
        <f t="shared" si="331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328"/>
        <v>0</v>
      </c>
      <c r="C4068" s="57" t="str">
        <f t="shared" si="329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330"/>
        <v>0</v>
      </c>
      <c r="L4068" s="57">
        <f t="shared" si="331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328"/>
        <v>0</v>
      </c>
      <c r="C4069" s="57" t="str">
        <f t="shared" si="329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330"/>
        <v>0</v>
      </c>
      <c r="L4069" s="57">
        <f t="shared" si="331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328"/>
        <v>0</v>
      </c>
      <c r="C4070" s="57" t="str">
        <f t="shared" si="329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330"/>
        <v>0</v>
      </c>
      <c r="L4070" s="57">
        <f t="shared" si="331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328"/>
        <v>0</v>
      </c>
      <c r="C4071" s="57" t="str">
        <f t="shared" si="329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330"/>
        <v>0</v>
      </c>
      <c r="L4071" s="57">
        <f t="shared" si="331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ref="B4072:B4135" si="332">WEEKNUM(A4072)</f>
        <v>0</v>
      </c>
      <c r="C4072" s="57" t="str">
        <f t="shared" ref="C4072:C4135" si="333">TEXT(A4072,"Mmm")</f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330"/>
        <v>0</v>
      </c>
      <c r="L4072" s="57">
        <f t="shared" si="331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332"/>
        <v>0</v>
      </c>
      <c r="C4073" s="57" t="str">
        <f t="shared" si="333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330"/>
        <v>0</v>
      </c>
      <c r="L4073" s="57">
        <f t="shared" si="331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332"/>
        <v>0</v>
      </c>
      <c r="C4074" s="57" t="str">
        <f t="shared" si="333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330"/>
        <v>0</v>
      </c>
      <c r="L4074" s="57">
        <f t="shared" si="331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332"/>
        <v>0</v>
      </c>
      <c r="C4075" s="57" t="str">
        <f t="shared" si="333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330"/>
        <v>0</v>
      </c>
      <c r="L4075" s="57">
        <f t="shared" si="331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332"/>
        <v>0</v>
      </c>
      <c r="C4076" s="57" t="str">
        <f t="shared" si="333"/>
        <v>Jan</v>
      </c>
      <c r="D4076" s="4"/>
      <c r="E4076" s="57"/>
      <c r="F4076" s="57"/>
      <c r="G4076" s="57"/>
      <c r="H4076" s="57"/>
      <c r="I4076" s="57"/>
      <c r="J4076" s="57"/>
      <c r="K4076" s="57">
        <f t="shared" si="330"/>
        <v>0</v>
      </c>
      <c r="L4076" s="57">
        <f t="shared" si="331"/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332"/>
        <v>0</v>
      </c>
      <c r="C4077" s="57" t="str">
        <f t="shared" si="333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330"/>
        <v>0</v>
      </c>
      <c r="L4077" s="57">
        <f t="shared" si="331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332"/>
        <v>0</v>
      </c>
      <c r="C4078" s="57" t="str">
        <f t="shared" si="333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330"/>
        <v>0</v>
      </c>
      <c r="L4078" s="57">
        <f t="shared" si="331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332"/>
        <v>0</v>
      </c>
      <c r="C4079" s="57" t="str">
        <f t="shared" si="333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330"/>
        <v>0</v>
      </c>
      <c r="L4079" s="57">
        <f t="shared" si="331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332"/>
        <v>0</v>
      </c>
      <c r="C4080" s="57" t="str">
        <f t="shared" si="333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330"/>
        <v>0</v>
      </c>
      <c r="L4080" s="57">
        <f t="shared" si="331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332"/>
        <v>0</v>
      </c>
      <c r="C4081" s="57" t="str">
        <f t="shared" si="333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330"/>
        <v>0</v>
      </c>
      <c r="L4081" s="57">
        <f t="shared" si="331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332"/>
        <v>0</v>
      </c>
      <c r="C4082" s="57" t="str">
        <f t="shared" si="333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330"/>
        <v>0</v>
      </c>
      <c r="L4082" s="57">
        <f t="shared" si="331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332"/>
        <v>0</v>
      </c>
      <c r="C4083" s="57" t="str">
        <f t="shared" si="333"/>
        <v>Jan</v>
      </c>
      <c r="D4083" s="4"/>
      <c r="E4083" s="57"/>
      <c r="F4083" s="57"/>
      <c r="G4083" s="57"/>
      <c r="H4083" s="57"/>
      <c r="I4083" s="57"/>
      <c r="J4083" s="57"/>
      <c r="K4083" s="57">
        <f t="shared" ref="K4083:K4146" si="334">I4083+J4083</f>
        <v>0</v>
      </c>
      <c r="L4083" s="57">
        <f t="shared" si="331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332"/>
        <v>0</v>
      </c>
      <c r="C4084" s="57" t="str">
        <f t="shared" si="333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334"/>
        <v>0</v>
      </c>
      <c r="L4084" s="57">
        <f t="shared" si="331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332"/>
        <v>0</v>
      </c>
      <c r="C4085" s="57" t="str">
        <f t="shared" si="333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334"/>
        <v>0</v>
      </c>
      <c r="L4085" s="57">
        <f t="shared" si="331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332"/>
        <v>0</v>
      </c>
      <c r="C4086" s="57" t="str">
        <f t="shared" si="333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334"/>
        <v>0</v>
      </c>
      <c r="L4086" s="57">
        <f t="shared" si="331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332"/>
        <v>0</v>
      </c>
      <c r="C4087" s="57" t="str">
        <f t="shared" si="333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334"/>
        <v>0</v>
      </c>
      <c r="L4087" s="57">
        <f t="shared" si="331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332"/>
        <v>0</v>
      </c>
      <c r="C4088" s="57" t="str">
        <f t="shared" si="333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334"/>
        <v>0</v>
      </c>
      <c r="L4088" s="57">
        <f t="shared" si="331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332"/>
        <v>0</v>
      </c>
      <c r="C4089" s="57" t="str">
        <f t="shared" si="333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334"/>
        <v>0</v>
      </c>
      <c r="L4089" s="57">
        <f t="shared" si="331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332"/>
        <v>0</v>
      </c>
      <c r="C4090" s="57" t="str">
        <f t="shared" si="333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334"/>
        <v>0</v>
      </c>
      <c r="L4090" s="57">
        <f t="shared" si="331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332"/>
        <v>0</v>
      </c>
      <c r="C4091" s="57" t="str">
        <f t="shared" si="333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334"/>
        <v>0</v>
      </c>
      <c r="L4091" s="57">
        <f t="shared" si="331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332"/>
        <v>0</v>
      </c>
      <c r="C4092" s="57" t="str">
        <f t="shared" si="333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334"/>
        <v>0</v>
      </c>
      <c r="L4092" s="57">
        <f t="shared" si="331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332"/>
        <v>0</v>
      </c>
      <c r="C4093" s="57" t="str">
        <f t="shared" si="333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334"/>
        <v>0</v>
      </c>
      <c r="L4093" s="57">
        <f t="shared" si="331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332"/>
        <v>0</v>
      </c>
      <c r="C4094" s="57" t="str">
        <f t="shared" si="333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334"/>
        <v>0</v>
      </c>
      <c r="L4094" s="57">
        <f t="shared" ref="L4094:L4157" si="335">H4094*K4094</f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332"/>
        <v>0</v>
      </c>
      <c r="C4095" s="57" t="str">
        <f t="shared" si="333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334"/>
        <v>0</v>
      </c>
      <c r="L4095" s="57">
        <f t="shared" si="335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332"/>
        <v>0</v>
      </c>
      <c r="C4096" s="57" t="str">
        <f t="shared" si="333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334"/>
        <v>0</v>
      </c>
      <c r="L4096" s="57">
        <f t="shared" si="335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332"/>
        <v>0</v>
      </c>
      <c r="C4097" s="57" t="str">
        <f t="shared" si="333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334"/>
        <v>0</v>
      </c>
      <c r="L4097" s="57">
        <f t="shared" si="335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332"/>
        <v>0</v>
      </c>
      <c r="C4098" s="57" t="str">
        <f t="shared" si="333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334"/>
        <v>0</v>
      </c>
      <c r="L4098" s="57">
        <f t="shared" si="335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332"/>
        <v>0</v>
      </c>
      <c r="C4099" s="57" t="str">
        <f t="shared" si="333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334"/>
        <v>0</v>
      </c>
      <c r="L4099" s="57">
        <f t="shared" si="335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332"/>
        <v>0</v>
      </c>
      <c r="C4100" s="57" t="str">
        <f t="shared" si="333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334"/>
        <v>0</v>
      </c>
      <c r="L4100" s="57">
        <f t="shared" si="335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332"/>
        <v>0</v>
      </c>
      <c r="C4101" s="57" t="str">
        <f t="shared" si="333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334"/>
        <v>0</v>
      </c>
      <c r="L4101" s="57">
        <f t="shared" si="335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332"/>
        <v>0</v>
      </c>
      <c r="C4102" s="57" t="str">
        <f t="shared" si="333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334"/>
        <v>0</v>
      </c>
      <c r="L4102" s="57">
        <f t="shared" si="335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332"/>
        <v>0</v>
      </c>
      <c r="C4103" s="57" t="str">
        <f t="shared" si="333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334"/>
        <v>0</v>
      </c>
      <c r="L4103" s="57">
        <f t="shared" si="335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332"/>
        <v>0</v>
      </c>
      <c r="C4104" s="57" t="str">
        <f t="shared" si="333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334"/>
        <v>0</v>
      </c>
      <c r="L4104" s="57">
        <f t="shared" si="335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332"/>
        <v>0</v>
      </c>
      <c r="C4105" s="57" t="str">
        <f t="shared" si="333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334"/>
        <v>0</v>
      </c>
      <c r="L4105" s="57">
        <f t="shared" si="335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332"/>
        <v>0</v>
      </c>
      <c r="C4106" s="57" t="str">
        <f t="shared" si="333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334"/>
        <v>0</v>
      </c>
      <c r="L4106" s="57">
        <f t="shared" si="335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332"/>
        <v>0</v>
      </c>
      <c r="C4107" s="57" t="str">
        <f t="shared" si="333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334"/>
        <v>0</v>
      </c>
      <c r="L4107" s="57">
        <f t="shared" si="335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332"/>
        <v>0</v>
      </c>
      <c r="C4108" s="57" t="str">
        <f t="shared" si="333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334"/>
        <v>0</v>
      </c>
      <c r="L4108" s="57">
        <f t="shared" si="335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332"/>
        <v>0</v>
      </c>
      <c r="C4109" s="57" t="str">
        <f t="shared" si="333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334"/>
        <v>0</v>
      </c>
      <c r="L4109" s="57">
        <f t="shared" si="335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332"/>
        <v>0</v>
      </c>
      <c r="C4110" s="57" t="str">
        <f t="shared" si="333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334"/>
        <v>0</v>
      </c>
      <c r="L4110" s="57">
        <f t="shared" si="335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332"/>
        <v>0</v>
      </c>
      <c r="C4111" s="57" t="str">
        <f t="shared" si="333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334"/>
        <v>0</v>
      </c>
      <c r="L4111" s="57">
        <f t="shared" si="335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332"/>
        <v>0</v>
      </c>
      <c r="C4112" s="57" t="str">
        <f t="shared" si="333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334"/>
        <v>0</v>
      </c>
      <c r="L4112" s="57">
        <f t="shared" si="335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332"/>
        <v>0</v>
      </c>
      <c r="C4113" s="57" t="str">
        <f t="shared" si="333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334"/>
        <v>0</v>
      </c>
      <c r="L4113" s="57">
        <f t="shared" si="335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332"/>
        <v>0</v>
      </c>
      <c r="C4114" s="57" t="str">
        <f t="shared" si="333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334"/>
        <v>0</v>
      </c>
      <c r="L4114" s="57">
        <f t="shared" si="335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332"/>
        <v>0</v>
      </c>
      <c r="C4115" s="57" t="str">
        <f t="shared" si="333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334"/>
        <v>0</v>
      </c>
      <c r="L4115" s="57">
        <f t="shared" si="335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332"/>
        <v>0</v>
      </c>
      <c r="C4116" s="57" t="str">
        <f t="shared" si="333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334"/>
        <v>0</v>
      </c>
      <c r="L4116" s="57">
        <f t="shared" si="335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332"/>
        <v>0</v>
      </c>
      <c r="C4117" s="57" t="str">
        <f t="shared" si="333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334"/>
        <v>0</v>
      </c>
      <c r="L4117" s="57">
        <f t="shared" si="335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332"/>
        <v>0</v>
      </c>
      <c r="C4118" s="57" t="str">
        <f t="shared" si="333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334"/>
        <v>0</v>
      </c>
      <c r="L4118" s="57">
        <f t="shared" si="335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332"/>
        <v>0</v>
      </c>
      <c r="C4119" s="57" t="str">
        <f t="shared" si="333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334"/>
        <v>0</v>
      </c>
      <c r="L4119" s="57">
        <f t="shared" si="335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332"/>
        <v>0</v>
      </c>
      <c r="C4120" s="57" t="str">
        <f t="shared" si="333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334"/>
        <v>0</v>
      </c>
      <c r="L4120" s="57">
        <f t="shared" si="335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332"/>
        <v>0</v>
      </c>
      <c r="C4121" s="57" t="str">
        <f t="shared" si="333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334"/>
        <v>0</v>
      </c>
      <c r="L4121" s="57">
        <f t="shared" si="335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332"/>
        <v>0</v>
      </c>
      <c r="C4122" s="57" t="str">
        <f t="shared" si="333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334"/>
        <v>0</v>
      </c>
      <c r="L4122" s="57">
        <f t="shared" si="335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332"/>
        <v>0</v>
      </c>
      <c r="C4123" s="57" t="str">
        <f t="shared" si="333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334"/>
        <v>0</v>
      </c>
      <c r="L4123" s="57">
        <f t="shared" si="335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332"/>
        <v>0</v>
      </c>
      <c r="C4124" s="57" t="str">
        <f t="shared" si="333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334"/>
        <v>0</v>
      </c>
      <c r="L4124" s="57">
        <f t="shared" si="335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332"/>
        <v>0</v>
      </c>
      <c r="C4125" s="57" t="str">
        <f t="shared" si="333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334"/>
        <v>0</v>
      </c>
      <c r="L4125" s="57">
        <f t="shared" si="335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332"/>
        <v>0</v>
      </c>
      <c r="C4126" s="57" t="str">
        <f t="shared" si="333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334"/>
        <v>0</v>
      </c>
      <c r="L4126" s="57">
        <f t="shared" si="335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332"/>
        <v>0</v>
      </c>
      <c r="C4127" s="57" t="str">
        <f t="shared" si="333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334"/>
        <v>0</v>
      </c>
      <c r="L4127" s="57">
        <f t="shared" si="335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332"/>
        <v>0</v>
      </c>
      <c r="C4128" s="57" t="str">
        <f t="shared" si="333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334"/>
        <v>0</v>
      </c>
      <c r="L4128" s="57">
        <f t="shared" si="335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si="332"/>
        <v>0</v>
      </c>
      <c r="C4129" s="57" t="str">
        <f t="shared" si="333"/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334"/>
        <v>0</v>
      </c>
      <c r="L4129" s="57">
        <f t="shared" si="335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332"/>
        <v>0</v>
      </c>
      <c r="C4130" s="57" t="str">
        <f t="shared" si="333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334"/>
        <v>0</v>
      </c>
      <c r="L4130" s="57">
        <f t="shared" si="335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332"/>
        <v>0</v>
      </c>
      <c r="C4131" s="57" t="str">
        <f t="shared" si="333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334"/>
        <v>0</v>
      </c>
      <c r="L4131" s="57">
        <f t="shared" si="335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332"/>
        <v>0</v>
      </c>
      <c r="C4132" s="57" t="str">
        <f t="shared" si="333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334"/>
        <v>0</v>
      </c>
      <c r="L4132" s="57">
        <f t="shared" si="335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332"/>
        <v>0</v>
      </c>
      <c r="C4133" s="57" t="str">
        <f t="shared" si="333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334"/>
        <v>0</v>
      </c>
      <c r="L4133" s="57">
        <f t="shared" si="335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332"/>
        <v>0</v>
      </c>
      <c r="C4134" s="57" t="str">
        <f t="shared" si="333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334"/>
        <v>0</v>
      </c>
      <c r="L4134" s="57">
        <f t="shared" si="335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332"/>
        <v>0</v>
      </c>
      <c r="C4135" s="57" t="str">
        <f t="shared" si="333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334"/>
        <v>0</v>
      </c>
      <c r="L4135" s="57">
        <f t="shared" si="335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ref="B4136:B4199" si="336">WEEKNUM(A4136)</f>
        <v>0</v>
      </c>
      <c r="C4136" s="57" t="str">
        <f t="shared" ref="C4136:C4199" si="337">TEXT(A4136,"Mmm")</f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334"/>
        <v>0</v>
      </c>
      <c r="L4136" s="57">
        <f t="shared" si="335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336"/>
        <v>0</v>
      </c>
      <c r="C4137" s="57" t="str">
        <f t="shared" si="337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334"/>
        <v>0</v>
      </c>
      <c r="L4137" s="57">
        <f t="shared" si="335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336"/>
        <v>0</v>
      </c>
      <c r="C4138" s="57" t="str">
        <f t="shared" si="337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334"/>
        <v>0</v>
      </c>
      <c r="L4138" s="57">
        <f t="shared" si="335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336"/>
        <v>0</v>
      </c>
      <c r="C4139" s="57" t="str">
        <f t="shared" si="337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334"/>
        <v>0</v>
      </c>
      <c r="L4139" s="57">
        <f t="shared" si="335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336"/>
        <v>0</v>
      </c>
      <c r="C4140" s="57" t="str">
        <f t="shared" si="337"/>
        <v>Jan</v>
      </c>
      <c r="D4140" s="4"/>
      <c r="E4140" s="57"/>
      <c r="F4140" s="57"/>
      <c r="G4140" s="57"/>
      <c r="H4140" s="57"/>
      <c r="I4140" s="57"/>
      <c r="J4140" s="57"/>
      <c r="K4140" s="57">
        <f t="shared" si="334"/>
        <v>0</v>
      </c>
      <c r="L4140" s="57">
        <f t="shared" si="335"/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336"/>
        <v>0</v>
      </c>
      <c r="C4141" s="57" t="str">
        <f t="shared" si="337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34"/>
        <v>0</v>
      </c>
      <c r="L4141" s="57">
        <f t="shared" si="335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336"/>
        <v>0</v>
      </c>
      <c r="C4142" s="57" t="str">
        <f t="shared" si="337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34"/>
        <v>0</v>
      </c>
      <c r="L4142" s="57">
        <f t="shared" si="335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336"/>
        <v>0</v>
      </c>
      <c r="C4143" s="57" t="str">
        <f t="shared" si="337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34"/>
        <v>0</v>
      </c>
      <c r="L4143" s="57">
        <f t="shared" si="335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336"/>
        <v>0</v>
      </c>
      <c r="C4144" s="57" t="str">
        <f t="shared" si="337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34"/>
        <v>0</v>
      </c>
      <c r="L4144" s="57">
        <f t="shared" si="335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336"/>
        <v>0</v>
      </c>
      <c r="C4145" s="57" t="str">
        <f t="shared" si="337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34"/>
        <v>0</v>
      </c>
      <c r="L4145" s="57">
        <f t="shared" si="335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336"/>
        <v>0</v>
      </c>
      <c r="C4146" s="57" t="str">
        <f t="shared" si="337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34"/>
        <v>0</v>
      </c>
      <c r="L4146" s="57">
        <f t="shared" si="335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336"/>
        <v>0</v>
      </c>
      <c r="C4147" s="57" t="str">
        <f t="shared" si="337"/>
        <v>Jan</v>
      </c>
      <c r="D4147" s="4"/>
      <c r="E4147" s="57"/>
      <c r="F4147" s="57"/>
      <c r="G4147" s="57"/>
      <c r="H4147" s="57"/>
      <c r="I4147" s="57"/>
      <c r="J4147" s="57"/>
      <c r="K4147" s="57">
        <f t="shared" ref="K4147:K4210" si="338">I4147+J4147</f>
        <v>0</v>
      </c>
      <c r="L4147" s="57">
        <f t="shared" si="335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336"/>
        <v>0</v>
      </c>
      <c r="C4148" s="57" t="str">
        <f t="shared" si="337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38"/>
        <v>0</v>
      </c>
      <c r="L4148" s="57">
        <f t="shared" si="335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336"/>
        <v>0</v>
      </c>
      <c r="C4149" s="57" t="str">
        <f t="shared" si="337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38"/>
        <v>0</v>
      </c>
      <c r="L4149" s="57">
        <f t="shared" si="335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336"/>
        <v>0</v>
      </c>
      <c r="C4150" s="57" t="str">
        <f t="shared" si="337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38"/>
        <v>0</v>
      </c>
      <c r="L4150" s="57">
        <f t="shared" si="335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336"/>
        <v>0</v>
      </c>
      <c r="C4151" s="57" t="str">
        <f t="shared" si="337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38"/>
        <v>0</v>
      </c>
      <c r="L4151" s="57">
        <f t="shared" si="335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336"/>
        <v>0</v>
      </c>
      <c r="C4152" s="57" t="str">
        <f t="shared" si="337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38"/>
        <v>0</v>
      </c>
      <c r="L4152" s="57">
        <f t="shared" si="335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36"/>
        <v>0</v>
      </c>
      <c r="C4153" s="57" t="str">
        <f t="shared" si="337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38"/>
        <v>0</v>
      </c>
      <c r="L4153" s="57">
        <f t="shared" si="335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36"/>
        <v>0</v>
      </c>
      <c r="C4154" s="57" t="str">
        <f t="shared" si="337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38"/>
        <v>0</v>
      </c>
      <c r="L4154" s="57">
        <f t="shared" si="335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36"/>
        <v>0</v>
      </c>
      <c r="C4155" s="57" t="str">
        <f t="shared" si="337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38"/>
        <v>0</v>
      </c>
      <c r="L4155" s="57">
        <f t="shared" si="335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36"/>
        <v>0</v>
      </c>
      <c r="C4156" s="57" t="str">
        <f t="shared" si="337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38"/>
        <v>0</v>
      </c>
      <c r="L4156" s="57">
        <f t="shared" si="335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36"/>
        <v>0</v>
      </c>
      <c r="C4157" s="57" t="str">
        <f t="shared" si="337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38"/>
        <v>0</v>
      </c>
      <c r="L4157" s="57">
        <f t="shared" si="335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36"/>
        <v>0</v>
      </c>
      <c r="C4158" s="57" t="str">
        <f t="shared" si="337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38"/>
        <v>0</v>
      </c>
      <c r="L4158" s="57">
        <f t="shared" ref="L4158:L4221" si="339">H4158*K4158</f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36"/>
        <v>0</v>
      </c>
      <c r="C4159" s="57" t="str">
        <f t="shared" si="337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38"/>
        <v>0</v>
      </c>
      <c r="L4159" s="57">
        <f t="shared" si="339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36"/>
        <v>0</v>
      </c>
      <c r="C4160" s="57" t="str">
        <f t="shared" si="337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38"/>
        <v>0</v>
      </c>
      <c r="L4160" s="57">
        <f t="shared" si="339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36"/>
        <v>0</v>
      </c>
      <c r="C4161" s="57" t="str">
        <f t="shared" si="337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38"/>
        <v>0</v>
      </c>
      <c r="L4161" s="57">
        <f t="shared" si="339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36"/>
        <v>0</v>
      </c>
      <c r="C4162" s="57" t="str">
        <f t="shared" si="337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38"/>
        <v>0</v>
      </c>
      <c r="L4162" s="57">
        <f t="shared" si="339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36"/>
        <v>0</v>
      </c>
      <c r="C4163" s="57" t="str">
        <f t="shared" si="337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38"/>
        <v>0</v>
      </c>
      <c r="L4163" s="57">
        <f t="shared" si="339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36"/>
        <v>0</v>
      </c>
      <c r="C4164" s="57" t="str">
        <f t="shared" si="337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38"/>
        <v>0</v>
      </c>
      <c r="L4164" s="57">
        <f t="shared" si="339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36"/>
        <v>0</v>
      </c>
      <c r="C4165" s="57" t="str">
        <f t="shared" si="337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38"/>
        <v>0</v>
      </c>
      <c r="L4165" s="57">
        <f t="shared" si="339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36"/>
        <v>0</v>
      </c>
      <c r="C4166" s="57" t="str">
        <f t="shared" si="337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38"/>
        <v>0</v>
      </c>
      <c r="L4166" s="57">
        <f t="shared" si="339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36"/>
        <v>0</v>
      </c>
      <c r="C4167" s="57" t="str">
        <f t="shared" si="337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38"/>
        <v>0</v>
      </c>
      <c r="L4167" s="57">
        <f t="shared" si="339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36"/>
        <v>0</v>
      </c>
      <c r="C4168" s="57" t="str">
        <f t="shared" si="337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38"/>
        <v>0</v>
      </c>
      <c r="L4168" s="57">
        <f t="shared" si="339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36"/>
        <v>0</v>
      </c>
      <c r="C4169" s="57" t="str">
        <f t="shared" si="337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38"/>
        <v>0</v>
      </c>
      <c r="L4169" s="57">
        <f t="shared" si="339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36"/>
        <v>0</v>
      </c>
      <c r="C4170" s="57" t="str">
        <f t="shared" si="337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38"/>
        <v>0</v>
      </c>
      <c r="L4170" s="57">
        <f t="shared" si="339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36"/>
        <v>0</v>
      </c>
      <c r="C4171" s="57" t="str">
        <f t="shared" si="337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38"/>
        <v>0</v>
      </c>
      <c r="L4171" s="57">
        <f t="shared" si="339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36"/>
        <v>0</v>
      </c>
      <c r="C4172" s="57" t="str">
        <f t="shared" si="337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38"/>
        <v>0</v>
      </c>
      <c r="L4172" s="57">
        <f t="shared" si="339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36"/>
        <v>0</v>
      </c>
      <c r="C4173" s="57" t="str">
        <f t="shared" si="337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38"/>
        <v>0</v>
      </c>
      <c r="L4173" s="57">
        <f t="shared" si="339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36"/>
        <v>0</v>
      </c>
      <c r="C4174" s="57" t="str">
        <f t="shared" si="337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38"/>
        <v>0</v>
      </c>
      <c r="L4174" s="57">
        <f t="shared" si="339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36"/>
        <v>0</v>
      </c>
      <c r="C4175" s="57" t="str">
        <f t="shared" si="337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38"/>
        <v>0</v>
      </c>
      <c r="L4175" s="57">
        <f t="shared" si="339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36"/>
        <v>0</v>
      </c>
      <c r="C4176" s="57" t="str">
        <f t="shared" si="337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38"/>
        <v>0</v>
      </c>
      <c r="L4176" s="57">
        <f t="shared" si="339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36"/>
        <v>0</v>
      </c>
      <c r="C4177" s="57" t="str">
        <f t="shared" si="337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38"/>
        <v>0</v>
      </c>
      <c r="L4177" s="57">
        <f t="shared" si="339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36"/>
        <v>0</v>
      </c>
      <c r="C4178" s="57" t="str">
        <f t="shared" si="337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38"/>
        <v>0</v>
      </c>
      <c r="L4178" s="57">
        <f t="shared" si="339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36"/>
        <v>0</v>
      </c>
      <c r="C4179" s="57" t="str">
        <f t="shared" si="337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38"/>
        <v>0</v>
      </c>
      <c r="L4179" s="57">
        <f t="shared" si="339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36"/>
        <v>0</v>
      </c>
      <c r="C4180" s="57" t="str">
        <f t="shared" si="337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38"/>
        <v>0</v>
      </c>
      <c r="L4180" s="57">
        <f t="shared" si="339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36"/>
        <v>0</v>
      </c>
      <c r="C4181" s="57" t="str">
        <f t="shared" si="337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38"/>
        <v>0</v>
      </c>
      <c r="L4181" s="57">
        <f t="shared" si="339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36"/>
        <v>0</v>
      </c>
      <c r="C4182" s="57" t="str">
        <f t="shared" si="337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38"/>
        <v>0</v>
      </c>
      <c r="L4182" s="57">
        <f t="shared" si="339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36"/>
        <v>0</v>
      </c>
      <c r="C4183" s="57" t="str">
        <f t="shared" si="337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38"/>
        <v>0</v>
      </c>
      <c r="L4183" s="57">
        <f t="shared" si="339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36"/>
        <v>0</v>
      </c>
      <c r="C4184" s="57" t="str">
        <f t="shared" si="337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38"/>
        <v>0</v>
      </c>
      <c r="L4184" s="57">
        <f t="shared" si="339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36"/>
        <v>0</v>
      </c>
      <c r="C4185" s="57" t="str">
        <f t="shared" si="337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38"/>
        <v>0</v>
      </c>
      <c r="L4185" s="57">
        <f t="shared" si="339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36"/>
        <v>0</v>
      </c>
      <c r="C4186" s="57" t="str">
        <f t="shared" si="337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38"/>
        <v>0</v>
      </c>
      <c r="L4186" s="57">
        <f t="shared" si="339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36"/>
        <v>0</v>
      </c>
      <c r="C4187" s="57" t="str">
        <f t="shared" si="337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38"/>
        <v>0</v>
      </c>
      <c r="L4187" s="57">
        <f t="shared" si="339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36"/>
        <v>0</v>
      </c>
      <c r="C4188" s="57" t="str">
        <f t="shared" si="337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38"/>
        <v>0</v>
      </c>
      <c r="L4188" s="57">
        <f t="shared" si="339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36"/>
        <v>0</v>
      </c>
      <c r="C4189" s="57" t="str">
        <f t="shared" si="337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38"/>
        <v>0</v>
      </c>
      <c r="L4189" s="57">
        <f t="shared" si="339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36"/>
        <v>0</v>
      </c>
      <c r="C4190" s="57" t="str">
        <f t="shared" si="337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38"/>
        <v>0</v>
      </c>
      <c r="L4190" s="57">
        <f t="shared" si="339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36"/>
        <v>0</v>
      </c>
      <c r="C4191" s="57" t="str">
        <f t="shared" si="337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38"/>
        <v>0</v>
      </c>
      <c r="L4191" s="57">
        <f t="shared" si="339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36"/>
        <v>0</v>
      </c>
      <c r="C4192" s="57" t="str">
        <f t="shared" si="337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38"/>
        <v>0</v>
      </c>
      <c r="L4192" s="57">
        <f t="shared" si="339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si="336"/>
        <v>0</v>
      </c>
      <c r="C4193" s="57" t="str">
        <f t="shared" si="337"/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38"/>
        <v>0</v>
      </c>
      <c r="L4193" s="57">
        <f t="shared" si="339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36"/>
        <v>0</v>
      </c>
      <c r="C4194" s="57" t="str">
        <f t="shared" si="337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38"/>
        <v>0</v>
      </c>
      <c r="L4194" s="57">
        <f t="shared" si="339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36"/>
        <v>0</v>
      </c>
      <c r="C4195" s="57" t="str">
        <f t="shared" si="337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38"/>
        <v>0</v>
      </c>
      <c r="L4195" s="57">
        <f t="shared" si="339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36"/>
        <v>0</v>
      </c>
      <c r="C4196" s="57" t="str">
        <f t="shared" si="337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38"/>
        <v>0</v>
      </c>
      <c r="L4196" s="57">
        <f t="shared" si="339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36"/>
        <v>0</v>
      </c>
      <c r="C4197" s="57" t="str">
        <f t="shared" si="337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38"/>
        <v>0</v>
      </c>
      <c r="L4197" s="57">
        <f t="shared" si="339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36"/>
        <v>0</v>
      </c>
      <c r="C4198" s="57" t="str">
        <f t="shared" si="337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38"/>
        <v>0</v>
      </c>
      <c r="L4198" s="57">
        <f t="shared" si="339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36"/>
        <v>0</v>
      </c>
      <c r="C4199" s="57" t="str">
        <f t="shared" si="337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38"/>
        <v>0</v>
      </c>
      <c r="L4199" s="57">
        <f t="shared" si="339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ref="B4200:B4263" si="340">WEEKNUM(A4200)</f>
        <v>0</v>
      </c>
      <c r="C4200" s="57" t="str">
        <f t="shared" ref="C4200:C4263" si="341">TEXT(A4200,"Mmm")</f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38"/>
        <v>0</v>
      </c>
      <c r="L4200" s="57">
        <f t="shared" si="339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40"/>
        <v>0</v>
      </c>
      <c r="C4201" s="57" t="str">
        <f t="shared" si="341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38"/>
        <v>0</v>
      </c>
      <c r="L4201" s="57">
        <f t="shared" si="339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40"/>
        <v>0</v>
      </c>
      <c r="C4202" s="57" t="str">
        <f t="shared" si="341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38"/>
        <v>0</v>
      </c>
      <c r="L4202" s="57">
        <f t="shared" si="339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40"/>
        <v>0</v>
      </c>
      <c r="C4203" s="57" t="str">
        <f t="shared" si="341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38"/>
        <v>0</v>
      </c>
      <c r="L4203" s="57">
        <f t="shared" si="339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40"/>
        <v>0</v>
      </c>
      <c r="C4204" s="57" t="str">
        <f t="shared" si="341"/>
        <v>Jan</v>
      </c>
      <c r="D4204" s="4"/>
      <c r="E4204" s="57"/>
      <c r="F4204" s="57"/>
      <c r="G4204" s="57"/>
      <c r="H4204" s="57"/>
      <c r="I4204" s="57"/>
      <c r="J4204" s="57"/>
      <c r="K4204" s="57">
        <f t="shared" si="338"/>
        <v>0</v>
      </c>
      <c r="L4204" s="57">
        <f t="shared" si="339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40"/>
        <v>0</v>
      </c>
      <c r="C4205" s="57" t="str">
        <f t="shared" si="341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38"/>
        <v>0</v>
      </c>
      <c r="L4205" s="57">
        <f t="shared" si="339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40"/>
        <v>0</v>
      </c>
      <c r="C4206" s="57" t="str">
        <f t="shared" si="341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38"/>
        <v>0</v>
      </c>
      <c r="L4206" s="57">
        <f t="shared" si="339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40"/>
        <v>0</v>
      </c>
      <c r="C4207" s="57" t="str">
        <f t="shared" si="341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38"/>
        <v>0</v>
      </c>
      <c r="L4207" s="57">
        <f t="shared" si="339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40"/>
        <v>0</v>
      </c>
      <c r="C4208" s="57" t="str">
        <f t="shared" si="341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38"/>
        <v>0</v>
      </c>
      <c r="L4208" s="57">
        <f t="shared" si="339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40"/>
        <v>0</v>
      </c>
      <c r="C4209" s="57" t="str">
        <f t="shared" si="341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38"/>
        <v>0</v>
      </c>
      <c r="L4209" s="57">
        <f t="shared" si="339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40"/>
        <v>0</v>
      </c>
      <c r="C4210" s="57" t="str">
        <f t="shared" si="341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38"/>
        <v>0</v>
      </c>
      <c r="L4210" s="57">
        <f t="shared" si="339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40"/>
        <v>0</v>
      </c>
      <c r="C4211" s="57" t="str">
        <f t="shared" si="341"/>
        <v>Jan</v>
      </c>
      <c r="D4211" s="4"/>
      <c r="E4211" s="57"/>
      <c r="F4211" s="57"/>
      <c r="G4211" s="57"/>
      <c r="H4211" s="57"/>
      <c r="I4211" s="57"/>
      <c r="J4211" s="57"/>
      <c r="K4211" s="57">
        <f t="shared" ref="K4211:K4274" si="342">I4211+J4211</f>
        <v>0</v>
      </c>
      <c r="L4211" s="57">
        <f t="shared" si="339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40"/>
        <v>0</v>
      </c>
      <c r="C4212" s="57" t="str">
        <f t="shared" si="341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42"/>
        <v>0</v>
      </c>
      <c r="L4212" s="57">
        <f t="shared" si="339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40"/>
        <v>0</v>
      </c>
      <c r="C4213" s="57" t="str">
        <f t="shared" si="341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42"/>
        <v>0</v>
      </c>
      <c r="L4213" s="57">
        <f t="shared" si="339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40"/>
        <v>0</v>
      </c>
      <c r="C4214" s="57" t="str">
        <f t="shared" si="341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42"/>
        <v>0</v>
      </c>
      <c r="L4214" s="57">
        <f t="shared" si="339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40"/>
        <v>0</v>
      </c>
      <c r="C4215" s="57" t="str">
        <f t="shared" si="341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42"/>
        <v>0</v>
      </c>
      <c r="L4215" s="57">
        <f t="shared" si="339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40"/>
        <v>0</v>
      </c>
      <c r="C4216" s="57" t="str">
        <f t="shared" si="341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42"/>
        <v>0</v>
      </c>
      <c r="L4216" s="57">
        <f t="shared" si="339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40"/>
        <v>0</v>
      </c>
      <c r="C4217" s="57" t="str">
        <f t="shared" si="341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42"/>
        <v>0</v>
      </c>
      <c r="L4217" s="57">
        <f t="shared" si="339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40"/>
        <v>0</v>
      </c>
      <c r="C4218" s="57" t="str">
        <f t="shared" si="341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42"/>
        <v>0</v>
      </c>
      <c r="L4218" s="57">
        <f t="shared" si="339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40"/>
        <v>0</v>
      </c>
      <c r="C4219" s="57" t="str">
        <f t="shared" si="341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42"/>
        <v>0</v>
      </c>
      <c r="L4219" s="57">
        <f t="shared" si="339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40"/>
        <v>0</v>
      </c>
      <c r="C4220" s="57" t="str">
        <f t="shared" si="341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42"/>
        <v>0</v>
      </c>
      <c r="L4220" s="57">
        <f t="shared" si="339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40"/>
        <v>0</v>
      </c>
      <c r="C4221" s="57" t="str">
        <f t="shared" si="341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42"/>
        <v>0</v>
      </c>
      <c r="L4221" s="57">
        <f t="shared" si="339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40"/>
        <v>0</v>
      </c>
      <c r="C4222" s="57" t="str">
        <f t="shared" si="341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42"/>
        <v>0</v>
      </c>
      <c r="L4222" s="57">
        <f t="shared" ref="L4222:L4285" si="343">H4222*K4222</f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40"/>
        <v>0</v>
      </c>
      <c r="C4223" s="57" t="str">
        <f t="shared" si="341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42"/>
        <v>0</v>
      </c>
      <c r="L4223" s="57">
        <f t="shared" si="343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40"/>
        <v>0</v>
      </c>
      <c r="C4224" s="57" t="str">
        <f t="shared" si="341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42"/>
        <v>0</v>
      </c>
      <c r="L4224" s="57">
        <f t="shared" si="343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40"/>
        <v>0</v>
      </c>
      <c r="C4225" s="57" t="str">
        <f t="shared" si="341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42"/>
        <v>0</v>
      </c>
      <c r="L4225" s="57">
        <f t="shared" si="343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40"/>
        <v>0</v>
      </c>
      <c r="C4226" s="57" t="str">
        <f t="shared" si="341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42"/>
        <v>0</v>
      </c>
      <c r="L4226" s="57">
        <f t="shared" si="343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40"/>
        <v>0</v>
      </c>
      <c r="C4227" s="57" t="str">
        <f t="shared" si="341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42"/>
        <v>0</v>
      </c>
      <c r="L4227" s="57">
        <f t="shared" si="343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40"/>
        <v>0</v>
      </c>
      <c r="C4228" s="57" t="str">
        <f t="shared" si="341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42"/>
        <v>0</v>
      </c>
      <c r="L4228" s="57">
        <f t="shared" si="343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40"/>
        <v>0</v>
      </c>
      <c r="C4229" s="57" t="str">
        <f t="shared" si="341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42"/>
        <v>0</v>
      </c>
      <c r="L4229" s="57">
        <f t="shared" si="343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40"/>
        <v>0</v>
      </c>
      <c r="C4230" s="57" t="str">
        <f t="shared" si="341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42"/>
        <v>0</v>
      </c>
      <c r="L4230" s="57">
        <f t="shared" si="343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40"/>
        <v>0</v>
      </c>
      <c r="C4231" s="57" t="str">
        <f t="shared" si="341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42"/>
        <v>0</v>
      </c>
      <c r="L4231" s="57">
        <f t="shared" si="343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40"/>
        <v>0</v>
      </c>
      <c r="C4232" s="57" t="str">
        <f t="shared" si="341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42"/>
        <v>0</v>
      </c>
      <c r="L4232" s="57">
        <f t="shared" si="343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40"/>
        <v>0</v>
      </c>
      <c r="C4233" s="57" t="str">
        <f t="shared" si="341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42"/>
        <v>0</v>
      </c>
      <c r="L4233" s="57">
        <f t="shared" si="343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40"/>
        <v>0</v>
      </c>
      <c r="C4234" s="57" t="str">
        <f t="shared" si="341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42"/>
        <v>0</v>
      </c>
      <c r="L4234" s="57">
        <f t="shared" si="343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40"/>
        <v>0</v>
      </c>
      <c r="C4235" s="57" t="str">
        <f t="shared" si="341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42"/>
        <v>0</v>
      </c>
      <c r="L4235" s="57">
        <f t="shared" si="343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40"/>
        <v>0</v>
      </c>
      <c r="C4236" s="57" t="str">
        <f t="shared" si="341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42"/>
        <v>0</v>
      </c>
      <c r="L4236" s="57">
        <f t="shared" si="343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40"/>
        <v>0</v>
      </c>
      <c r="C4237" s="57" t="str">
        <f t="shared" si="341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42"/>
        <v>0</v>
      </c>
      <c r="L4237" s="57">
        <f t="shared" si="343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40"/>
        <v>0</v>
      </c>
      <c r="C4238" s="57" t="str">
        <f t="shared" si="341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42"/>
        <v>0</v>
      </c>
      <c r="L4238" s="57">
        <f t="shared" si="343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40"/>
        <v>0</v>
      </c>
      <c r="C4239" s="57" t="str">
        <f t="shared" si="341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42"/>
        <v>0</v>
      </c>
      <c r="L4239" s="57">
        <f t="shared" si="343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40"/>
        <v>0</v>
      </c>
      <c r="C4240" s="57" t="str">
        <f t="shared" si="341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42"/>
        <v>0</v>
      </c>
      <c r="L4240" s="57">
        <f t="shared" si="343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40"/>
        <v>0</v>
      </c>
      <c r="C4241" s="57" t="str">
        <f t="shared" si="341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42"/>
        <v>0</v>
      </c>
      <c r="L4241" s="57">
        <f t="shared" si="343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40"/>
        <v>0</v>
      </c>
      <c r="C4242" s="57" t="str">
        <f t="shared" si="341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42"/>
        <v>0</v>
      </c>
      <c r="L4242" s="57">
        <f t="shared" si="343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40"/>
        <v>0</v>
      </c>
      <c r="C4243" s="57" t="str">
        <f t="shared" si="341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42"/>
        <v>0</v>
      </c>
      <c r="L4243" s="57">
        <f t="shared" si="343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40"/>
        <v>0</v>
      </c>
      <c r="C4244" s="57" t="str">
        <f t="shared" si="341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42"/>
        <v>0</v>
      </c>
      <c r="L4244" s="57">
        <f t="shared" si="343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40"/>
        <v>0</v>
      </c>
      <c r="C4245" s="57" t="str">
        <f t="shared" si="341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42"/>
        <v>0</v>
      </c>
      <c r="L4245" s="57">
        <f t="shared" si="343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40"/>
        <v>0</v>
      </c>
      <c r="C4246" s="57" t="str">
        <f t="shared" si="341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42"/>
        <v>0</v>
      </c>
      <c r="L4246" s="57">
        <f t="shared" si="343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40"/>
        <v>0</v>
      </c>
      <c r="C4247" s="57" t="str">
        <f t="shared" si="341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42"/>
        <v>0</v>
      </c>
      <c r="L4247" s="57">
        <f t="shared" si="343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40"/>
        <v>0</v>
      </c>
      <c r="C4248" s="57" t="str">
        <f t="shared" si="341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42"/>
        <v>0</v>
      </c>
      <c r="L4248" s="57">
        <f t="shared" si="343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40"/>
        <v>0</v>
      </c>
      <c r="C4249" s="57" t="str">
        <f t="shared" si="341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42"/>
        <v>0</v>
      </c>
      <c r="L4249" s="57">
        <f t="shared" si="343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40"/>
        <v>0</v>
      </c>
      <c r="C4250" s="57" t="str">
        <f t="shared" si="341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42"/>
        <v>0</v>
      </c>
      <c r="L4250" s="57">
        <f t="shared" si="343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40"/>
        <v>0</v>
      </c>
      <c r="C4251" s="57" t="str">
        <f t="shared" si="341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42"/>
        <v>0</v>
      </c>
      <c r="L4251" s="57">
        <f t="shared" si="343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40"/>
        <v>0</v>
      </c>
      <c r="C4252" s="57" t="str">
        <f t="shared" si="341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42"/>
        <v>0</v>
      </c>
      <c r="L4252" s="57">
        <f t="shared" si="343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40"/>
        <v>0</v>
      </c>
      <c r="C4253" s="57" t="str">
        <f t="shared" si="341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42"/>
        <v>0</v>
      </c>
      <c r="L4253" s="57">
        <f t="shared" si="343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40"/>
        <v>0</v>
      </c>
      <c r="C4254" s="57" t="str">
        <f t="shared" si="341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42"/>
        <v>0</v>
      </c>
      <c r="L4254" s="57">
        <f t="shared" si="343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40"/>
        <v>0</v>
      </c>
      <c r="C4255" s="57" t="str">
        <f t="shared" si="341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42"/>
        <v>0</v>
      </c>
      <c r="L4255" s="57">
        <f t="shared" si="343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40"/>
        <v>0</v>
      </c>
      <c r="C4256" s="57" t="str">
        <f t="shared" si="341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42"/>
        <v>0</v>
      </c>
      <c r="L4256" s="57">
        <f t="shared" si="343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si="340"/>
        <v>0</v>
      </c>
      <c r="C4257" s="57" t="str">
        <f t="shared" si="341"/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42"/>
        <v>0</v>
      </c>
      <c r="L4257" s="57">
        <f t="shared" si="343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40"/>
        <v>0</v>
      </c>
      <c r="C4258" s="57" t="str">
        <f t="shared" si="341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42"/>
        <v>0</v>
      </c>
      <c r="L4258" s="57">
        <f t="shared" si="343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40"/>
        <v>0</v>
      </c>
      <c r="C4259" s="57" t="str">
        <f t="shared" si="341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42"/>
        <v>0</v>
      </c>
      <c r="L4259" s="57">
        <f t="shared" si="343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40"/>
        <v>0</v>
      </c>
      <c r="C4260" s="57" t="str">
        <f t="shared" si="341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42"/>
        <v>0</v>
      </c>
      <c r="L4260" s="57">
        <f t="shared" si="343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40"/>
        <v>0</v>
      </c>
      <c r="C4261" s="57" t="str">
        <f t="shared" si="341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42"/>
        <v>0</v>
      </c>
      <c r="L4261" s="57">
        <f t="shared" si="343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40"/>
        <v>0</v>
      </c>
      <c r="C4262" s="57" t="str">
        <f t="shared" si="341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42"/>
        <v>0</v>
      </c>
      <c r="L4262" s="57">
        <f t="shared" si="343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40"/>
        <v>0</v>
      </c>
      <c r="C4263" s="57" t="str">
        <f t="shared" si="341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42"/>
        <v>0</v>
      </c>
      <c r="L4263" s="57">
        <f t="shared" si="343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ref="B4264:B4327" si="344">WEEKNUM(A4264)</f>
        <v>0</v>
      </c>
      <c r="C4264" s="57" t="str">
        <f t="shared" ref="C4264:C4327" si="345">TEXT(A4264,"Mmm")</f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42"/>
        <v>0</v>
      </c>
      <c r="L4264" s="57">
        <f t="shared" si="343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44"/>
        <v>0</v>
      </c>
      <c r="C4265" s="57" t="str">
        <f t="shared" si="345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42"/>
        <v>0</v>
      </c>
      <c r="L4265" s="57">
        <f t="shared" si="343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44"/>
        <v>0</v>
      </c>
      <c r="C4266" s="57" t="str">
        <f t="shared" si="345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42"/>
        <v>0</v>
      </c>
      <c r="L4266" s="57">
        <f t="shared" si="343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44"/>
        <v>0</v>
      </c>
      <c r="C4267" s="57" t="str">
        <f t="shared" si="345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42"/>
        <v>0</v>
      </c>
      <c r="L4267" s="57">
        <f t="shared" si="343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44"/>
        <v>0</v>
      </c>
      <c r="C4268" s="57" t="str">
        <f t="shared" si="345"/>
        <v>Jan</v>
      </c>
      <c r="D4268" s="4"/>
      <c r="E4268" s="57"/>
      <c r="F4268" s="57"/>
      <c r="G4268" s="57"/>
      <c r="H4268" s="57"/>
      <c r="I4268" s="57"/>
      <c r="J4268" s="57"/>
      <c r="K4268" s="57">
        <f t="shared" si="342"/>
        <v>0</v>
      </c>
      <c r="L4268" s="57">
        <f t="shared" si="343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44"/>
        <v>0</v>
      </c>
      <c r="C4269" s="57" t="str">
        <f t="shared" si="345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42"/>
        <v>0</v>
      </c>
      <c r="L4269" s="57">
        <f t="shared" si="343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44"/>
        <v>0</v>
      </c>
      <c r="C4270" s="57" t="str">
        <f t="shared" si="345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42"/>
        <v>0</v>
      </c>
      <c r="L4270" s="57">
        <f t="shared" si="343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44"/>
        <v>0</v>
      </c>
      <c r="C4271" s="57" t="str">
        <f t="shared" si="345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42"/>
        <v>0</v>
      </c>
      <c r="L4271" s="57">
        <f t="shared" si="343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44"/>
        <v>0</v>
      </c>
      <c r="C4272" s="57" t="str">
        <f t="shared" si="345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42"/>
        <v>0</v>
      </c>
      <c r="L4272" s="57">
        <f t="shared" si="343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44"/>
        <v>0</v>
      </c>
      <c r="C4273" s="57" t="str">
        <f t="shared" si="345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42"/>
        <v>0</v>
      </c>
      <c r="L4273" s="57">
        <f t="shared" si="343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44"/>
        <v>0</v>
      </c>
      <c r="C4274" s="57" t="str">
        <f t="shared" si="345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42"/>
        <v>0</v>
      </c>
      <c r="L4274" s="57">
        <f t="shared" si="343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44"/>
        <v>0</v>
      </c>
      <c r="C4275" s="57" t="str">
        <f t="shared" si="345"/>
        <v>Jan</v>
      </c>
      <c r="D4275" s="4"/>
      <c r="E4275" s="57"/>
      <c r="F4275" s="57"/>
      <c r="G4275" s="57"/>
      <c r="H4275" s="57"/>
      <c r="I4275" s="57"/>
      <c r="J4275" s="57"/>
      <c r="K4275" s="57">
        <f t="shared" ref="K4275:K4338" si="346">I4275+J4275</f>
        <v>0</v>
      </c>
      <c r="L4275" s="57">
        <f t="shared" si="343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44"/>
        <v>0</v>
      </c>
      <c r="C4276" s="57" t="str">
        <f t="shared" si="345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46"/>
        <v>0</v>
      </c>
      <c r="L4276" s="57">
        <f t="shared" si="343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44"/>
        <v>0</v>
      </c>
      <c r="C4277" s="57" t="str">
        <f t="shared" si="345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46"/>
        <v>0</v>
      </c>
      <c r="L4277" s="57">
        <f t="shared" si="343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44"/>
        <v>0</v>
      </c>
      <c r="C4278" s="57" t="str">
        <f t="shared" si="345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46"/>
        <v>0</v>
      </c>
      <c r="L4278" s="57">
        <f t="shared" si="343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44"/>
        <v>0</v>
      </c>
      <c r="C4279" s="57" t="str">
        <f t="shared" si="345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46"/>
        <v>0</v>
      </c>
      <c r="L4279" s="57">
        <f t="shared" si="343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44"/>
        <v>0</v>
      </c>
      <c r="C4280" s="57" t="str">
        <f t="shared" si="345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46"/>
        <v>0</v>
      </c>
      <c r="L4280" s="57">
        <f t="shared" si="343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44"/>
        <v>0</v>
      </c>
      <c r="C4281" s="57" t="str">
        <f t="shared" si="345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46"/>
        <v>0</v>
      </c>
      <c r="L4281" s="57">
        <f t="shared" si="343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44"/>
        <v>0</v>
      </c>
      <c r="C4282" s="57" t="str">
        <f t="shared" si="345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46"/>
        <v>0</v>
      </c>
      <c r="L4282" s="57">
        <f t="shared" si="343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44"/>
        <v>0</v>
      </c>
      <c r="C4283" s="57" t="str">
        <f t="shared" si="345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46"/>
        <v>0</v>
      </c>
      <c r="L4283" s="57">
        <f t="shared" si="343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44"/>
        <v>0</v>
      </c>
      <c r="C4284" s="57" t="str">
        <f t="shared" si="345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46"/>
        <v>0</v>
      </c>
      <c r="L4284" s="57">
        <f t="shared" si="343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44"/>
        <v>0</v>
      </c>
      <c r="C4285" s="57" t="str">
        <f t="shared" si="345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46"/>
        <v>0</v>
      </c>
      <c r="L4285" s="57">
        <f t="shared" si="343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44"/>
        <v>0</v>
      </c>
      <c r="C4286" s="57" t="str">
        <f t="shared" si="345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46"/>
        <v>0</v>
      </c>
      <c r="L4286" s="57">
        <f t="shared" ref="L4286:L4349" si="347">H4286*K4286</f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44"/>
        <v>0</v>
      </c>
      <c r="C4287" s="57" t="str">
        <f t="shared" si="345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46"/>
        <v>0</v>
      </c>
      <c r="L4287" s="57">
        <f t="shared" si="347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44"/>
        <v>0</v>
      </c>
      <c r="C4288" s="57" t="str">
        <f t="shared" si="345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46"/>
        <v>0</v>
      </c>
      <c r="L4288" s="57">
        <f t="shared" si="347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44"/>
        <v>0</v>
      </c>
      <c r="C4289" s="57" t="str">
        <f t="shared" si="345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46"/>
        <v>0</v>
      </c>
      <c r="L4289" s="57">
        <f t="shared" si="347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44"/>
        <v>0</v>
      </c>
      <c r="C4290" s="57" t="str">
        <f t="shared" si="345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46"/>
        <v>0</v>
      </c>
      <c r="L4290" s="57">
        <f t="shared" si="347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44"/>
        <v>0</v>
      </c>
      <c r="C4291" s="57" t="str">
        <f t="shared" si="345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46"/>
        <v>0</v>
      </c>
      <c r="L4291" s="57">
        <f t="shared" si="347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44"/>
        <v>0</v>
      </c>
      <c r="C4292" s="57" t="str">
        <f t="shared" si="345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46"/>
        <v>0</v>
      </c>
      <c r="L4292" s="57">
        <f t="shared" si="347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44"/>
        <v>0</v>
      </c>
      <c r="C4293" s="57" t="str">
        <f t="shared" si="345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46"/>
        <v>0</v>
      </c>
      <c r="L4293" s="57">
        <f t="shared" si="347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44"/>
        <v>0</v>
      </c>
      <c r="C4294" s="57" t="str">
        <f t="shared" si="345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46"/>
        <v>0</v>
      </c>
      <c r="L4294" s="57">
        <f t="shared" si="347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44"/>
        <v>0</v>
      </c>
      <c r="C4295" s="57" t="str">
        <f t="shared" si="345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46"/>
        <v>0</v>
      </c>
      <c r="L4295" s="57">
        <f t="shared" si="347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44"/>
        <v>0</v>
      </c>
      <c r="C4296" s="57" t="str">
        <f t="shared" si="345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46"/>
        <v>0</v>
      </c>
      <c r="L4296" s="57">
        <f t="shared" si="347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44"/>
        <v>0</v>
      </c>
      <c r="C4297" s="57" t="str">
        <f t="shared" si="345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46"/>
        <v>0</v>
      </c>
      <c r="L4297" s="57">
        <f t="shared" si="347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44"/>
        <v>0</v>
      </c>
      <c r="C4298" s="57" t="str">
        <f t="shared" si="345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46"/>
        <v>0</v>
      </c>
      <c r="L4298" s="57">
        <f t="shared" si="347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44"/>
        <v>0</v>
      </c>
      <c r="C4299" s="57" t="str">
        <f t="shared" si="345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46"/>
        <v>0</v>
      </c>
      <c r="L4299" s="57">
        <f t="shared" si="347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44"/>
        <v>0</v>
      </c>
      <c r="C4300" s="57" t="str">
        <f t="shared" si="345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46"/>
        <v>0</v>
      </c>
      <c r="L4300" s="57">
        <f t="shared" si="347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44"/>
        <v>0</v>
      </c>
      <c r="C4301" s="57" t="str">
        <f t="shared" si="345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46"/>
        <v>0</v>
      </c>
      <c r="L4301" s="57">
        <f t="shared" si="347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44"/>
        <v>0</v>
      </c>
      <c r="C4302" s="57" t="str">
        <f t="shared" si="345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46"/>
        <v>0</v>
      </c>
      <c r="L4302" s="57">
        <f t="shared" si="347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44"/>
        <v>0</v>
      </c>
      <c r="C4303" s="57" t="str">
        <f t="shared" si="345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46"/>
        <v>0</v>
      </c>
      <c r="L4303" s="57">
        <f t="shared" si="347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44"/>
        <v>0</v>
      </c>
      <c r="C4304" s="57" t="str">
        <f t="shared" si="345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46"/>
        <v>0</v>
      </c>
      <c r="L4304" s="57">
        <f t="shared" si="347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44"/>
        <v>0</v>
      </c>
      <c r="C4305" s="57" t="str">
        <f t="shared" si="345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46"/>
        <v>0</v>
      </c>
      <c r="L4305" s="57">
        <f t="shared" si="347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44"/>
        <v>0</v>
      </c>
      <c r="C4306" s="57" t="str">
        <f t="shared" si="345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46"/>
        <v>0</v>
      </c>
      <c r="L4306" s="57">
        <f t="shared" si="347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44"/>
        <v>0</v>
      </c>
      <c r="C4307" s="57" t="str">
        <f t="shared" si="345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46"/>
        <v>0</v>
      </c>
      <c r="L4307" s="57">
        <f t="shared" si="347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44"/>
        <v>0</v>
      </c>
      <c r="C4308" s="57" t="str">
        <f t="shared" si="345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46"/>
        <v>0</v>
      </c>
      <c r="L4308" s="57">
        <f t="shared" si="347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44"/>
        <v>0</v>
      </c>
      <c r="C4309" s="57" t="str">
        <f t="shared" si="345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46"/>
        <v>0</v>
      </c>
      <c r="L4309" s="57">
        <f t="shared" si="347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44"/>
        <v>0</v>
      </c>
      <c r="C4310" s="57" t="str">
        <f t="shared" si="345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46"/>
        <v>0</v>
      </c>
      <c r="L4310" s="57">
        <f t="shared" si="347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44"/>
        <v>0</v>
      </c>
      <c r="C4311" s="57" t="str">
        <f t="shared" si="345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46"/>
        <v>0</v>
      </c>
      <c r="L4311" s="57">
        <f t="shared" si="347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44"/>
        <v>0</v>
      </c>
      <c r="C4312" s="57" t="str">
        <f t="shared" si="345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46"/>
        <v>0</v>
      </c>
      <c r="L4312" s="57">
        <f t="shared" si="347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44"/>
        <v>0</v>
      </c>
      <c r="C4313" s="57" t="str">
        <f t="shared" si="345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46"/>
        <v>0</v>
      </c>
      <c r="L4313" s="57">
        <f t="shared" si="347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44"/>
        <v>0</v>
      </c>
      <c r="C4314" s="57" t="str">
        <f t="shared" si="345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46"/>
        <v>0</v>
      </c>
      <c r="L4314" s="57">
        <f t="shared" si="347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44"/>
        <v>0</v>
      </c>
      <c r="C4315" s="57" t="str">
        <f t="shared" si="345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46"/>
        <v>0</v>
      </c>
      <c r="L4315" s="57">
        <f t="shared" si="347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44"/>
        <v>0</v>
      </c>
      <c r="C4316" s="57" t="str">
        <f t="shared" si="345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46"/>
        <v>0</v>
      </c>
      <c r="L4316" s="57">
        <f t="shared" si="347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44"/>
        <v>0</v>
      </c>
      <c r="C4317" s="57" t="str">
        <f t="shared" si="345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46"/>
        <v>0</v>
      </c>
      <c r="L4317" s="57">
        <f t="shared" si="347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44"/>
        <v>0</v>
      </c>
      <c r="C4318" s="57" t="str">
        <f t="shared" si="345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46"/>
        <v>0</v>
      </c>
      <c r="L4318" s="57">
        <f t="shared" si="347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44"/>
        <v>0</v>
      </c>
      <c r="C4319" s="57" t="str">
        <f t="shared" si="345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46"/>
        <v>0</v>
      </c>
      <c r="L4319" s="57">
        <f t="shared" si="347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44"/>
        <v>0</v>
      </c>
      <c r="C4320" s="57" t="str">
        <f t="shared" si="345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46"/>
        <v>0</v>
      </c>
      <c r="L4320" s="57">
        <f t="shared" si="347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si="344"/>
        <v>0</v>
      </c>
      <c r="C4321" s="57" t="str">
        <f t="shared" si="345"/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46"/>
        <v>0</v>
      </c>
      <c r="L4321" s="57">
        <f t="shared" si="347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44"/>
        <v>0</v>
      </c>
      <c r="C4322" s="57" t="str">
        <f t="shared" si="345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46"/>
        <v>0</v>
      </c>
      <c r="L4322" s="57">
        <f t="shared" si="347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44"/>
        <v>0</v>
      </c>
      <c r="C4323" s="57" t="str">
        <f t="shared" si="345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46"/>
        <v>0</v>
      </c>
      <c r="L4323" s="57">
        <f t="shared" si="347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44"/>
        <v>0</v>
      </c>
      <c r="C4324" s="57" t="str">
        <f t="shared" si="345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46"/>
        <v>0</v>
      </c>
      <c r="L4324" s="57">
        <f t="shared" si="347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44"/>
        <v>0</v>
      </c>
      <c r="C4325" s="57" t="str">
        <f t="shared" si="345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46"/>
        <v>0</v>
      </c>
      <c r="L4325" s="57">
        <f t="shared" si="347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44"/>
        <v>0</v>
      </c>
      <c r="C4326" s="57" t="str">
        <f t="shared" si="345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46"/>
        <v>0</v>
      </c>
      <c r="L4326" s="57">
        <f t="shared" si="347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44"/>
        <v>0</v>
      </c>
      <c r="C4327" s="57" t="str">
        <f t="shared" si="345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46"/>
        <v>0</v>
      </c>
      <c r="L4327" s="57">
        <f t="shared" si="347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ref="B4328:B4391" si="348">WEEKNUM(A4328)</f>
        <v>0</v>
      </c>
      <c r="C4328" s="57" t="str">
        <f t="shared" ref="C4328:C4391" si="349">TEXT(A4328,"Mmm")</f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46"/>
        <v>0</v>
      </c>
      <c r="L4328" s="57">
        <f t="shared" si="347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48"/>
        <v>0</v>
      </c>
      <c r="C4329" s="57" t="str">
        <f t="shared" si="349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46"/>
        <v>0</v>
      </c>
      <c r="L4329" s="57">
        <f t="shared" si="347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48"/>
        <v>0</v>
      </c>
      <c r="C4330" s="57" t="str">
        <f t="shared" si="349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46"/>
        <v>0</v>
      </c>
      <c r="L4330" s="57">
        <f t="shared" si="347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48"/>
        <v>0</v>
      </c>
      <c r="C4331" s="57" t="str">
        <f t="shared" si="349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46"/>
        <v>0</v>
      </c>
      <c r="L4331" s="57">
        <f t="shared" si="347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48"/>
        <v>0</v>
      </c>
      <c r="C4332" s="57" t="str">
        <f t="shared" si="349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46"/>
        <v>0</v>
      </c>
      <c r="L4332" s="57">
        <f t="shared" si="347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48"/>
        <v>0</v>
      </c>
      <c r="C4333" s="57" t="str">
        <f t="shared" si="349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46"/>
        <v>0</v>
      </c>
      <c r="L4333" s="57">
        <f t="shared" si="347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48"/>
        <v>0</v>
      </c>
      <c r="C4334" s="57" t="str">
        <f t="shared" si="349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46"/>
        <v>0</v>
      </c>
      <c r="L4334" s="57">
        <f t="shared" si="347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48"/>
        <v>0</v>
      </c>
      <c r="C4335" s="57" t="str">
        <f t="shared" si="349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46"/>
        <v>0</v>
      </c>
      <c r="L4335" s="57">
        <f t="shared" si="347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48"/>
        <v>0</v>
      </c>
      <c r="C4336" s="57" t="str">
        <f t="shared" si="349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46"/>
        <v>0</v>
      </c>
      <c r="L4336" s="57">
        <f t="shared" si="347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48"/>
        <v>0</v>
      </c>
      <c r="C4337" s="57" t="str">
        <f t="shared" si="349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46"/>
        <v>0</v>
      </c>
      <c r="L4337" s="57">
        <f t="shared" si="347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48"/>
        <v>0</v>
      </c>
      <c r="C4338" s="57" t="str">
        <f t="shared" si="349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46"/>
        <v>0</v>
      </c>
      <c r="L4338" s="57">
        <f t="shared" si="347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48"/>
        <v>0</v>
      </c>
      <c r="C4339" s="57" t="str">
        <f t="shared" si="349"/>
        <v>Jan</v>
      </c>
      <c r="D4339" s="4"/>
      <c r="E4339" s="57"/>
      <c r="F4339" s="57"/>
      <c r="G4339" s="57"/>
      <c r="H4339" s="57"/>
      <c r="I4339" s="57"/>
      <c r="J4339" s="57"/>
      <c r="K4339" s="57">
        <f t="shared" ref="K4339:K4402" si="350">I4339+J4339</f>
        <v>0</v>
      </c>
      <c r="L4339" s="57">
        <f t="shared" si="347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48"/>
        <v>0</v>
      </c>
      <c r="C4340" s="57" t="str">
        <f t="shared" si="349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50"/>
        <v>0</v>
      </c>
      <c r="L4340" s="57">
        <f t="shared" si="347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48"/>
        <v>0</v>
      </c>
      <c r="C4341" s="57" t="str">
        <f t="shared" si="349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50"/>
        <v>0</v>
      </c>
      <c r="L4341" s="57">
        <f t="shared" si="347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48"/>
        <v>0</v>
      </c>
      <c r="C4342" s="57" t="str">
        <f t="shared" si="349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50"/>
        <v>0</v>
      </c>
      <c r="L4342" s="57">
        <f t="shared" si="347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48"/>
        <v>0</v>
      </c>
      <c r="C4343" s="57" t="str">
        <f t="shared" si="349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50"/>
        <v>0</v>
      </c>
      <c r="L4343" s="57">
        <f t="shared" si="347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48"/>
        <v>0</v>
      </c>
      <c r="C4344" s="57" t="str">
        <f t="shared" si="349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50"/>
        <v>0</v>
      </c>
      <c r="L4344" s="57">
        <f t="shared" si="347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48"/>
        <v>0</v>
      </c>
      <c r="C4345" s="57" t="str">
        <f t="shared" si="349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50"/>
        <v>0</v>
      </c>
      <c r="L4345" s="57">
        <f t="shared" si="347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48"/>
        <v>0</v>
      </c>
      <c r="C4346" s="57" t="str">
        <f t="shared" si="349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50"/>
        <v>0</v>
      </c>
      <c r="L4346" s="57">
        <f t="shared" si="347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48"/>
        <v>0</v>
      </c>
      <c r="C4347" s="57" t="str">
        <f t="shared" si="349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50"/>
        <v>0</v>
      </c>
      <c r="L4347" s="57">
        <f t="shared" si="347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48"/>
        <v>0</v>
      </c>
      <c r="C4348" s="57" t="str">
        <f t="shared" si="349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50"/>
        <v>0</v>
      </c>
      <c r="L4348" s="57">
        <f t="shared" si="347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48"/>
        <v>0</v>
      </c>
      <c r="C4349" s="57" t="str">
        <f t="shared" si="349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50"/>
        <v>0</v>
      </c>
      <c r="L4349" s="57">
        <f t="shared" si="347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48"/>
        <v>0</v>
      </c>
      <c r="C4350" s="57" t="str">
        <f t="shared" si="349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50"/>
        <v>0</v>
      </c>
      <c r="L4350" s="57">
        <f t="shared" ref="L4350:L4413" si="351">H4350*K4350</f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48"/>
        <v>0</v>
      </c>
      <c r="C4351" s="57" t="str">
        <f t="shared" si="349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50"/>
        <v>0</v>
      </c>
      <c r="L4351" s="57">
        <f t="shared" si="351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48"/>
        <v>0</v>
      </c>
      <c r="C4352" s="57" t="str">
        <f t="shared" si="349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50"/>
        <v>0</v>
      </c>
      <c r="L4352" s="57">
        <f t="shared" si="351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48"/>
        <v>0</v>
      </c>
      <c r="C4353" s="57" t="str">
        <f t="shared" si="349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50"/>
        <v>0</v>
      </c>
      <c r="L4353" s="57">
        <f t="shared" si="351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48"/>
        <v>0</v>
      </c>
      <c r="C4354" s="57" t="str">
        <f t="shared" si="349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50"/>
        <v>0</v>
      </c>
      <c r="L4354" s="57">
        <f t="shared" si="351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48"/>
        <v>0</v>
      </c>
      <c r="C4355" s="57" t="str">
        <f t="shared" si="349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50"/>
        <v>0</v>
      </c>
      <c r="L4355" s="57">
        <f t="shared" si="351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48"/>
        <v>0</v>
      </c>
      <c r="C4356" s="57" t="str">
        <f t="shared" si="349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50"/>
        <v>0</v>
      </c>
      <c r="L4356" s="57">
        <f t="shared" si="351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48"/>
        <v>0</v>
      </c>
      <c r="C4357" s="57" t="str">
        <f t="shared" si="349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50"/>
        <v>0</v>
      </c>
      <c r="L4357" s="57">
        <f t="shared" si="351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48"/>
        <v>0</v>
      </c>
      <c r="C4358" s="57" t="str">
        <f t="shared" si="349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50"/>
        <v>0</v>
      </c>
      <c r="L4358" s="57">
        <f t="shared" si="351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48"/>
        <v>0</v>
      </c>
      <c r="C4359" s="57" t="str">
        <f t="shared" si="349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50"/>
        <v>0</v>
      </c>
      <c r="L4359" s="57">
        <f t="shared" si="351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48"/>
        <v>0</v>
      </c>
      <c r="C4360" s="57" t="str">
        <f t="shared" si="349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50"/>
        <v>0</v>
      </c>
      <c r="L4360" s="57">
        <f t="shared" si="351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48"/>
        <v>0</v>
      </c>
      <c r="C4361" s="57" t="str">
        <f t="shared" si="349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50"/>
        <v>0</v>
      </c>
      <c r="L4361" s="57">
        <f t="shared" si="351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48"/>
        <v>0</v>
      </c>
      <c r="C4362" s="57" t="str">
        <f t="shared" si="349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50"/>
        <v>0</v>
      </c>
      <c r="L4362" s="57">
        <f t="shared" si="351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48"/>
        <v>0</v>
      </c>
      <c r="C4363" s="57" t="str">
        <f t="shared" si="349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50"/>
        <v>0</v>
      </c>
      <c r="L4363" s="57">
        <f t="shared" si="351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48"/>
        <v>0</v>
      </c>
      <c r="C4364" s="57" t="str">
        <f t="shared" si="349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50"/>
        <v>0</v>
      </c>
      <c r="L4364" s="57">
        <f t="shared" si="351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48"/>
        <v>0</v>
      </c>
      <c r="C4365" s="57" t="str">
        <f t="shared" si="349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50"/>
        <v>0</v>
      </c>
      <c r="L4365" s="57">
        <f t="shared" si="351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48"/>
        <v>0</v>
      </c>
      <c r="C4366" s="57" t="str">
        <f t="shared" si="349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50"/>
        <v>0</v>
      </c>
      <c r="L4366" s="57">
        <f t="shared" si="351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48"/>
        <v>0</v>
      </c>
      <c r="C4367" s="57" t="str">
        <f t="shared" si="349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50"/>
        <v>0</v>
      </c>
      <c r="L4367" s="57">
        <f t="shared" si="351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48"/>
        <v>0</v>
      </c>
      <c r="C4368" s="57" t="str">
        <f t="shared" si="349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50"/>
        <v>0</v>
      </c>
      <c r="L4368" s="57">
        <f t="shared" si="351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48"/>
        <v>0</v>
      </c>
      <c r="C4369" s="57" t="str">
        <f t="shared" si="349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50"/>
        <v>0</v>
      </c>
      <c r="L4369" s="57">
        <f t="shared" si="351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48"/>
        <v>0</v>
      </c>
      <c r="C4370" s="57" t="str">
        <f t="shared" si="349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50"/>
        <v>0</v>
      </c>
      <c r="L4370" s="57">
        <f t="shared" si="351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48"/>
        <v>0</v>
      </c>
      <c r="C4371" s="57" t="str">
        <f t="shared" si="349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50"/>
        <v>0</v>
      </c>
      <c r="L4371" s="57">
        <f t="shared" si="351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48"/>
        <v>0</v>
      </c>
      <c r="C4372" s="57" t="str">
        <f t="shared" si="349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50"/>
        <v>0</v>
      </c>
      <c r="L4372" s="57">
        <f t="shared" si="351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48"/>
        <v>0</v>
      </c>
      <c r="C4373" s="57" t="str">
        <f t="shared" si="349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50"/>
        <v>0</v>
      </c>
      <c r="L4373" s="57">
        <f t="shared" si="351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48"/>
        <v>0</v>
      </c>
      <c r="C4374" s="57" t="str">
        <f t="shared" si="349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50"/>
        <v>0</v>
      </c>
      <c r="L4374" s="57">
        <f t="shared" si="351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48"/>
        <v>0</v>
      </c>
      <c r="C4375" s="57" t="str">
        <f t="shared" si="349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50"/>
        <v>0</v>
      </c>
      <c r="L4375" s="57">
        <f t="shared" si="351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48"/>
        <v>0</v>
      </c>
      <c r="C4376" s="57" t="str">
        <f t="shared" si="349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50"/>
        <v>0</v>
      </c>
      <c r="L4376" s="57">
        <f t="shared" si="351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48"/>
        <v>0</v>
      </c>
      <c r="C4377" s="57" t="str">
        <f t="shared" si="349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50"/>
        <v>0</v>
      </c>
      <c r="L4377" s="57">
        <f t="shared" si="351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48"/>
        <v>0</v>
      </c>
      <c r="C4378" s="57" t="str">
        <f t="shared" si="349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50"/>
        <v>0</v>
      </c>
      <c r="L4378" s="57">
        <f t="shared" si="351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48"/>
        <v>0</v>
      </c>
      <c r="C4379" s="57" t="str">
        <f t="shared" si="349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50"/>
        <v>0</v>
      </c>
      <c r="L4379" s="57">
        <f t="shared" si="351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48"/>
        <v>0</v>
      </c>
      <c r="C4380" s="57" t="str">
        <f t="shared" si="349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50"/>
        <v>0</v>
      </c>
      <c r="L4380" s="57">
        <f t="shared" si="351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48"/>
        <v>0</v>
      </c>
      <c r="C4381" s="57" t="str">
        <f t="shared" si="349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50"/>
        <v>0</v>
      </c>
      <c r="L4381" s="57">
        <f t="shared" si="351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48"/>
        <v>0</v>
      </c>
      <c r="C4382" s="57" t="str">
        <f t="shared" si="349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50"/>
        <v>0</v>
      </c>
      <c r="L4382" s="57">
        <f t="shared" si="351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48"/>
        <v>0</v>
      </c>
      <c r="C4383" s="57" t="str">
        <f t="shared" si="349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50"/>
        <v>0</v>
      </c>
      <c r="L4383" s="57">
        <f t="shared" si="351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48"/>
        <v>0</v>
      </c>
      <c r="C4384" s="57" t="str">
        <f t="shared" si="349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50"/>
        <v>0</v>
      </c>
      <c r="L4384" s="57">
        <f t="shared" si="351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48"/>
        <v>0</v>
      </c>
      <c r="C4385" s="57" t="str">
        <f t="shared" si="349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50"/>
        <v>0</v>
      </c>
      <c r="L4385" s="57">
        <f t="shared" si="351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48"/>
        <v>0</v>
      </c>
      <c r="C4386" s="57" t="str">
        <f t="shared" si="349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50"/>
        <v>0</v>
      </c>
      <c r="L4386" s="57">
        <f t="shared" si="351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48"/>
        <v>0</v>
      </c>
      <c r="C4387" s="57" t="str">
        <f t="shared" si="349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50"/>
        <v>0</v>
      </c>
      <c r="L4387" s="57">
        <f t="shared" si="351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48"/>
        <v>0</v>
      </c>
      <c r="C4388" s="57" t="str">
        <f t="shared" si="349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50"/>
        <v>0</v>
      </c>
      <c r="L4388" s="57">
        <f t="shared" si="351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48"/>
        <v>0</v>
      </c>
      <c r="C4389" s="57" t="str">
        <f t="shared" si="349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50"/>
        <v>0</v>
      </c>
      <c r="L4389" s="57">
        <f t="shared" si="351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48"/>
        <v>0</v>
      </c>
      <c r="C4390" s="57" t="str">
        <f t="shared" si="349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50"/>
        <v>0</v>
      </c>
      <c r="L4390" s="57">
        <f t="shared" si="351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48"/>
        <v>0</v>
      </c>
      <c r="C4391" s="57" t="str">
        <f t="shared" si="349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50"/>
        <v>0</v>
      </c>
      <c r="L4391" s="57">
        <f t="shared" si="351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ref="B4392:B4455" si="352">WEEKNUM(A4392)</f>
        <v>0</v>
      </c>
      <c r="C4392" s="57" t="str">
        <f t="shared" ref="C4392:C4455" si="353">TEXT(A4392,"Mmm")</f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50"/>
        <v>0</v>
      </c>
      <c r="L4392" s="57">
        <f t="shared" si="351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52"/>
        <v>0</v>
      </c>
      <c r="C4393" s="57" t="str">
        <f t="shared" si="353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50"/>
        <v>0</v>
      </c>
      <c r="L4393" s="57">
        <f t="shared" si="351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52"/>
        <v>0</v>
      </c>
      <c r="C4394" s="57" t="str">
        <f t="shared" si="353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50"/>
        <v>0</v>
      </c>
      <c r="L4394" s="57">
        <f t="shared" si="351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52"/>
        <v>0</v>
      </c>
      <c r="C4395" s="57" t="str">
        <f t="shared" si="353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50"/>
        <v>0</v>
      </c>
      <c r="L4395" s="57">
        <f t="shared" si="351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52"/>
        <v>0</v>
      </c>
      <c r="C4396" s="57" t="str">
        <f t="shared" si="353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50"/>
        <v>0</v>
      </c>
      <c r="L4396" s="57">
        <f t="shared" si="351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52"/>
        <v>0</v>
      </c>
      <c r="C4397" s="57" t="str">
        <f t="shared" si="353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50"/>
        <v>0</v>
      </c>
      <c r="L4397" s="57">
        <f t="shared" si="351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52"/>
        <v>0</v>
      </c>
      <c r="C4398" s="57" t="str">
        <f t="shared" si="353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50"/>
        <v>0</v>
      </c>
      <c r="L4398" s="57">
        <f t="shared" si="351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52"/>
        <v>0</v>
      </c>
      <c r="C4399" s="57" t="str">
        <f t="shared" si="353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50"/>
        <v>0</v>
      </c>
      <c r="L4399" s="57">
        <f t="shared" si="351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52"/>
        <v>0</v>
      </c>
      <c r="C4400" s="57" t="str">
        <f t="shared" si="353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50"/>
        <v>0</v>
      </c>
      <c r="L4400" s="57">
        <f t="shared" si="351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52"/>
        <v>0</v>
      </c>
      <c r="C4401" s="57" t="str">
        <f t="shared" si="353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50"/>
        <v>0</v>
      </c>
      <c r="L4401" s="57">
        <f t="shared" si="351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52"/>
        <v>0</v>
      </c>
      <c r="C4402" s="57" t="str">
        <f t="shared" si="353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50"/>
        <v>0</v>
      </c>
      <c r="L4402" s="57">
        <f t="shared" si="351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52"/>
        <v>0</v>
      </c>
      <c r="C4403" s="57" t="str">
        <f t="shared" si="353"/>
        <v>Jan</v>
      </c>
      <c r="D4403" s="4"/>
      <c r="E4403" s="57"/>
      <c r="F4403" s="57"/>
      <c r="G4403" s="57"/>
      <c r="H4403" s="57"/>
      <c r="I4403" s="57"/>
      <c r="J4403" s="57"/>
      <c r="K4403" s="57">
        <f t="shared" ref="K4403:K4466" si="354">I4403+J4403</f>
        <v>0</v>
      </c>
      <c r="L4403" s="57">
        <f t="shared" si="351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52"/>
        <v>0</v>
      </c>
      <c r="C4404" s="57" t="str">
        <f t="shared" si="353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54"/>
        <v>0</v>
      </c>
      <c r="L4404" s="57">
        <f t="shared" si="351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52"/>
        <v>0</v>
      </c>
      <c r="C4405" s="57" t="str">
        <f t="shared" si="353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54"/>
        <v>0</v>
      </c>
      <c r="L4405" s="57">
        <f t="shared" si="351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52"/>
        <v>0</v>
      </c>
      <c r="C4406" s="57" t="str">
        <f t="shared" si="353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54"/>
        <v>0</v>
      </c>
      <c r="L4406" s="57">
        <f t="shared" si="351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52"/>
        <v>0</v>
      </c>
      <c r="C4407" s="57" t="str">
        <f t="shared" si="353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54"/>
        <v>0</v>
      </c>
      <c r="L4407" s="57">
        <f t="shared" si="351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52"/>
        <v>0</v>
      </c>
      <c r="C4408" s="57" t="str">
        <f t="shared" si="353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54"/>
        <v>0</v>
      </c>
      <c r="L4408" s="57">
        <f t="shared" si="351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52"/>
        <v>0</v>
      </c>
      <c r="C4409" s="57" t="str">
        <f t="shared" si="353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54"/>
        <v>0</v>
      </c>
      <c r="L4409" s="57">
        <f t="shared" si="351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52"/>
        <v>0</v>
      </c>
      <c r="C4410" s="57" t="str">
        <f t="shared" si="353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54"/>
        <v>0</v>
      </c>
      <c r="L4410" s="57">
        <f t="shared" si="351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52"/>
        <v>0</v>
      </c>
      <c r="C4411" s="57" t="str">
        <f t="shared" si="353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54"/>
        <v>0</v>
      </c>
      <c r="L4411" s="57">
        <f t="shared" si="351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52"/>
        <v>0</v>
      </c>
      <c r="C4412" s="57" t="str">
        <f t="shared" si="353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54"/>
        <v>0</v>
      </c>
      <c r="L4412" s="57">
        <f t="shared" si="351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52"/>
        <v>0</v>
      </c>
      <c r="C4413" s="57" t="str">
        <f t="shared" si="353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54"/>
        <v>0</v>
      </c>
      <c r="L4413" s="57">
        <f t="shared" si="351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52"/>
        <v>0</v>
      </c>
      <c r="C4414" s="57" t="str">
        <f t="shared" si="353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54"/>
        <v>0</v>
      </c>
      <c r="L4414" s="57">
        <f t="shared" ref="L4414:L4477" si="355">H4414*K4414</f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52"/>
        <v>0</v>
      </c>
      <c r="C4415" s="57" t="str">
        <f t="shared" si="353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54"/>
        <v>0</v>
      </c>
      <c r="L4415" s="57">
        <f t="shared" si="355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52"/>
        <v>0</v>
      </c>
      <c r="C4416" s="57" t="str">
        <f t="shared" si="353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54"/>
        <v>0</v>
      </c>
      <c r="L4416" s="57">
        <f t="shared" si="355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52"/>
        <v>0</v>
      </c>
      <c r="C4417" s="57" t="str">
        <f t="shared" si="353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54"/>
        <v>0</v>
      </c>
      <c r="L4417" s="57">
        <f t="shared" si="355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52"/>
        <v>0</v>
      </c>
      <c r="C4418" s="57" t="str">
        <f t="shared" si="353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54"/>
        <v>0</v>
      </c>
      <c r="L4418" s="57">
        <f t="shared" si="355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52"/>
        <v>0</v>
      </c>
      <c r="C4419" s="57" t="str">
        <f t="shared" si="353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54"/>
        <v>0</v>
      </c>
      <c r="L4419" s="57">
        <f t="shared" si="355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52"/>
        <v>0</v>
      </c>
      <c r="C4420" s="57" t="str">
        <f t="shared" si="353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54"/>
        <v>0</v>
      </c>
      <c r="L4420" s="57">
        <f t="shared" si="355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52"/>
        <v>0</v>
      </c>
      <c r="C4421" s="57" t="str">
        <f t="shared" si="353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54"/>
        <v>0</v>
      </c>
      <c r="L4421" s="57">
        <f t="shared" si="355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52"/>
        <v>0</v>
      </c>
      <c r="C4422" s="57" t="str">
        <f t="shared" si="353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54"/>
        <v>0</v>
      </c>
      <c r="L4422" s="57">
        <f t="shared" si="355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52"/>
        <v>0</v>
      </c>
      <c r="C4423" s="57" t="str">
        <f t="shared" si="353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54"/>
        <v>0</v>
      </c>
      <c r="L4423" s="57">
        <f t="shared" si="355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52"/>
        <v>0</v>
      </c>
      <c r="C4424" s="57" t="str">
        <f t="shared" si="353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54"/>
        <v>0</v>
      </c>
      <c r="L4424" s="57">
        <f t="shared" si="355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52"/>
        <v>0</v>
      </c>
      <c r="C4425" s="57" t="str">
        <f t="shared" si="353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54"/>
        <v>0</v>
      </c>
      <c r="L4425" s="57">
        <f t="shared" si="355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52"/>
        <v>0</v>
      </c>
      <c r="C4426" s="57" t="str">
        <f t="shared" si="353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54"/>
        <v>0</v>
      </c>
      <c r="L4426" s="57">
        <f t="shared" si="355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52"/>
        <v>0</v>
      </c>
      <c r="C4427" s="57" t="str">
        <f t="shared" si="353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54"/>
        <v>0</v>
      </c>
      <c r="L4427" s="57">
        <f t="shared" si="355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52"/>
        <v>0</v>
      </c>
      <c r="C4428" s="57" t="str">
        <f t="shared" si="353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54"/>
        <v>0</v>
      </c>
      <c r="L4428" s="57">
        <f t="shared" si="355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52"/>
        <v>0</v>
      </c>
      <c r="C4429" s="57" t="str">
        <f t="shared" si="353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54"/>
        <v>0</v>
      </c>
      <c r="L4429" s="57">
        <f t="shared" si="355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52"/>
        <v>0</v>
      </c>
      <c r="C4430" s="57" t="str">
        <f t="shared" si="353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54"/>
        <v>0</v>
      </c>
      <c r="L4430" s="57">
        <f t="shared" si="355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52"/>
        <v>0</v>
      </c>
      <c r="C4431" s="57" t="str">
        <f t="shared" si="353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54"/>
        <v>0</v>
      </c>
      <c r="L4431" s="57">
        <f t="shared" si="355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52"/>
        <v>0</v>
      </c>
      <c r="C4432" s="57" t="str">
        <f t="shared" si="353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54"/>
        <v>0</v>
      </c>
      <c r="L4432" s="57">
        <f t="shared" si="355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52"/>
        <v>0</v>
      </c>
      <c r="C4433" s="57" t="str">
        <f t="shared" si="353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54"/>
        <v>0</v>
      </c>
      <c r="L4433" s="57">
        <f t="shared" si="355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52"/>
        <v>0</v>
      </c>
      <c r="C4434" s="57" t="str">
        <f t="shared" si="353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54"/>
        <v>0</v>
      </c>
      <c r="L4434" s="57">
        <f t="shared" si="355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52"/>
        <v>0</v>
      </c>
      <c r="C4435" s="57" t="str">
        <f t="shared" si="353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54"/>
        <v>0</v>
      </c>
      <c r="L4435" s="57">
        <f t="shared" si="355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52"/>
        <v>0</v>
      </c>
      <c r="C4436" s="57" t="str">
        <f t="shared" si="353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54"/>
        <v>0</v>
      </c>
      <c r="L4436" s="57">
        <f t="shared" si="355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52"/>
        <v>0</v>
      </c>
      <c r="C4437" s="57" t="str">
        <f t="shared" si="353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54"/>
        <v>0</v>
      </c>
      <c r="L4437" s="57">
        <f t="shared" si="355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52"/>
        <v>0</v>
      </c>
      <c r="C4438" s="57" t="str">
        <f t="shared" si="353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54"/>
        <v>0</v>
      </c>
      <c r="L4438" s="57">
        <f t="shared" si="355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52"/>
        <v>0</v>
      </c>
      <c r="C4439" s="57" t="str">
        <f t="shared" si="353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54"/>
        <v>0</v>
      </c>
      <c r="L4439" s="57">
        <f t="shared" si="355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52"/>
        <v>0</v>
      </c>
      <c r="C4440" s="57" t="str">
        <f t="shared" si="353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54"/>
        <v>0</v>
      </c>
      <c r="L4440" s="57">
        <f t="shared" si="355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52"/>
        <v>0</v>
      </c>
      <c r="C4441" s="57" t="str">
        <f t="shared" si="353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54"/>
        <v>0</v>
      </c>
      <c r="L4441" s="57">
        <f t="shared" si="355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52"/>
        <v>0</v>
      </c>
      <c r="C4442" s="57" t="str">
        <f t="shared" si="353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54"/>
        <v>0</v>
      </c>
      <c r="L4442" s="57">
        <f t="shared" si="355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52"/>
        <v>0</v>
      </c>
      <c r="C4443" s="57" t="str">
        <f t="shared" si="353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54"/>
        <v>0</v>
      </c>
      <c r="L4443" s="57">
        <f t="shared" si="355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52"/>
        <v>0</v>
      </c>
      <c r="C4444" s="57" t="str">
        <f t="shared" si="353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54"/>
        <v>0</v>
      </c>
      <c r="L4444" s="57">
        <f t="shared" si="355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52"/>
        <v>0</v>
      </c>
      <c r="C4445" s="57" t="str">
        <f t="shared" si="353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54"/>
        <v>0</v>
      </c>
      <c r="L4445" s="57">
        <f t="shared" si="355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52"/>
        <v>0</v>
      </c>
      <c r="C4446" s="57" t="str">
        <f t="shared" si="353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54"/>
        <v>0</v>
      </c>
      <c r="L4446" s="57">
        <f t="shared" si="355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52"/>
        <v>0</v>
      </c>
      <c r="C4447" s="57" t="str">
        <f t="shared" si="353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54"/>
        <v>0</v>
      </c>
      <c r="L4447" s="57">
        <f t="shared" si="355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52"/>
        <v>0</v>
      </c>
      <c r="C4448" s="57" t="str">
        <f t="shared" si="353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54"/>
        <v>0</v>
      </c>
      <c r="L4448" s="57">
        <f t="shared" si="355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52"/>
        <v>0</v>
      </c>
      <c r="C4449" s="57" t="str">
        <f t="shared" si="353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54"/>
        <v>0</v>
      </c>
      <c r="L4449" s="57">
        <f t="shared" si="355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52"/>
        <v>0</v>
      </c>
      <c r="C4450" s="57" t="str">
        <f t="shared" si="353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54"/>
        <v>0</v>
      </c>
      <c r="L4450" s="57">
        <f t="shared" si="355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52"/>
        <v>0</v>
      </c>
      <c r="C4451" s="57" t="str">
        <f t="shared" si="353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54"/>
        <v>0</v>
      </c>
      <c r="L4451" s="57">
        <f t="shared" si="355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52"/>
        <v>0</v>
      </c>
      <c r="C4452" s="57" t="str">
        <f t="shared" si="353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54"/>
        <v>0</v>
      </c>
      <c r="L4452" s="57">
        <f t="shared" si="355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52"/>
        <v>0</v>
      </c>
      <c r="C4453" s="57" t="str">
        <f t="shared" si="353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54"/>
        <v>0</v>
      </c>
      <c r="L4453" s="57">
        <f t="shared" si="355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52"/>
        <v>0</v>
      </c>
      <c r="C4454" s="57" t="str">
        <f t="shared" si="353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54"/>
        <v>0</v>
      </c>
      <c r="L4454" s="57">
        <f t="shared" si="355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52"/>
        <v>0</v>
      </c>
      <c r="C4455" s="57" t="str">
        <f t="shared" si="353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54"/>
        <v>0</v>
      </c>
      <c r="L4455" s="57">
        <f t="shared" si="355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ref="B4456:B4519" si="356">WEEKNUM(A4456)</f>
        <v>0</v>
      </c>
      <c r="C4456" s="57" t="str">
        <f t="shared" ref="C4456:C4519" si="357">TEXT(A4456,"Mmm")</f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54"/>
        <v>0</v>
      </c>
      <c r="L4456" s="57">
        <f t="shared" si="355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56"/>
        <v>0</v>
      </c>
      <c r="C4457" s="57" t="str">
        <f t="shared" si="357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54"/>
        <v>0</v>
      </c>
      <c r="L4457" s="57">
        <f t="shared" si="355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56"/>
        <v>0</v>
      </c>
      <c r="C4458" s="57" t="str">
        <f t="shared" si="357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54"/>
        <v>0</v>
      </c>
      <c r="L4458" s="57">
        <f t="shared" si="355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56"/>
        <v>0</v>
      </c>
      <c r="C4459" s="57" t="str">
        <f t="shared" si="357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54"/>
        <v>0</v>
      </c>
      <c r="L4459" s="57">
        <f t="shared" si="355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56"/>
        <v>0</v>
      </c>
      <c r="C4460" s="57" t="str">
        <f t="shared" si="357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54"/>
        <v>0</v>
      </c>
      <c r="L4460" s="57">
        <f t="shared" si="355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56"/>
        <v>0</v>
      </c>
      <c r="C4461" s="57" t="str">
        <f t="shared" si="357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54"/>
        <v>0</v>
      </c>
      <c r="L4461" s="57">
        <f t="shared" si="355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56"/>
        <v>0</v>
      </c>
      <c r="C4462" s="57" t="str">
        <f t="shared" si="357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54"/>
        <v>0</v>
      </c>
      <c r="L4462" s="57">
        <f t="shared" si="355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56"/>
        <v>0</v>
      </c>
      <c r="C4463" s="57" t="str">
        <f t="shared" si="357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54"/>
        <v>0</v>
      </c>
      <c r="L4463" s="57">
        <f t="shared" si="355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56"/>
        <v>0</v>
      </c>
      <c r="C4464" s="57" t="str">
        <f t="shared" si="357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54"/>
        <v>0</v>
      </c>
      <c r="L4464" s="57">
        <f t="shared" si="355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56"/>
        <v>0</v>
      </c>
      <c r="C4465" s="57" t="str">
        <f t="shared" si="357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54"/>
        <v>0</v>
      </c>
      <c r="L4465" s="57">
        <f t="shared" si="355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56"/>
        <v>0</v>
      </c>
      <c r="C4466" s="57" t="str">
        <f t="shared" si="357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54"/>
        <v>0</v>
      </c>
      <c r="L4466" s="57">
        <f t="shared" si="355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56"/>
        <v>0</v>
      </c>
      <c r="C4467" s="57" t="str">
        <f t="shared" si="357"/>
        <v>Jan</v>
      </c>
      <c r="D4467" s="4"/>
      <c r="E4467" s="57"/>
      <c r="F4467" s="57"/>
      <c r="G4467" s="57"/>
      <c r="H4467" s="57"/>
      <c r="I4467" s="57"/>
      <c r="J4467" s="57"/>
      <c r="K4467" s="57">
        <f t="shared" ref="K4467:K4530" si="358">I4467+J4467</f>
        <v>0</v>
      </c>
      <c r="L4467" s="57">
        <f t="shared" si="355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56"/>
        <v>0</v>
      </c>
      <c r="C4468" s="57" t="str">
        <f t="shared" si="357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58"/>
        <v>0</v>
      </c>
      <c r="L4468" s="57">
        <f t="shared" si="355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56"/>
        <v>0</v>
      </c>
      <c r="C4469" s="57" t="str">
        <f t="shared" si="357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58"/>
        <v>0</v>
      </c>
      <c r="L4469" s="57">
        <f t="shared" si="355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56"/>
        <v>0</v>
      </c>
      <c r="C4470" s="57" t="str">
        <f t="shared" si="357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58"/>
        <v>0</v>
      </c>
      <c r="L4470" s="57">
        <f t="shared" si="355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56"/>
        <v>0</v>
      </c>
      <c r="C4471" s="57" t="str">
        <f t="shared" si="357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58"/>
        <v>0</v>
      </c>
      <c r="L4471" s="57">
        <f t="shared" si="355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56"/>
        <v>0</v>
      </c>
      <c r="C4472" s="57" t="str">
        <f t="shared" si="357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58"/>
        <v>0</v>
      </c>
      <c r="L4472" s="57">
        <f t="shared" si="355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56"/>
        <v>0</v>
      </c>
      <c r="C4473" s="57" t="str">
        <f t="shared" si="357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58"/>
        <v>0</v>
      </c>
      <c r="L4473" s="57">
        <f t="shared" si="355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56"/>
        <v>0</v>
      </c>
      <c r="C4474" s="57" t="str">
        <f t="shared" si="357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58"/>
        <v>0</v>
      </c>
      <c r="L4474" s="57">
        <f t="shared" si="355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56"/>
        <v>0</v>
      </c>
      <c r="C4475" s="57" t="str">
        <f t="shared" si="357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58"/>
        <v>0</v>
      </c>
      <c r="L4475" s="57">
        <f t="shared" si="355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56"/>
        <v>0</v>
      </c>
      <c r="C4476" s="57" t="str">
        <f t="shared" si="357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58"/>
        <v>0</v>
      </c>
      <c r="L4476" s="57">
        <f t="shared" si="355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56"/>
        <v>0</v>
      </c>
      <c r="C4477" s="57" t="str">
        <f t="shared" si="357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58"/>
        <v>0</v>
      </c>
      <c r="L4477" s="57">
        <f t="shared" si="355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56"/>
        <v>0</v>
      </c>
      <c r="C4478" s="57" t="str">
        <f t="shared" si="357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58"/>
        <v>0</v>
      </c>
      <c r="L4478" s="57">
        <f t="shared" ref="L4478:L4541" si="359">H4478*K4478</f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56"/>
        <v>0</v>
      </c>
      <c r="C4479" s="57" t="str">
        <f t="shared" si="357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58"/>
        <v>0</v>
      </c>
      <c r="L4479" s="57">
        <f t="shared" si="359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56"/>
        <v>0</v>
      </c>
      <c r="C4480" s="57" t="str">
        <f t="shared" si="357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58"/>
        <v>0</v>
      </c>
      <c r="L4480" s="57">
        <f t="shared" si="359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56"/>
        <v>0</v>
      </c>
      <c r="C4481" s="57" t="str">
        <f t="shared" si="357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58"/>
        <v>0</v>
      </c>
      <c r="L4481" s="57">
        <f t="shared" si="359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56"/>
        <v>0</v>
      </c>
      <c r="C4482" s="57" t="str">
        <f t="shared" si="357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58"/>
        <v>0</v>
      </c>
      <c r="L4482" s="57">
        <f t="shared" si="359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56"/>
        <v>0</v>
      </c>
      <c r="C4483" s="57" t="str">
        <f t="shared" si="357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58"/>
        <v>0</v>
      </c>
      <c r="L4483" s="57">
        <f t="shared" si="359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56"/>
        <v>0</v>
      </c>
      <c r="C4484" s="57" t="str">
        <f t="shared" si="357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58"/>
        <v>0</v>
      </c>
      <c r="L4484" s="57">
        <f t="shared" si="359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56"/>
        <v>0</v>
      </c>
      <c r="C4485" s="57" t="str">
        <f t="shared" si="357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58"/>
        <v>0</v>
      </c>
      <c r="L4485" s="57">
        <f t="shared" si="359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56"/>
        <v>0</v>
      </c>
      <c r="C4486" s="57" t="str">
        <f t="shared" si="357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58"/>
        <v>0</v>
      </c>
      <c r="L4486" s="57">
        <f t="shared" si="359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56"/>
        <v>0</v>
      </c>
      <c r="C4487" s="57" t="str">
        <f t="shared" si="357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58"/>
        <v>0</v>
      </c>
      <c r="L4487" s="57">
        <f t="shared" si="359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56"/>
        <v>0</v>
      </c>
      <c r="C4488" s="57" t="str">
        <f t="shared" si="357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58"/>
        <v>0</v>
      </c>
      <c r="L4488" s="57">
        <f t="shared" si="359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56"/>
        <v>0</v>
      </c>
      <c r="C4489" s="57" t="str">
        <f t="shared" si="357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58"/>
        <v>0</v>
      </c>
      <c r="L4489" s="57">
        <f t="shared" si="359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56"/>
        <v>0</v>
      </c>
      <c r="C4490" s="57" t="str">
        <f t="shared" si="357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58"/>
        <v>0</v>
      </c>
      <c r="L4490" s="57">
        <f t="shared" si="359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56"/>
        <v>0</v>
      </c>
      <c r="C4491" s="57" t="str">
        <f t="shared" si="357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58"/>
        <v>0</v>
      </c>
      <c r="L4491" s="57">
        <f t="shared" si="359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56"/>
        <v>0</v>
      </c>
      <c r="C4492" s="57" t="str">
        <f t="shared" si="357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58"/>
        <v>0</v>
      </c>
      <c r="L4492" s="57">
        <f t="shared" si="359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56"/>
        <v>0</v>
      </c>
      <c r="C4493" s="57" t="str">
        <f t="shared" si="357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58"/>
        <v>0</v>
      </c>
      <c r="L4493" s="57">
        <f t="shared" si="359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56"/>
        <v>0</v>
      </c>
      <c r="C4494" s="57" t="str">
        <f t="shared" si="357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58"/>
        <v>0</v>
      </c>
      <c r="L4494" s="57">
        <f t="shared" si="359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56"/>
        <v>0</v>
      </c>
      <c r="C4495" s="57" t="str">
        <f t="shared" si="357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58"/>
        <v>0</v>
      </c>
      <c r="L4495" s="57">
        <f t="shared" si="359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56"/>
        <v>0</v>
      </c>
      <c r="C4496" s="57" t="str">
        <f t="shared" si="357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58"/>
        <v>0</v>
      </c>
      <c r="L4496" s="57">
        <f t="shared" si="359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56"/>
        <v>0</v>
      </c>
      <c r="C4497" s="57" t="str">
        <f t="shared" si="357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58"/>
        <v>0</v>
      </c>
      <c r="L4497" s="57">
        <f t="shared" si="359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56"/>
        <v>0</v>
      </c>
      <c r="C4498" s="57" t="str">
        <f t="shared" si="357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58"/>
        <v>0</v>
      </c>
      <c r="L4498" s="57">
        <f t="shared" si="359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56"/>
        <v>0</v>
      </c>
      <c r="C4499" s="57" t="str">
        <f t="shared" si="357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58"/>
        <v>0</v>
      </c>
      <c r="L4499" s="57">
        <f t="shared" si="359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56"/>
        <v>0</v>
      </c>
      <c r="C4500" s="57" t="str">
        <f t="shared" si="357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58"/>
        <v>0</v>
      </c>
      <c r="L4500" s="57">
        <f t="shared" si="359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56"/>
        <v>0</v>
      </c>
      <c r="C4501" s="57" t="str">
        <f t="shared" si="357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58"/>
        <v>0</v>
      </c>
      <c r="L4501" s="57">
        <f t="shared" si="359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56"/>
        <v>0</v>
      </c>
      <c r="C4502" s="57" t="str">
        <f t="shared" si="357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58"/>
        <v>0</v>
      </c>
      <c r="L4502" s="57">
        <f t="shared" si="359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56"/>
        <v>0</v>
      </c>
      <c r="C4503" s="57" t="str">
        <f t="shared" si="357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58"/>
        <v>0</v>
      </c>
      <c r="L4503" s="57">
        <f t="shared" si="359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56"/>
        <v>0</v>
      </c>
      <c r="C4504" s="57" t="str">
        <f t="shared" si="357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58"/>
        <v>0</v>
      </c>
      <c r="L4504" s="57">
        <f t="shared" si="359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56"/>
        <v>0</v>
      </c>
      <c r="C4505" s="57" t="str">
        <f t="shared" si="357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58"/>
        <v>0</v>
      </c>
      <c r="L4505" s="57">
        <f t="shared" si="359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56"/>
        <v>0</v>
      </c>
      <c r="C4506" s="57" t="str">
        <f t="shared" si="357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58"/>
        <v>0</v>
      </c>
      <c r="L4506" s="57">
        <f t="shared" si="359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56"/>
        <v>0</v>
      </c>
      <c r="C4507" s="57" t="str">
        <f t="shared" si="357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58"/>
        <v>0</v>
      </c>
      <c r="L4507" s="57">
        <f t="shared" si="359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56"/>
        <v>0</v>
      </c>
      <c r="C4508" s="57" t="str">
        <f t="shared" si="357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58"/>
        <v>0</v>
      </c>
      <c r="L4508" s="57">
        <f t="shared" si="359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56"/>
        <v>0</v>
      </c>
      <c r="C4509" s="57" t="str">
        <f t="shared" si="357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58"/>
        <v>0</v>
      </c>
      <c r="L4509" s="57">
        <f t="shared" si="359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56"/>
        <v>0</v>
      </c>
      <c r="C4510" s="57" t="str">
        <f t="shared" si="357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58"/>
        <v>0</v>
      </c>
      <c r="L4510" s="57">
        <f t="shared" si="359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56"/>
        <v>0</v>
      </c>
      <c r="C4511" s="57" t="str">
        <f t="shared" si="357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58"/>
        <v>0</v>
      </c>
      <c r="L4511" s="57">
        <f t="shared" si="359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56"/>
        <v>0</v>
      </c>
      <c r="C4512" s="57" t="str">
        <f t="shared" si="357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58"/>
        <v>0</v>
      </c>
      <c r="L4512" s="57">
        <f t="shared" si="359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56"/>
        <v>0</v>
      </c>
      <c r="C4513" s="57" t="str">
        <f t="shared" si="357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58"/>
        <v>0</v>
      </c>
      <c r="L4513" s="57">
        <f t="shared" si="359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56"/>
        <v>0</v>
      </c>
      <c r="C4514" s="57" t="str">
        <f t="shared" si="357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58"/>
        <v>0</v>
      </c>
      <c r="L4514" s="57">
        <f t="shared" si="359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56"/>
        <v>0</v>
      </c>
      <c r="C4515" s="57" t="str">
        <f t="shared" si="357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58"/>
        <v>0</v>
      </c>
      <c r="L4515" s="57">
        <f t="shared" si="359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56"/>
        <v>0</v>
      </c>
      <c r="C4516" s="57" t="str">
        <f t="shared" si="357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58"/>
        <v>0</v>
      </c>
      <c r="L4516" s="57">
        <f t="shared" si="359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56"/>
        <v>0</v>
      </c>
      <c r="C4517" s="57" t="str">
        <f t="shared" si="357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58"/>
        <v>0</v>
      </c>
      <c r="L4517" s="57">
        <f t="shared" si="359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56"/>
        <v>0</v>
      </c>
      <c r="C4518" s="57" t="str">
        <f t="shared" si="357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58"/>
        <v>0</v>
      </c>
      <c r="L4518" s="57">
        <f t="shared" si="359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56"/>
        <v>0</v>
      </c>
      <c r="C4519" s="57" t="str">
        <f t="shared" si="357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58"/>
        <v>0</v>
      </c>
      <c r="L4519" s="57">
        <f t="shared" si="359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ref="B4520:B4583" si="360">WEEKNUM(A4520)</f>
        <v>0</v>
      </c>
      <c r="C4520" s="57" t="str">
        <f t="shared" ref="C4520:C4583" si="361">TEXT(A4520,"Mmm")</f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58"/>
        <v>0</v>
      </c>
      <c r="L4520" s="57">
        <f t="shared" si="359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60"/>
        <v>0</v>
      </c>
      <c r="C4521" s="57" t="str">
        <f t="shared" si="361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58"/>
        <v>0</v>
      </c>
      <c r="L4521" s="57">
        <f t="shared" si="359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60"/>
        <v>0</v>
      </c>
      <c r="C4522" s="57" t="str">
        <f t="shared" si="361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58"/>
        <v>0</v>
      </c>
      <c r="L4522" s="57">
        <f t="shared" si="359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60"/>
        <v>0</v>
      </c>
      <c r="C4523" s="57" t="str">
        <f t="shared" si="361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58"/>
        <v>0</v>
      </c>
      <c r="L4523" s="57">
        <f t="shared" si="359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60"/>
        <v>0</v>
      </c>
      <c r="C4524" s="57" t="str">
        <f t="shared" si="361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58"/>
        <v>0</v>
      </c>
      <c r="L4524" s="57">
        <f t="shared" si="359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60"/>
        <v>0</v>
      </c>
      <c r="C4525" s="57" t="str">
        <f t="shared" si="361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58"/>
        <v>0</v>
      </c>
      <c r="L4525" s="57">
        <f t="shared" si="359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60"/>
        <v>0</v>
      </c>
      <c r="C4526" s="57" t="str">
        <f t="shared" si="361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58"/>
        <v>0</v>
      </c>
      <c r="L4526" s="57">
        <f t="shared" si="359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60"/>
        <v>0</v>
      </c>
      <c r="C4527" s="57" t="str">
        <f t="shared" si="361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58"/>
        <v>0</v>
      </c>
      <c r="L4527" s="57">
        <f t="shared" si="359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60"/>
        <v>0</v>
      </c>
      <c r="C4528" s="57" t="str">
        <f t="shared" si="361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58"/>
        <v>0</v>
      </c>
      <c r="L4528" s="57">
        <f t="shared" si="359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60"/>
        <v>0</v>
      </c>
      <c r="C4529" s="57" t="str">
        <f t="shared" si="361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58"/>
        <v>0</v>
      </c>
      <c r="L4529" s="57">
        <f t="shared" si="359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60"/>
        <v>0</v>
      </c>
      <c r="C4530" s="57" t="str">
        <f t="shared" si="361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58"/>
        <v>0</v>
      </c>
      <c r="L4530" s="57">
        <f t="shared" si="359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60"/>
        <v>0</v>
      </c>
      <c r="C4531" s="57" t="str">
        <f t="shared" si="361"/>
        <v>Jan</v>
      </c>
      <c r="D4531" s="4"/>
      <c r="E4531" s="57"/>
      <c r="F4531" s="57"/>
      <c r="G4531" s="57"/>
      <c r="H4531" s="57"/>
      <c r="I4531" s="57"/>
      <c r="J4531" s="57"/>
      <c r="K4531" s="57">
        <f t="shared" ref="K4531:K4594" si="362">I4531+J4531</f>
        <v>0</v>
      </c>
      <c r="L4531" s="57">
        <f t="shared" si="359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60"/>
        <v>0</v>
      </c>
      <c r="C4532" s="57" t="str">
        <f t="shared" si="361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62"/>
        <v>0</v>
      </c>
      <c r="L4532" s="57">
        <f t="shared" si="359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60"/>
        <v>0</v>
      </c>
      <c r="C4533" s="57" t="str">
        <f t="shared" si="361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62"/>
        <v>0</v>
      </c>
      <c r="L4533" s="57">
        <f t="shared" si="359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60"/>
        <v>0</v>
      </c>
      <c r="C4534" s="57" t="str">
        <f t="shared" si="361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62"/>
        <v>0</v>
      </c>
      <c r="L4534" s="57">
        <f t="shared" si="359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60"/>
        <v>0</v>
      </c>
      <c r="C4535" s="57" t="str">
        <f t="shared" si="361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62"/>
        <v>0</v>
      </c>
      <c r="L4535" s="57">
        <f t="shared" si="359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60"/>
        <v>0</v>
      </c>
      <c r="C4536" s="57" t="str">
        <f t="shared" si="361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62"/>
        <v>0</v>
      </c>
      <c r="L4536" s="57">
        <f t="shared" si="359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60"/>
        <v>0</v>
      </c>
      <c r="C4537" s="57" t="str">
        <f t="shared" si="361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62"/>
        <v>0</v>
      </c>
      <c r="L4537" s="57">
        <f t="shared" si="359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60"/>
        <v>0</v>
      </c>
      <c r="C4538" s="57" t="str">
        <f t="shared" si="361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62"/>
        <v>0</v>
      </c>
      <c r="L4538" s="57">
        <f t="shared" si="359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60"/>
        <v>0</v>
      </c>
      <c r="C4539" s="57" t="str">
        <f t="shared" si="361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62"/>
        <v>0</v>
      </c>
      <c r="L4539" s="57">
        <f t="shared" si="359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60"/>
        <v>0</v>
      </c>
      <c r="C4540" s="57" t="str">
        <f t="shared" si="361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62"/>
        <v>0</v>
      </c>
      <c r="L4540" s="57">
        <f t="shared" si="359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60"/>
        <v>0</v>
      </c>
      <c r="C4541" s="57" t="str">
        <f t="shared" si="361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62"/>
        <v>0</v>
      </c>
      <c r="L4541" s="57">
        <f t="shared" si="359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60"/>
        <v>0</v>
      </c>
      <c r="C4542" s="57" t="str">
        <f t="shared" si="361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62"/>
        <v>0</v>
      </c>
      <c r="L4542" s="57">
        <f t="shared" ref="L4542:L4605" si="363">H4542*K4542</f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60"/>
        <v>0</v>
      </c>
      <c r="C4543" s="57" t="str">
        <f t="shared" si="361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62"/>
        <v>0</v>
      </c>
      <c r="L4543" s="57">
        <f t="shared" si="363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60"/>
        <v>0</v>
      </c>
      <c r="C4544" s="57" t="str">
        <f t="shared" si="361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62"/>
        <v>0</v>
      </c>
      <c r="L4544" s="57">
        <f t="shared" si="363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60"/>
        <v>0</v>
      </c>
      <c r="C4545" s="57" t="str">
        <f t="shared" si="361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62"/>
        <v>0</v>
      </c>
      <c r="L4545" s="57">
        <f t="shared" si="363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60"/>
        <v>0</v>
      </c>
      <c r="C4546" s="57" t="str">
        <f t="shared" si="361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62"/>
        <v>0</v>
      </c>
      <c r="L4546" s="57">
        <f t="shared" si="363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60"/>
        <v>0</v>
      </c>
      <c r="C4547" s="57" t="str">
        <f t="shared" si="361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62"/>
        <v>0</v>
      </c>
      <c r="L4547" s="57">
        <f t="shared" si="363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60"/>
        <v>0</v>
      </c>
      <c r="C4548" s="57" t="str">
        <f t="shared" si="361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62"/>
        <v>0</v>
      </c>
      <c r="L4548" s="57">
        <f t="shared" si="363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60"/>
        <v>0</v>
      </c>
      <c r="C4549" s="57" t="str">
        <f t="shared" si="361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62"/>
        <v>0</v>
      </c>
      <c r="L4549" s="57">
        <f t="shared" si="363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60"/>
        <v>0</v>
      </c>
      <c r="C4550" s="57" t="str">
        <f t="shared" si="361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62"/>
        <v>0</v>
      </c>
      <c r="L4550" s="57">
        <f t="shared" si="363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60"/>
        <v>0</v>
      </c>
      <c r="C4551" s="57" t="str">
        <f t="shared" si="361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62"/>
        <v>0</v>
      </c>
      <c r="L4551" s="57">
        <f t="shared" si="363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60"/>
        <v>0</v>
      </c>
      <c r="C4552" s="57" t="str">
        <f t="shared" si="361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62"/>
        <v>0</v>
      </c>
      <c r="L4552" s="57">
        <f t="shared" si="363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60"/>
        <v>0</v>
      </c>
      <c r="C4553" s="57" t="str">
        <f t="shared" si="361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62"/>
        <v>0</v>
      </c>
      <c r="L4553" s="57">
        <f t="shared" si="363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60"/>
        <v>0</v>
      </c>
      <c r="C4554" s="57" t="str">
        <f t="shared" si="361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62"/>
        <v>0</v>
      </c>
      <c r="L4554" s="57">
        <f t="shared" si="363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60"/>
        <v>0</v>
      </c>
      <c r="C4555" s="57" t="str">
        <f t="shared" si="361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62"/>
        <v>0</v>
      </c>
      <c r="L4555" s="57">
        <f t="shared" si="363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60"/>
        <v>0</v>
      </c>
      <c r="C4556" s="57" t="str">
        <f t="shared" si="361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62"/>
        <v>0</v>
      </c>
      <c r="L4556" s="57">
        <f t="shared" si="363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60"/>
        <v>0</v>
      </c>
      <c r="C4557" s="57" t="str">
        <f t="shared" si="361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62"/>
        <v>0</v>
      </c>
      <c r="L4557" s="57">
        <f t="shared" si="363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60"/>
        <v>0</v>
      </c>
      <c r="C4558" s="57" t="str">
        <f t="shared" si="361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62"/>
        <v>0</v>
      </c>
      <c r="L4558" s="57">
        <f t="shared" si="363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60"/>
        <v>0</v>
      </c>
      <c r="C4559" s="57" t="str">
        <f t="shared" si="361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62"/>
        <v>0</v>
      </c>
      <c r="L4559" s="57">
        <f t="shared" si="363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60"/>
        <v>0</v>
      </c>
      <c r="C4560" s="57" t="str">
        <f t="shared" si="361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62"/>
        <v>0</v>
      </c>
      <c r="L4560" s="57">
        <f t="shared" si="363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60"/>
        <v>0</v>
      </c>
      <c r="C4561" s="57" t="str">
        <f t="shared" si="361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62"/>
        <v>0</v>
      </c>
      <c r="L4561" s="57">
        <f t="shared" si="363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60"/>
        <v>0</v>
      </c>
      <c r="C4562" s="57" t="str">
        <f t="shared" si="361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62"/>
        <v>0</v>
      </c>
      <c r="L4562" s="57">
        <f t="shared" si="363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60"/>
        <v>0</v>
      </c>
      <c r="C4563" s="57" t="str">
        <f t="shared" si="361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62"/>
        <v>0</v>
      </c>
      <c r="L4563" s="57">
        <f t="shared" si="363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60"/>
        <v>0</v>
      </c>
      <c r="C4564" s="57" t="str">
        <f t="shared" si="361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62"/>
        <v>0</v>
      </c>
      <c r="L4564" s="57">
        <f t="shared" si="363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60"/>
        <v>0</v>
      </c>
      <c r="C4565" s="57" t="str">
        <f t="shared" si="361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62"/>
        <v>0</v>
      </c>
      <c r="L4565" s="57">
        <f t="shared" si="363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60"/>
        <v>0</v>
      </c>
      <c r="C4566" s="57" t="str">
        <f t="shared" si="361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62"/>
        <v>0</v>
      </c>
      <c r="L4566" s="57">
        <f t="shared" si="363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60"/>
        <v>0</v>
      </c>
      <c r="C4567" s="57" t="str">
        <f t="shared" si="361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62"/>
        <v>0</v>
      </c>
      <c r="L4567" s="57">
        <f t="shared" si="363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60"/>
        <v>0</v>
      </c>
      <c r="C4568" s="57" t="str">
        <f t="shared" si="361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62"/>
        <v>0</v>
      </c>
      <c r="L4568" s="57">
        <f t="shared" si="363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60"/>
        <v>0</v>
      </c>
      <c r="C4569" s="57" t="str">
        <f t="shared" si="361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62"/>
        <v>0</v>
      </c>
      <c r="L4569" s="57">
        <f t="shared" si="363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60"/>
        <v>0</v>
      </c>
      <c r="C4570" s="57" t="str">
        <f t="shared" si="361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62"/>
        <v>0</v>
      </c>
      <c r="L4570" s="57">
        <f t="shared" si="363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60"/>
        <v>0</v>
      </c>
      <c r="C4571" s="57" t="str">
        <f t="shared" si="361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62"/>
        <v>0</v>
      </c>
      <c r="L4571" s="57">
        <f t="shared" si="363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60"/>
        <v>0</v>
      </c>
      <c r="C4572" s="57" t="str">
        <f t="shared" si="361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62"/>
        <v>0</v>
      </c>
      <c r="L4572" s="57">
        <f t="shared" si="363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60"/>
        <v>0</v>
      </c>
      <c r="C4573" s="57" t="str">
        <f t="shared" si="361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62"/>
        <v>0</v>
      </c>
      <c r="L4573" s="57">
        <f t="shared" si="363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60"/>
        <v>0</v>
      </c>
      <c r="C4574" s="57" t="str">
        <f t="shared" si="361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62"/>
        <v>0</v>
      </c>
      <c r="L4574" s="57">
        <f t="shared" si="363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60"/>
        <v>0</v>
      </c>
      <c r="C4575" s="57" t="str">
        <f t="shared" si="361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62"/>
        <v>0</v>
      </c>
      <c r="L4575" s="57">
        <f t="shared" si="363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60"/>
        <v>0</v>
      </c>
      <c r="C4576" s="57" t="str">
        <f t="shared" si="361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62"/>
        <v>0</v>
      </c>
      <c r="L4576" s="57">
        <f t="shared" si="363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60"/>
        <v>0</v>
      </c>
      <c r="C4577" s="57" t="str">
        <f t="shared" si="361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62"/>
        <v>0</v>
      </c>
      <c r="L4577" s="57">
        <f t="shared" si="363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60"/>
        <v>0</v>
      </c>
      <c r="C4578" s="57" t="str">
        <f t="shared" si="361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62"/>
        <v>0</v>
      </c>
      <c r="L4578" s="57">
        <f t="shared" si="363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60"/>
        <v>0</v>
      </c>
      <c r="C4579" s="57" t="str">
        <f t="shared" si="361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62"/>
        <v>0</v>
      </c>
      <c r="L4579" s="57">
        <f t="shared" si="363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60"/>
        <v>0</v>
      </c>
      <c r="C4580" s="57" t="str">
        <f t="shared" si="361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62"/>
        <v>0</v>
      </c>
      <c r="L4580" s="57">
        <f t="shared" si="363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60"/>
        <v>0</v>
      </c>
      <c r="C4581" s="57" t="str">
        <f t="shared" si="361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62"/>
        <v>0</v>
      </c>
      <c r="L4581" s="57">
        <f t="shared" si="363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60"/>
        <v>0</v>
      </c>
      <c r="C4582" s="57" t="str">
        <f t="shared" si="361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62"/>
        <v>0</v>
      </c>
      <c r="L4582" s="57">
        <f t="shared" si="363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60"/>
        <v>0</v>
      </c>
      <c r="C4583" s="57" t="str">
        <f t="shared" si="361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62"/>
        <v>0</v>
      </c>
      <c r="L4583" s="57">
        <f t="shared" si="363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ref="B4584:B4647" si="364">WEEKNUM(A4584)</f>
        <v>0</v>
      </c>
      <c r="C4584" s="57" t="str">
        <f t="shared" ref="C4584:C4647" si="365">TEXT(A4584,"Mmm")</f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62"/>
        <v>0</v>
      </c>
      <c r="L4584" s="57">
        <f t="shared" si="363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64"/>
        <v>0</v>
      </c>
      <c r="C4585" s="57" t="str">
        <f t="shared" si="365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62"/>
        <v>0</v>
      </c>
      <c r="L4585" s="57">
        <f t="shared" si="363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64"/>
        <v>0</v>
      </c>
      <c r="C4586" s="57" t="str">
        <f t="shared" si="365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62"/>
        <v>0</v>
      </c>
      <c r="L4586" s="57">
        <f t="shared" si="363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64"/>
        <v>0</v>
      </c>
      <c r="C4587" s="57" t="str">
        <f t="shared" si="365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62"/>
        <v>0</v>
      </c>
      <c r="L4587" s="57">
        <f t="shared" si="363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64"/>
        <v>0</v>
      </c>
      <c r="C4588" s="57" t="str">
        <f t="shared" si="365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62"/>
        <v>0</v>
      </c>
      <c r="L4588" s="57">
        <f t="shared" si="363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64"/>
        <v>0</v>
      </c>
      <c r="C4589" s="57" t="str">
        <f t="shared" si="365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62"/>
        <v>0</v>
      </c>
      <c r="L4589" s="57">
        <f t="shared" si="363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64"/>
        <v>0</v>
      </c>
      <c r="C4590" s="57" t="str">
        <f t="shared" si="365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62"/>
        <v>0</v>
      </c>
      <c r="L4590" s="57">
        <f t="shared" si="363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64"/>
        <v>0</v>
      </c>
      <c r="C4591" s="57" t="str">
        <f t="shared" si="365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62"/>
        <v>0</v>
      </c>
      <c r="L4591" s="57">
        <f t="shared" si="363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64"/>
        <v>0</v>
      </c>
      <c r="C4592" s="57" t="str">
        <f t="shared" si="365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62"/>
        <v>0</v>
      </c>
      <c r="L4592" s="57">
        <f t="shared" si="363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64"/>
        <v>0</v>
      </c>
      <c r="C4593" s="57" t="str">
        <f t="shared" si="365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62"/>
        <v>0</v>
      </c>
      <c r="L4593" s="57">
        <f t="shared" si="363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64"/>
        <v>0</v>
      </c>
      <c r="C4594" s="57" t="str">
        <f t="shared" si="365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62"/>
        <v>0</v>
      </c>
      <c r="L4594" s="57">
        <f t="shared" si="363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64"/>
        <v>0</v>
      </c>
      <c r="C4595" s="57" t="str">
        <f t="shared" si="365"/>
        <v>Jan</v>
      </c>
      <c r="D4595" s="4"/>
      <c r="E4595" s="57"/>
      <c r="F4595" s="57"/>
      <c r="G4595" s="57"/>
      <c r="H4595" s="57"/>
      <c r="I4595" s="57"/>
      <c r="J4595" s="57"/>
      <c r="K4595" s="57">
        <f t="shared" ref="K4595:K4658" si="366">I4595+J4595</f>
        <v>0</v>
      </c>
      <c r="L4595" s="57">
        <f t="shared" si="363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64"/>
        <v>0</v>
      </c>
      <c r="C4596" s="57" t="str">
        <f t="shared" si="365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66"/>
        <v>0</v>
      </c>
      <c r="L4596" s="57">
        <f t="shared" si="363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64"/>
        <v>0</v>
      </c>
      <c r="C4597" s="57" t="str">
        <f t="shared" si="365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66"/>
        <v>0</v>
      </c>
      <c r="L4597" s="57">
        <f t="shared" si="363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64"/>
        <v>0</v>
      </c>
      <c r="C4598" s="57" t="str">
        <f t="shared" si="365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66"/>
        <v>0</v>
      </c>
      <c r="L4598" s="57">
        <f t="shared" si="363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64"/>
        <v>0</v>
      </c>
      <c r="C4599" s="57" t="str">
        <f t="shared" si="365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66"/>
        <v>0</v>
      </c>
      <c r="L4599" s="57">
        <f t="shared" si="363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64"/>
        <v>0</v>
      </c>
      <c r="C4600" s="57" t="str">
        <f t="shared" si="365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66"/>
        <v>0</v>
      </c>
      <c r="L4600" s="57">
        <f t="shared" si="363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64"/>
        <v>0</v>
      </c>
      <c r="C4601" s="57" t="str">
        <f t="shared" si="365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66"/>
        <v>0</v>
      </c>
      <c r="L4601" s="57">
        <f t="shared" si="363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64"/>
        <v>0</v>
      </c>
      <c r="C4602" s="57" t="str">
        <f t="shared" si="365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66"/>
        <v>0</v>
      </c>
      <c r="L4602" s="57">
        <f t="shared" si="363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64"/>
        <v>0</v>
      </c>
      <c r="C4603" s="57" t="str">
        <f t="shared" si="365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66"/>
        <v>0</v>
      </c>
      <c r="L4603" s="57">
        <f t="shared" si="363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64"/>
        <v>0</v>
      </c>
      <c r="C4604" s="57" t="str">
        <f t="shared" si="365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66"/>
        <v>0</v>
      </c>
      <c r="L4604" s="57">
        <f t="shared" si="363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64"/>
        <v>0</v>
      </c>
      <c r="C4605" s="57" t="str">
        <f t="shared" si="365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66"/>
        <v>0</v>
      </c>
      <c r="L4605" s="57">
        <f t="shared" si="363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64"/>
        <v>0</v>
      </c>
      <c r="C4606" s="57" t="str">
        <f t="shared" si="365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66"/>
        <v>0</v>
      </c>
      <c r="L4606" s="57">
        <f t="shared" ref="L4606:L4669" si="367">H4606*K4606</f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64"/>
        <v>0</v>
      </c>
      <c r="C4607" s="57" t="str">
        <f t="shared" si="365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66"/>
        <v>0</v>
      </c>
      <c r="L4607" s="57">
        <f t="shared" si="367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64"/>
        <v>0</v>
      </c>
      <c r="C4608" s="57" t="str">
        <f t="shared" si="365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66"/>
        <v>0</v>
      </c>
      <c r="L4608" s="57">
        <f t="shared" si="367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64"/>
        <v>0</v>
      </c>
      <c r="C4609" s="57" t="str">
        <f t="shared" si="365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66"/>
        <v>0</v>
      </c>
      <c r="L4609" s="57">
        <f t="shared" si="367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64"/>
        <v>0</v>
      </c>
      <c r="C4610" s="57" t="str">
        <f t="shared" si="365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66"/>
        <v>0</v>
      </c>
      <c r="L4610" s="57">
        <f t="shared" si="367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64"/>
        <v>0</v>
      </c>
      <c r="C4611" s="57" t="str">
        <f t="shared" si="365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66"/>
        <v>0</v>
      </c>
      <c r="L4611" s="57">
        <f t="shared" si="367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64"/>
        <v>0</v>
      </c>
      <c r="C4612" s="57" t="str">
        <f t="shared" si="365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66"/>
        <v>0</v>
      </c>
      <c r="L4612" s="57">
        <f t="shared" si="367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64"/>
        <v>0</v>
      </c>
      <c r="C4613" s="57" t="str">
        <f t="shared" si="365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66"/>
        <v>0</v>
      </c>
      <c r="L4613" s="57">
        <f t="shared" si="367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64"/>
        <v>0</v>
      </c>
      <c r="C4614" s="57" t="str">
        <f t="shared" si="365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66"/>
        <v>0</v>
      </c>
      <c r="L4614" s="57">
        <f t="shared" si="367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64"/>
        <v>0</v>
      </c>
      <c r="C4615" s="57" t="str">
        <f t="shared" si="365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66"/>
        <v>0</v>
      </c>
      <c r="L4615" s="57">
        <f t="shared" si="367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64"/>
        <v>0</v>
      </c>
      <c r="C4616" s="57" t="str">
        <f t="shared" si="365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66"/>
        <v>0</v>
      </c>
      <c r="L4616" s="57">
        <f t="shared" si="367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64"/>
        <v>0</v>
      </c>
      <c r="C4617" s="57" t="str">
        <f t="shared" si="365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66"/>
        <v>0</v>
      </c>
      <c r="L4617" s="57">
        <f t="shared" si="367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64"/>
        <v>0</v>
      </c>
      <c r="C4618" s="57" t="str">
        <f t="shared" si="365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66"/>
        <v>0</v>
      </c>
      <c r="L4618" s="57">
        <f t="shared" si="367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64"/>
        <v>0</v>
      </c>
      <c r="C4619" s="57" t="str">
        <f t="shared" si="365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66"/>
        <v>0</v>
      </c>
      <c r="L4619" s="57">
        <f t="shared" si="367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64"/>
        <v>0</v>
      </c>
      <c r="C4620" s="57" t="str">
        <f t="shared" si="365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66"/>
        <v>0</v>
      </c>
      <c r="L4620" s="57">
        <f t="shared" si="367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64"/>
        <v>0</v>
      </c>
      <c r="C4621" s="57" t="str">
        <f t="shared" si="365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66"/>
        <v>0</v>
      </c>
      <c r="L4621" s="57">
        <f t="shared" si="367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64"/>
        <v>0</v>
      </c>
      <c r="C4622" s="57" t="str">
        <f t="shared" si="365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66"/>
        <v>0</v>
      </c>
      <c r="L4622" s="57">
        <f t="shared" si="367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64"/>
        <v>0</v>
      </c>
      <c r="C4623" s="57" t="str">
        <f t="shared" si="365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66"/>
        <v>0</v>
      </c>
      <c r="L4623" s="57">
        <f t="shared" si="367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64"/>
        <v>0</v>
      </c>
      <c r="C4624" s="57" t="str">
        <f t="shared" si="365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66"/>
        <v>0</v>
      </c>
      <c r="L4624" s="57">
        <f t="shared" si="367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64"/>
        <v>0</v>
      </c>
      <c r="C4625" s="57" t="str">
        <f t="shared" si="365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66"/>
        <v>0</v>
      </c>
      <c r="L4625" s="57">
        <f t="shared" si="367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64"/>
        <v>0</v>
      </c>
      <c r="C4626" s="57" t="str">
        <f t="shared" si="365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66"/>
        <v>0</v>
      </c>
      <c r="L4626" s="57">
        <f t="shared" si="367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64"/>
        <v>0</v>
      </c>
      <c r="C4627" s="57" t="str">
        <f t="shared" si="365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66"/>
        <v>0</v>
      </c>
      <c r="L4627" s="57">
        <f t="shared" si="367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64"/>
        <v>0</v>
      </c>
      <c r="C4628" s="57" t="str">
        <f t="shared" si="365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66"/>
        <v>0</v>
      </c>
      <c r="L4628" s="57">
        <f t="shared" si="367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64"/>
        <v>0</v>
      </c>
      <c r="C4629" s="57" t="str">
        <f t="shared" si="365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66"/>
        <v>0</v>
      </c>
      <c r="L4629" s="57">
        <f t="shared" si="367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64"/>
        <v>0</v>
      </c>
      <c r="C4630" s="57" t="str">
        <f t="shared" si="365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66"/>
        <v>0</v>
      </c>
      <c r="L4630" s="57">
        <f t="shared" si="367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64"/>
        <v>0</v>
      </c>
      <c r="C4631" s="57" t="str">
        <f t="shared" si="365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66"/>
        <v>0</v>
      </c>
      <c r="L4631" s="57">
        <f t="shared" si="367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64"/>
        <v>0</v>
      </c>
      <c r="C4632" s="57" t="str">
        <f t="shared" si="365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66"/>
        <v>0</v>
      </c>
      <c r="L4632" s="57">
        <f t="shared" si="367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64"/>
        <v>0</v>
      </c>
      <c r="C4633" s="57" t="str">
        <f t="shared" si="365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66"/>
        <v>0</v>
      </c>
      <c r="L4633" s="57">
        <f t="shared" si="367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64"/>
        <v>0</v>
      </c>
      <c r="C4634" s="57" t="str">
        <f t="shared" si="365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66"/>
        <v>0</v>
      </c>
      <c r="L4634" s="57">
        <f t="shared" si="367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64"/>
        <v>0</v>
      </c>
      <c r="C4635" s="57" t="str">
        <f t="shared" si="365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66"/>
        <v>0</v>
      </c>
      <c r="L4635" s="57">
        <f t="shared" si="367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64"/>
        <v>0</v>
      </c>
      <c r="C4636" s="57" t="str">
        <f t="shared" si="365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66"/>
        <v>0</v>
      </c>
      <c r="L4636" s="57">
        <f t="shared" si="367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64"/>
        <v>0</v>
      </c>
      <c r="C4637" s="57" t="str">
        <f t="shared" si="365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66"/>
        <v>0</v>
      </c>
      <c r="L4637" s="57">
        <f t="shared" si="367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64"/>
        <v>0</v>
      </c>
      <c r="C4638" s="57" t="str">
        <f t="shared" si="365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66"/>
        <v>0</v>
      </c>
      <c r="L4638" s="57">
        <f t="shared" si="367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64"/>
        <v>0</v>
      </c>
      <c r="C4639" s="57" t="str">
        <f t="shared" si="365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66"/>
        <v>0</v>
      </c>
      <c r="L4639" s="57">
        <f t="shared" si="367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64"/>
        <v>0</v>
      </c>
      <c r="C4640" s="57" t="str">
        <f t="shared" si="365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66"/>
        <v>0</v>
      </c>
      <c r="L4640" s="57">
        <f t="shared" si="367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64"/>
        <v>0</v>
      </c>
      <c r="C4641" s="57" t="str">
        <f t="shared" si="365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66"/>
        <v>0</v>
      </c>
      <c r="L4641" s="57">
        <f t="shared" si="367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64"/>
        <v>0</v>
      </c>
      <c r="C4642" s="57" t="str">
        <f t="shared" si="365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66"/>
        <v>0</v>
      </c>
      <c r="L4642" s="57">
        <f t="shared" si="367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64"/>
        <v>0</v>
      </c>
      <c r="C4643" s="57" t="str">
        <f t="shared" si="365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66"/>
        <v>0</v>
      </c>
      <c r="L4643" s="57">
        <f t="shared" si="367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64"/>
        <v>0</v>
      </c>
      <c r="C4644" s="57" t="str">
        <f t="shared" si="365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66"/>
        <v>0</v>
      </c>
      <c r="L4644" s="57">
        <f t="shared" si="367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64"/>
        <v>0</v>
      </c>
      <c r="C4645" s="57" t="str">
        <f t="shared" si="365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66"/>
        <v>0</v>
      </c>
      <c r="L4645" s="57">
        <f t="shared" si="367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64"/>
        <v>0</v>
      </c>
      <c r="C4646" s="57" t="str">
        <f t="shared" si="365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66"/>
        <v>0</v>
      </c>
      <c r="L4646" s="57">
        <f t="shared" si="367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64"/>
        <v>0</v>
      </c>
      <c r="C4647" s="57" t="str">
        <f t="shared" si="365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66"/>
        <v>0</v>
      </c>
      <c r="L4647" s="57">
        <f t="shared" si="367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ref="B4648:B4711" si="368">WEEKNUM(A4648)</f>
        <v>0</v>
      </c>
      <c r="C4648" s="57" t="str">
        <f t="shared" ref="C4648:C4711" si="369">TEXT(A4648,"Mmm")</f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66"/>
        <v>0</v>
      </c>
      <c r="L4648" s="57">
        <f t="shared" si="367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68"/>
        <v>0</v>
      </c>
      <c r="C4649" s="57" t="str">
        <f t="shared" si="369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66"/>
        <v>0</v>
      </c>
      <c r="L4649" s="57">
        <f t="shared" si="367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68"/>
        <v>0</v>
      </c>
      <c r="C4650" s="57" t="str">
        <f t="shared" si="369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66"/>
        <v>0</v>
      </c>
      <c r="L4650" s="57">
        <f t="shared" si="367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68"/>
        <v>0</v>
      </c>
      <c r="C4651" s="57" t="str">
        <f t="shared" si="369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66"/>
        <v>0</v>
      </c>
      <c r="L4651" s="57">
        <f t="shared" si="367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68"/>
        <v>0</v>
      </c>
      <c r="C4652" s="57" t="str">
        <f t="shared" si="369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66"/>
        <v>0</v>
      </c>
      <c r="L4652" s="57">
        <f t="shared" si="367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68"/>
        <v>0</v>
      </c>
      <c r="C4653" s="57" t="str">
        <f t="shared" si="369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66"/>
        <v>0</v>
      </c>
      <c r="L4653" s="57">
        <f t="shared" si="367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68"/>
        <v>0</v>
      </c>
      <c r="C4654" s="57" t="str">
        <f t="shared" si="369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66"/>
        <v>0</v>
      </c>
      <c r="L4654" s="57">
        <f t="shared" si="367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68"/>
        <v>0</v>
      </c>
      <c r="C4655" s="57" t="str">
        <f t="shared" si="369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66"/>
        <v>0</v>
      </c>
      <c r="L4655" s="57">
        <f t="shared" si="367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68"/>
        <v>0</v>
      </c>
      <c r="C4656" s="57" t="str">
        <f t="shared" si="369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66"/>
        <v>0</v>
      </c>
      <c r="L4656" s="57">
        <f t="shared" si="367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68"/>
        <v>0</v>
      </c>
      <c r="C4657" s="57" t="str">
        <f t="shared" si="369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66"/>
        <v>0</v>
      </c>
      <c r="L4657" s="57">
        <f t="shared" si="367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68"/>
        <v>0</v>
      </c>
      <c r="C4658" s="57" t="str">
        <f t="shared" si="369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66"/>
        <v>0</v>
      </c>
      <c r="L4658" s="57">
        <f t="shared" si="367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68"/>
        <v>0</v>
      </c>
      <c r="C4659" s="57" t="str">
        <f t="shared" si="369"/>
        <v>Jan</v>
      </c>
      <c r="D4659" s="4"/>
      <c r="E4659" s="57"/>
      <c r="F4659" s="57"/>
      <c r="G4659" s="57"/>
      <c r="H4659" s="57"/>
      <c r="I4659" s="57"/>
      <c r="J4659" s="57"/>
      <c r="K4659" s="57">
        <f t="shared" ref="K4659:K4722" si="370">I4659+J4659</f>
        <v>0</v>
      </c>
      <c r="L4659" s="57">
        <f t="shared" si="367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68"/>
        <v>0</v>
      </c>
      <c r="C4660" s="57" t="str">
        <f t="shared" si="369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70"/>
        <v>0</v>
      </c>
      <c r="L4660" s="57">
        <f t="shared" si="367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68"/>
        <v>0</v>
      </c>
      <c r="C4661" s="57" t="str">
        <f t="shared" si="369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70"/>
        <v>0</v>
      </c>
      <c r="L4661" s="57">
        <f t="shared" si="367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68"/>
        <v>0</v>
      </c>
      <c r="C4662" s="57" t="str">
        <f t="shared" si="369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70"/>
        <v>0</v>
      </c>
      <c r="L4662" s="57">
        <f t="shared" si="367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68"/>
        <v>0</v>
      </c>
      <c r="C4663" s="57" t="str">
        <f t="shared" si="369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70"/>
        <v>0</v>
      </c>
      <c r="L4663" s="57">
        <f t="shared" si="367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68"/>
        <v>0</v>
      </c>
      <c r="C4664" s="57" t="str">
        <f t="shared" si="369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70"/>
        <v>0</v>
      </c>
      <c r="L4664" s="57">
        <f t="shared" si="367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68"/>
        <v>0</v>
      </c>
      <c r="C4665" s="57" t="str">
        <f t="shared" si="369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70"/>
        <v>0</v>
      </c>
      <c r="L4665" s="57">
        <f t="shared" si="367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68"/>
        <v>0</v>
      </c>
      <c r="C4666" s="57" t="str">
        <f t="shared" si="369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70"/>
        <v>0</v>
      </c>
      <c r="L4666" s="57">
        <f t="shared" si="367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68"/>
        <v>0</v>
      </c>
      <c r="C4667" s="57" t="str">
        <f t="shared" si="369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70"/>
        <v>0</v>
      </c>
      <c r="L4667" s="57">
        <f t="shared" si="367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68"/>
        <v>0</v>
      </c>
      <c r="C4668" s="57" t="str">
        <f t="shared" si="369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70"/>
        <v>0</v>
      </c>
      <c r="L4668" s="57">
        <f t="shared" si="367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68"/>
        <v>0</v>
      </c>
      <c r="C4669" s="57" t="str">
        <f t="shared" si="369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70"/>
        <v>0</v>
      </c>
      <c r="L4669" s="57">
        <f t="shared" si="367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68"/>
        <v>0</v>
      </c>
      <c r="C4670" s="57" t="str">
        <f t="shared" si="369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70"/>
        <v>0</v>
      </c>
      <c r="L4670" s="57">
        <f t="shared" ref="L4670:L4733" si="371">H4670*K4670</f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68"/>
        <v>0</v>
      </c>
      <c r="C4671" s="57" t="str">
        <f t="shared" si="369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70"/>
        <v>0</v>
      </c>
      <c r="L4671" s="57">
        <f t="shared" si="371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68"/>
        <v>0</v>
      </c>
      <c r="C4672" s="57" t="str">
        <f t="shared" si="369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70"/>
        <v>0</v>
      </c>
      <c r="L4672" s="57">
        <f t="shared" si="371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68"/>
        <v>0</v>
      </c>
      <c r="C4673" s="57" t="str">
        <f t="shared" si="369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70"/>
        <v>0</v>
      </c>
      <c r="L4673" s="57">
        <f t="shared" si="371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68"/>
        <v>0</v>
      </c>
      <c r="C4674" s="57" t="str">
        <f t="shared" si="369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70"/>
        <v>0</v>
      </c>
      <c r="L4674" s="57">
        <f t="shared" si="371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68"/>
        <v>0</v>
      </c>
      <c r="C4675" s="57" t="str">
        <f t="shared" si="369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70"/>
        <v>0</v>
      </c>
      <c r="L4675" s="57">
        <f t="shared" si="371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68"/>
        <v>0</v>
      </c>
      <c r="C4676" s="57" t="str">
        <f t="shared" si="369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70"/>
        <v>0</v>
      </c>
      <c r="L4676" s="57">
        <f t="shared" si="371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68"/>
        <v>0</v>
      </c>
      <c r="C4677" s="57" t="str">
        <f t="shared" si="369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70"/>
        <v>0</v>
      </c>
      <c r="L4677" s="57">
        <f t="shared" si="371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68"/>
        <v>0</v>
      </c>
      <c r="C4678" s="57" t="str">
        <f t="shared" si="369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70"/>
        <v>0</v>
      </c>
      <c r="L4678" s="57">
        <f t="shared" si="371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68"/>
        <v>0</v>
      </c>
      <c r="C4679" s="57" t="str">
        <f t="shared" si="369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70"/>
        <v>0</v>
      </c>
      <c r="L4679" s="57">
        <f t="shared" si="371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68"/>
        <v>0</v>
      </c>
      <c r="C4680" s="57" t="str">
        <f t="shared" si="369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70"/>
        <v>0</v>
      </c>
      <c r="L4680" s="57">
        <f t="shared" si="371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68"/>
        <v>0</v>
      </c>
      <c r="C4681" s="57" t="str">
        <f t="shared" si="369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70"/>
        <v>0</v>
      </c>
      <c r="L4681" s="57">
        <f t="shared" si="371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68"/>
        <v>0</v>
      </c>
      <c r="C4682" s="57" t="str">
        <f t="shared" si="369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70"/>
        <v>0</v>
      </c>
      <c r="L4682" s="57">
        <f t="shared" si="371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68"/>
        <v>0</v>
      </c>
      <c r="C4683" s="57" t="str">
        <f t="shared" si="369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70"/>
        <v>0</v>
      </c>
      <c r="L4683" s="57">
        <f t="shared" si="371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68"/>
        <v>0</v>
      </c>
      <c r="C4684" s="57" t="str">
        <f t="shared" si="369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70"/>
        <v>0</v>
      </c>
      <c r="L4684" s="57">
        <f t="shared" si="371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68"/>
        <v>0</v>
      </c>
      <c r="C4685" s="57" t="str">
        <f t="shared" si="369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70"/>
        <v>0</v>
      </c>
      <c r="L4685" s="57">
        <f t="shared" si="371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68"/>
        <v>0</v>
      </c>
      <c r="C4686" s="57" t="str">
        <f t="shared" si="369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70"/>
        <v>0</v>
      </c>
      <c r="L4686" s="57">
        <f t="shared" si="371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68"/>
        <v>0</v>
      </c>
      <c r="C4687" s="57" t="str">
        <f t="shared" si="369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70"/>
        <v>0</v>
      </c>
      <c r="L4687" s="57">
        <f t="shared" si="371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68"/>
        <v>0</v>
      </c>
      <c r="C4688" s="57" t="str">
        <f t="shared" si="369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70"/>
        <v>0</v>
      </c>
      <c r="L4688" s="57">
        <f t="shared" si="371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68"/>
        <v>0</v>
      </c>
      <c r="C4689" s="57" t="str">
        <f t="shared" si="369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70"/>
        <v>0</v>
      </c>
      <c r="L4689" s="57">
        <f t="shared" si="371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68"/>
        <v>0</v>
      </c>
      <c r="C4690" s="57" t="str">
        <f t="shared" si="369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70"/>
        <v>0</v>
      </c>
      <c r="L4690" s="57">
        <f t="shared" si="371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68"/>
        <v>0</v>
      </c>
      <c r="C4691" s="57" t="str">
        <f t="shared" si="369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70"/>
        <v>0</v>
      </c>
      <c r="L4691" s="57">
        <f t="shared" si="371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68"/>
        <v>0</v>
      </c>
      <c r="C4692" s="57" t="str">
        <f t="shared" si="369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70"/>
        <v>0</v>
      </c>
      <c r="L4692" s="57">
        <f t="shared" si="371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68"/>
        <v>0</v>
      </c>
      <c r="C4693" s="57" t="str">
        <f t="shared" si="369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70"/>
        <v>0</v>
      </c>
      <c r="L4693" s="57">
        <f t="shared" si="371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68"/>
        <v>0</v>
      </c>
      <c r="C4694" s="57" t="str">
        <f t="shared" si="369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70"/>
        <v>0</v>
      </c>
      <c r="L4694" s="57">
        <f t="shared" si="371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68"/>
        <v>0</v>
      </c>
      <c r="C4695" s="57" t="str">
        <f t="shared" si="369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70"/>
        <v>0</v>
      </c>
      <c r="L4695" s="57">
        <f t="shared" si="371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68"/>
        <v>0</v>
      </c>
      <c r="C4696" s="57" t="str">
        <f t="shared" si="369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70"/>
        <v>0</v>
      </c>
      <c r="L4696" s="57">
        <f t="shared" si="371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68"/>
        <v>0</v>
      </c>
      <c r="C4697" s="57" t="str">
        <f t="shared" si="369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70"/>
        <v>0</v>
      </c>
      <c r="L4697" s="57">
        <f t="shared" si="371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68"/>
        <v>0</v>
      </c>
      <c r="C4698" s="57" t="str">
        <f t="shared" si="369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70"/>
        <v>0</v>
      </c>
      <c r="L4698" s="57">
        <f t="shared" si="371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68"/>
        <v>0</v>
      </c>
      <c r="C4699" s="57" t="str">
        <f t="shared" si="369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70"/>
        <v>0</v>
      </c>
      <c r="L4699" s="57">
        <f t="shared" si="371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68"/>
        <v>0</v>
      </c>
      <c r="C4700" s="57" t="str">
        <f t="shared" si="369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70"/>
        <v>0</v>
      </c>
      <c r="L4700" s="57">
        <f t="shared" si="371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68"/>
        <v>0</v>
      </c>
      <c r="C4701" s="57" t="str">
        <f t="shared" si="369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70"/>
        <v>0</v>
      </c>
      <c r="L4701" s="57">
        <f t="shared" si="371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68"/>
        <v>0</v>
      </c>
      <c r="C4702" s="57" t="str">
        <f t="shared" si="369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70"/>
        <v>0</v>
      </c>
      <c r="L4702" s="57">
        <f t="shared" si="371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68"/>
        <v>0</v>
      </c>
      <c r="C4703" s="57" t="str">
        <f t="shared" si="369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70"/>
        <v>0</v>
      </c>
      <c r="L4703" s="57">
        <f t="shared" si="371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68"/>
        <v>0</v>
      </c>
      <c r="C4704" s="57" t="str">
        <f t="shared" si="369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70"/>
        <v>0</v>
      </c>
      <c r="L4704" s="57">
        <f t="shared" si="371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68"/>
        <v>0</v>
      </c>
      <c r="C4705" s="57" t="str">
        <f t="shared" si="369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70"/>
        <v>0</v>
      </c>
      <c r="L4705" s="57">
        <f t="shared" si="371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68"/>
        <v>0</v>
      </c>
      <c r="C4706" s="57" t="str">
        <f t="shared" si="369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70"/>
        <v>0</v>
      </c>
      <c r="L4706" s="57">
        <f t="shared" si="371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68"/>
        <v>0</v>
      </c>
      <c r="C4707" s="57" t="str">
        <f t="shared" si="369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70"/>
        <v>0</v>
      </c>
      <c r="L4707" s="57">
        <f t="shared" si="371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68"/>
        <v>0</v>
      </c>
      <c r="C4708" s="57" t="str">
        <f t="shared" si="369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70"/>
        <v>0</v>
      </c>
      <c r="L4708" s="57">
        <f t="shared" si="371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68"/>
        <v>0</v>
      </c>
      <c r="C4709" s="57" t="str">
        <f t="shared" si="369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70"/>
        <v>0</v>
      </c>
      <c r="L4709" s="57">
        <f t="shared" si="371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68"/>
        <v>0</v>
      </c>
      <c r="C4710" s="57" t="str">
        <f t="shared" si="369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70"/>
        <v>0</v>
      </c>
      <c r="L4710" s="57">
        <f t="shared" si="371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68"/>
        <v>0</v>
      </c>
      <c r="C4711" s="57" t="str">
        <f t="shared" si="369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70"/>
        <v>0</v>
      </c>
      <c r="L4711" s="57">
        <f t="shared" si="371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ref="B4712:B4775" si="372">WEEKNUM(A4712)</f>
        <v>0</v>
      </c>
      <c r="C4712" s="57" t="str">
        <f t="shared" ref="C4712:C4775" si="373">TEXT(A4712,"Mmm")</f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70"/>
        <v>0</v>
      </c>
      <c r="L4712" s="57">
        <f t="shared" si="371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72"/>
        <v>0</v>
      </c>
      <c r="C4713" s="57" t="str">
        <f t="shared" si="373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70"/>
        <v>0</v>
      </c>
      <c r="L4713" s="57">
        <f t="shared" si="371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72"/>
        <v>0</v>
      </c>
      <c r="C4714" s="57" t="str">
        <f t="shared" si="373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70"/>
        <v>0</v>
      </c>
      <c r="L4714" s="57">
        <f t="shared" si="371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72"/>
        <v>0</v>
      </c>
      <c r="C4715" s="57" t="str">
        <f t="shared" si="373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70"/>
        <v>0</v>
      </c>
      <c r="L4715" s="57">
        <f t="shared" si="371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72"/>
        <v>0</v>
      </c>
      <c r="C4716" s="57" t="str">
        <f t="shared" si="373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70"/>
        <v>0</v>
      </c>
      <c r="L4716" s="57">
        <f t="shared" si="371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72"/>
        <v>0</v>
      </c>
      <c r="C4717" s="57" t="str">
        <f t="shared" si="373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70"/>
        <v>0</v>
      </c>
      <c r="L4717" s="57">
        <f t="shared" si="371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72"/>
        <v>0</v>
      </c>
      <c r="C4718" s="57" t="str">
        <f t="shared" si="373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70"/>
        <v>0</v>
      </c>
      <c r="L4718" s="57">
        <f t="shared" si="371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72"/>
        <v>0</v>
      </c>
      <c r="C4719" s="57" t="str">
        <f t="shared" si="373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70"/>
        <v>0</v>
      </c>
      <c r="L4719" s="57">
        <f t="shared" si="371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72"/>
        <v>0</v>
      </c>
      <c r="C4720" s="57" t="str">
        <f t="shared" si="373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70"/>
        <v>0</v>
      </c>
      <c r="L4720" s="57">
        <f t="shared" si="371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72"/>
        <v>0</v>
      </c>
      <c r="C4721" s="57" t="str">
        <f t="shared" si="373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70"/>
        <v>0</v>
      </c>
      <c r="L4721" s="57">
        <f t="shared" si="371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72"/>
        <v>0</v>
      </c>
      <c r="C4722" s="57" t="str">
        <f t="shared" si="373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70"/>
        <v>0</v>
      </c>
      <c r="L4722" s="57">
        <f t="shared" si="371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72"/>
        <v>0</v>
      </c>
      <c r="C4723" s="57" t="str">
        <f t="shared" si="373"/>
        <v>Jan</v>
      </c>
      <c r="D4723" s="4"/>
      <c r="E4723" s="57"/>
      <c r="F4723" s="57"/>
      <c r="G4723" s="57"/>
      <c r="H4723" s="57"/>
      <c r="I4723" s="57"/>
      <c r="J4723" s="57"/>
      <c r="K4723" s="57">
        <f t="shared" ref="K4723:K4786" si="374">I4723+J4723</f>
        <v>0</v>
      </c>
      <c r="L4723" s="57">
        <f t="shared" si="371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72"/>
        <v>0</v>
      </c>
      <c r="C4724" s="57" t="str">
        <f t="shared" si="373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74"/>
        <v>0</v>
      </c>
      <c r="L4724" s="57">
        <f t="shared" si="371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72"/>
        <v>0</v>
      </c>
      <c r="C4725" s="57" t="str">
        <f t="shared" si="373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74"/>
        <v>0</v>
      </c>
      <c r="L4725" s="57">
        <f t="shared" si="371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72"/>
        <v>0</v>
      </c>
      <c r="C4726" s="57" t="str">
        <f t="shared" si="373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74"/>
        <v>0</v>
      </c>
      <c r="L4726" s="57">
        <f t="shared" si="371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72"/>
        <v>0</v>
      </c>
      <c r="C4727" s="57" t="str">
        <f t="shared" si="373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74"/>
        <v>0</v>
      </c>
      <c r="L4727" s="57">
        <f t="shared" si="371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72"/>
        <v>0</v>
      </c>
      <c r="C4728" s="57" t="str">
        <f t="shared" si="373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74"/>
        <v>0</v>
      </c>
      <c r="L4728" s="57">
        <f t="shared" si="371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72"/>
        <v>0</v>
      </c>
      <c r="C4729" s="57" t="str">
        <f t="shared" si="373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74"/>
        <v>0</v>
      </c>
      <c r="L4729" s="57">
        <f t="shared" si="371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72"/>
        <v>0</v>
      </c>
      <c r="C4730" s="57" t="str">
        <f t="shared" si="373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74"/>
        <v>0</v>
      </c>
      <c r="L4730" s="57">
        <f t="shared" si="371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72"/>
        <v>0</v>
      </c>
      <c r="C4731" s="57" t="str">
        <f t="shared" si="373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74"/>
        <v>0</v>
      </c>
      <c r="L4731" s="57">
        <f t="shared" si="371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72"/>
        <v>0</v>
      </c>
      <c r="C4732" s="57" t="str">
        <f t="shared" si="373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74"/>
        <v>0</v>
      </c>
      <c r="L4732" s="57">
        <f t="shared" si="371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72"/>
        <v>0</v>
      </c>
      <c r="C4733" s="57" t="str">
        <f t="shared" si="373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74"/>
        <v>0</v>
      </c>
      <c r="L4733" s="57">
        <f t="shared" si="371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72"/>
        <v>0</v>
      </c>
      <c r="C4734" s="57" t="str">
        <f t="shared" si="373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74"/>
        <v>0</v>
      </c>
      <c r="L4734" s="57">
        <f t="shared" ref="L4734:L4797" si="375">H4734*K4734</f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72"/>
        <v>0</v>
      </c>
      <c r="C4735" s="57" t="str">
        <f t="shared" si="373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74"/>
        <v>0</v>
      </c>
      <c r="L4735" s="57">
        <f t="shared" si="375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72"/>
        <v>0</v>
      </c>
      <c r="C4736" s="57" t="str">
        <f t="shared" si="373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74"/>
        <v>0</v>
      </c>
      <c r="L4736" s="57">
        <f t="shared" si="375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72"/>
        <v>0</v>
      </c>
      <c r="C4737" s="57" t="str">
        <f t="shared" si="373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74"/>
        <v>0</v>
      </c>
      <c r="L4737" s="57">
        <f t="shared" si="375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72"/>
        <v>0</v>
      </c>
      <c r="C4738" s="57" t="str">
        <f t="shared" si="373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74"/>
        <v>0</v>
      </c>
      <c r="L4738" s="57">
        <f t="shared" si="375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72"/>
        <v>0</v>
      </c>
      <c r="C4739" s="57" t="str">
        <f t="shared" si="373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74"/>
        <v>0</v>
      </c>
      <c r="L4739" s="57">
        <f t="shared" si="375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72"/>
        <v>0</v>
      </c>
      <c r="C4740" s="57" t="str">
        <f t="shared" si="373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74"/>
        <v>0</v>
      </c>
      <c r="L4740" s="57">
        <f t="shared" si="375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72"/>
        <v>0</v>
      </c>
      <c r="C4741" s="57" t="str">
        <f t="shared" si="373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74"/>
        <v>0</v>
      </c>
      <c r="L4741" s="57">
        <f t="shared" si="375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72"/>
        <v>0</v>
      </c>
      <c r="C4742" s="57" t="str">
        <f t="shared" si="373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74"/>
        <v>0</v>
      </c>
      <c r="L4742" s="57">
        <f t="shared" si="375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72"/>
        <v>0</v>
      </c>
      <c r="C4743" s="57" t="str">
        <f t="shared" si="373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74"/>
        <v>0</v>
      </c>
      <c r="L4743" s="57">
        <f t="shared" si="375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72"/>
        <v>0</v>
      </c>
      <c r="C4744" s="57" t="str">
        <f t="shared" si="373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74"/>
        <v>0</v>
      </c>
      <c r="L4744" s="57">
        <f t="shared" si="375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72"/>
        <v>0</v>
      </c>
      <c r="C4745" s="57" t="str">
        <f t="shared" si="373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74"/>
        <v>0</v>
      </c>
      <c r="L4745" s="57">
        <f t="shared" si="375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72"/>
        <v>0</v>
      </c>
      <c r="C4746" s="57" t="str">
        <f t="shared" si="373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74"/>
        <v>0</v>
      </c>
      <c r="L4746" s="57">
        <f t="shared" si="375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72"/>
        <v>0</v>
      </c>
      <c r="C4747" s="57" t="str">
        <f t="shared" si="373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74"/>
        <v>0</v>
      </c>
      <c r="L4747" s="57">
        <f t="shared" si="375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72"/>
        <v>0</v>
      </c>
      <c r="C4748" s="57" t="str">
        <f t="shared" si="373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74"/>
        <v>0</v>
      </c>
      <c r="L4748" s="57">
        <f t="shared" si="375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72"/>
        <v>0</v>
      </c>
      <c r="C4749" s="57" t="str">
        <f t="shared" si="373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74"/>
        <v>0</v>
      </c>
      <c r="L4749" s="57">
        <f t="shared" si="375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72"/>
        <v>0</v>
      </c>
      <c r="C4750" s="57" t="str">
        <f t="shared" si="373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74"/>
        <v>0</v>
      </c>
      <c r="L4750" s="57">
        <f t="shared" si="375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72"/>
        <v>0</v>
      </c>
      <c r="C4751" s="57" t="str">
        <f t="shared" si="373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74"/>
        <v>0</v>
      </c>
      <c r="L4751" s="57">
        <f t="shared" si="375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72"/>
        <v>0</v>
      </c>
      <c r="C4752" s="57" t="str">
        <f t="shared" si="373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74"/>
        <v>0</v>
      </c>
      <c r="L4752" s="57">
        <f t="shared" si="375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72"/>
        <v>0</v>
      </c>
      <c r="C4753" s="57" t="str">
        <f t="shared" si="373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74"/>
        <v>0</v>
      </c>
      <c r="L4753" s="57">
        <f t="shared" si="375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72"/>
        <v>0</v>
      </c>
      <c r="C4754" s="57" t="str">
        <f t="shared" si="373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74"/>
        <v>0</v>
      </c>
      <c r="L4754" s="57">
        <f t="shared" si="375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72"/>
        <v>0</v>
      </c>
      <c r="C4755" s="57" t="str">
        <f t="shared" si="373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74"/>
        <v>0</v>
      </c>
      <c r="L4755" s="57">
        <f t="shared" si="375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72"/>
        <v>0</v>
      </c>
      <c r="C4756" s="57" t="str">
        <f t="shared" si="373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74"/>
        <v>0</v>
      </c>
      <c r="L4756" s="57">
        <f t="shared" si="375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72"/>
        <v>0</v>
      </c>
      <c r="C4757" s="57" t="str">
        <f t="shared" si="373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74"/>
        <v>0</v>
      </c>
      <c r="L4757" s="57">
        <f t="shared" si="375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72"/>
        <v>0</v>
      </c>
      <c r="C4758" s="57" t="str">
        <f t="shared" si="373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74"/>
        <v>0</v>
      </c>
      <c r="L4758" s="57">
        <f t="shared" si="375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72"/>
        <v>0</v>
      </c>
      <c r="C4759" s="57" t="str">
        <f t="shared" si="373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74"/>
        <v>0</v>
      </c>
      <c r="L4759" s="57">
        <f t="shared" si="375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72"/>
        <v>0</v>
      </c>
      <c r="C4760" s="57" t="str">
        <f t="shared" si="373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74"/>
        <v>0</v>
      </c>
      <c r="L4760" s="57">
        <f t="shared" si="375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72"/>
        <v>0</v>
      </c>
      <c r="C4761" s="57" t="str">
        <f t="shared" si="373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74"/>
        <v>0</v>
      </c>
      <c r="L4761" s="57">
        <f t="shared" si="375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72"/>
        <v>0</v>
      </c>
      <c r="C4762" s="57" t="str">
        <f t="shared" si="373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74"/>
        <v>0</v>
      </c>
      <c r="L4762" s="57">
        <f t="shared" si="375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72"/>
        <v>0</v>
      </c>
      <c r="C4763" s="57" t="str">
        <f t="shared" si="373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74"/>
        <v>0</v>
      </c>
      <c r="L4763" s="57">
        <f t="shared" si="375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72"/>
        <v>0</v>
      </c>
      <c r="C4764" s="57" t="str">
        <f t="shared" si="373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74"/>
        <v>0</v>
      </c>
      <c r="L4764" s="57">
        <f t="shared" si="375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72"/>
        <v>0</v>
      </c>
      <c r="C4765" s="57" t="str">
        <f t="shared" si="373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74"/>
        <v>0</v>
      </c>
      <c r="L4765" s="57">
        <f t="shared" si="375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72"/>
        <v>0</v>
      </c>
      <c r="C4766" s="57" t="str">
        <f t="shared" si="373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74"/>
        <v>0</v>
      </c>
      <c r="L4766" s="57">
        <f t="shared" si="375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72"/>
        <v>0</v>
      </c>
      <c r="C4767" s="57" t="str">
        <f t="shared" si="373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74"/>
        <v>0</v>
      </c>
      <c r="L4767" s="57">
        <f t="shared" si="375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72"/>
        <v>0</v>
      </c>
      <c r="C4768" s="57" t="str">
        <f t="shared" si="373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74"/>
        <v>0</v>
      </c>
      <c r="L4768" s="57">
        <f t="shared" si="375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72"/>
        <v>0</v>
      </c>
      <c r="C4769" s="57" t="str">
        <f t="shared" si="373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74"/>
        <v>0</v>
      </c>
      <c r="L4769" s="57">
        <f t="shared" si="375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72"/>
        <v>0</v>
      </c>
      <c r="C4770" s="57" t="str">
        <f t="shared" si="373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74"/>
        <v>0</v>
      </c>
      <c r="L4770" s="57">
        <f t="shared" si="375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72"/>
        <v>0</v>
      </c>
      <c r="C4771" s="57" t="str">
        <f t="shared" si="373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74"/>
        <v>0</v>
      </c>
      <c r="L4771" s="57">
        <f t="shared" si="375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72"/>
        <v>0</v>
      </c>
      <c r="C4772" s="57" t="str">
        <f t="shared" si="373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74"/>
        <v>0</v>
      </c>
      <c r="L4772" s="57">
        <f t="shared" si="375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72"/>
        <v>0</v>
      </c>
      <c r="C4773" s="57" t="str">
        <f t="shared" si="373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74"/>
        <v>0</v>
      </c>
      <c r="L4773" s="57">
        <f t="shared" si="375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72"/>
        <v>0</v>
      </c>
      <c r="C4774" s="57" t="str">
        <f t="shared" si="373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74"/>
        <v>0</v>
      </c>
      <c r="L4774" s="57">
        <f t="shared" si="375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72"/>
        <v>0</v>
      </c>
      <c r="C4775" s="57" t="str">
        <f t="shared" si="373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74"/>
        <v>0</v>
      </c>
      <c r="L4775" s="57">
        <f t="shared" si="375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ref="B4776:B4839" si="376">WEEKNUM(A4776)</f>
        <v>0</v>
      </c>
      <c r="C4776" s="57" t="str">
        <f t="shared" ref="C4776:C4839" si="377">TEXT(A4776,"Mmm")</f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74"/>
        <v>0</v>
      </c>
      <c r="L4776" s="57">
        <f t="shared" si="375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76"/>
        <v>0</v>
      </c>
      <c r="C4777" s="57" t="str">
        <f t="shared" si="377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74"/>
        <v>0</v>
      </c>
      <c r="L4777" s="57">
        <f t="shared" si="375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76"/>
        <v>0</v>
      </c>
      <c r="C4778" s="57" t="str">
        <f t="shared" si="377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74"/>
        <v>0</v>
      </c>
      <c r="L4778" s="57">
        <f t="shared" si="375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76"/>
        <v>0</v>
      </c>
      <c r="C4779" s="57" t="str">
        <f t="shared" si="377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74"/>
        <v>0</v>
      </c>
      <c r="L4779" s="57">
        <f t="shared" si="375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76"/>
        <v>0</v>
      </c>
      <c r="C4780" s="57" t="str">
        <f t="shared" si="377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74"/>
        <v>0</v>
      </c>
      <c r="L4780" s="57">
        <f t="shared" si="375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76"/>
        <v>0</v>
      </c>
      <c r="C4781" s="57" t="str">
        <f t="shared" si="377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74"/>
        <v>0</v>
      </c>
      <c r="L4781" s="57">
        <f t="shared" si="375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76"/>
        <v>0</v>
      </c>
      <c r="C4782" s="57" t="str">
        <f t="shared" si="377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74"/>
        <v>0</v>
      </c>
      <c r="L4782" s="57">
        <f t="shared" si="375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76"/>
        <v>0</v>
      </c>
      <c r="C4783" s="57" t="str">
        <f t="shared" si="377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74"/>
        <v>0</v>
      </c>
      <c r="L4783" s="57">
        <f t="shared" si="375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76"/>
        <v>0</v>
      </c>
      <c r="C4784" s="57" t="str">
        <f t="shared" si="377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74"/>
        <v>0</v>
      </c>
      <c r="L4784" s="57">
        <f t="shared" si="375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76"/>
        <v>0</v>
      </c>
      <c r="C4785" s="57" t="str">
        <f t="shared" si="377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74"/>
        <v>0</v>
      </c>
      <c r="L4785" s="57">
        <f t="shared" si="375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76"/>
        <v>0</v>
      </c>
      <c r="C4786" s="57" t="str">
        <f t="shared" si="377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74"/>
        <v>0</v>
      </c>
      <c r="L4786" s="57">
        <f t="shared" si="375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76"/>
        <v>0</v>
      </c>
      <c r="C4787" s="57" t="str">
        <f t="shared" si="377"/>
        <v>Jan</v>
      </c>
      <c r="D4787" s="4"/>
      <c r="E4787" s="57"/>
      <c r="F4787" s="57"/>
      <c r="G4787" s="57"/>
      <c r="H4787" s="57"/>
      <c r="I4787" s="57"/>
      <c r="J4787" s="57"/>
      <c r="K4787" s="57">
        <f t="shared" ref="K4787:K4850" si="378">I4787+J4787</f>
        <v>0</v>
      </c>
      <c r="L4787" s="57">
        <f t="shared" si="375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76"/>
        <v>0</v>
      </c>
      <c r="C4788" s="57" t="str">
        <f t="shared" si="377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78"/>
        <v>0</v>
      </c>
      <c r="L4788" s="57">
        <f t="shared" si="375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76"/>
        <v>0</v>
      </c>
      <c r="C4789" s="57" t="str">
        <f t="shared" si="377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78"/>
        <v>0</v>
      </c>
      <c r="L4789" s="57">
        <f t="shared" si="375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76"/>
        <v>0</v>
      </c>
      <c r="C4790" s="57" t="str">
        <f t="shared" si="377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78"/>
        <v>0</v>
      </c>
      <c r="L4790" s="57">
        <f t="shared" si="375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76"/>
        <v>0</v>
      </c>
      <c r="C4791" s="57" t="str">
        <f t="shared" si="377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78"/>
        <v>0</v>
      </c>
      <c r="L4791" s="57">
        <f t="shared" si="375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76"/>
        <v>0</v>
      </c>
      <c r="C4792" s="57" t="str">
        <f t="shared" si="377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78"/>
        <v>0</v>
      </c>
      <c r="L4792" s="57">
        <f t="shared" si="375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76"/>
        <v>0</v>
      </c>
      <c r="C4793" s="57" t="str">
        <f t="shared" si="377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78"/>
        <v>0</v>
      </c>
      <c r="L4793" s="57">
        <f t="shared" si="375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76"/>
        <v>0</v>
      </c>
      <c r="C4794" s="57" t="str">
        <f t="shared" si="377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78"/>
        <v>0</v>
      </c>
      <c r="L4794" s="57">
        <f t="shared" si="375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76"/>
        <v>0</v>
      </c>
      <c r="C4795" s="57" t="str">
        <f t="shared" si="377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78"/>
        <v>0</v>
      </c>
      <c r="L4795" s="57">
        <f t="shared" si="375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76"/>
        <v>0</v>
      </c>
      <c r="C4796" s="57" t="str">
        <f t="shared" si="377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78"/>
        <v>0</v>
      </c>
      <c r="L4796" s="57">
        <f t="shared" si="375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76"/>
        <v>0</v>
      </c>
      <c r="C4797" s="57" t="str">
        <f t="shared" si="377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78"/>
        <v>0</v>
      </c>
      <c r="L4797" s="57">
        <f t="shared" si="375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76"/>
        <v>0</v>
      </c>
      <c r="C4798" s="57" t="str">
        <f t="shared" si="377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78"/>
        <v>0</v>
      </c>
      <c r="L4798" s="57">
        <f t="shared" ref="L4798:L4861" si="379">H4798*K4798</f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76"/>
        <v>0</v>
      </c>
      <c r="C4799" s="57" t="str">
        <f t="shared" si="377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78"/>
        <v>0</v>
      </c>
      <c r="L4799" s="57">
        <f t="shared" si="379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76"/>
        <v>0</v>
      </c>
      <c r="C4800" s="57" t="str">
        <f t="shared" si="377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78"/>
        <v>0</v>
      </c>
      <c r="L4800" s="57">
        <f t="shared" si="379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76"/>
        <v>0</v>
      </c>
      <c r="C4801" s="57" t="str">
        <f t="shared" si="377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78"/>
        <v>0</v>
      </c>
      <c r="L4801" s="57">
        <f t="shared" si="379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76"/>
        <v>0</v>
      </c>
      <c r="C4802" s="57" t="str">
        <f t="shared" si="377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78"/>
        <v>0</v>
      </c>
      <c r="L4802" s="57">
        <f t="shared" si="379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76"/>
        <v>0</v>
      </c>
      <c r="C4803" s="57" t="str">
        <f t="shared" si="377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78"/>
        <v>0</v>
      </c>
      <c r="L4803" s="57">
        <f t="shared" si="379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76"/>
        <v>0</v>
      </c>
      <c r="C4804" s="57" t="str">
        <f t="shared" si="377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78"/>
        <v>0</v>
      </c>
      <c r="L4804" s="57">
        <f t="shared" si="379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76"/>
        <v>0</v>
      </c>
      <c r="C4805" s="57" t="str">
        <f t="shared" si="377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78"/>
        <v>0</v>
      </c>
      <c r="L4805" s="57">
        <f t="shared" si="379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76"/>
        <v>0</v>
      </c>
      <c r="C4806" s="57" t="str">
        <f t="shared" si="377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78"/>
        <v>0</v>
      </c>
      <c r="L4806" s="57">
        <f t="shared" si="379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76"/>
        <v>0</v>
      </c>
      <c r="C4807" s="57" t="str">
        <f t="shared" si="377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78"/>
        <v>0</v>
      </c>
      <c r="L4807" s="57">
        <f t="shared" si="379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76"/>
        <v>0</v>
      </c>
      <c r="C4808" s="57" t="str">
        <f t="shared" si="377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78"/>
        <v>0</v>
      </c>
      <c r="L4808" s="57">
        <f t="shared" si="379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76"/>
        <v>0</v>
      </c>
      <c r="C4809" s="57" t="str">
        <f t="shared" si="377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78"/>
        <v>0</v>
      </c>
      <c r="L4809" s="57">
        <f t="shared" si="379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76"/>
        <v>0</v>
      </c>
      <c r="C4810" s="57" t="str">
        <f t="shared" si="377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78"/>
        <v>0</v>
      </c>
      <c r="L4810" s="57">
        <f t="shared" si="379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76"/>
        <v>0</v>
      </c>
      <c r="C4811" s="57" t="str">
        <f t="shared" si="377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78"/>
        <v>0</v>
      </c>
      <c r="L4811" s="57">
        <f t="shared" si="379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76"/>
        <v>0</v>
      </c>
      <c r="C4812" s="57" t="str">
        <f t="shared" si="377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78"/>
        <v>0</v>
      </c>
      <c r="L4812" s="57">
        <f t="shared" si="379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76"/>
        <v>0</v>
      </c>
      <c r="C4813" s="57" t="str">
        <f t="shared" si="377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78"/>
        <v>0</v>
      </c>
      <c r="L4813" s="57">
        <f t="shared" si="379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76"/>
        <v>0</v>
      </c>
      <c r="C4814" s="57" t="str">
        <f t="shared" si="377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78"/>
        <v>0</v>
      </c>
      <c r="L4814" s="57">
        <f t="shared" si="379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76"/>
        <v>0</v>
      </c>
      <c r="C4815" s="57" t="str">
        <f t="shared" si="377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78"/>
        <v>0</v>
      </c>
      <c r="L4815" s="57">
        <f t="shared" si="379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76"/>
        <v>0</v>
      </c>
      <c r="C4816" s="57" t="str">
        <f t="shared" si="377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78"/>
        <v>0</v>
      </c>
      <c r="L4816" s="57">
        <f t="shared" si="379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76"/>
        <v>0</v>
      </c>
      <c r="C4817" s="57" t="str">
        <f t="shared" si="377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78"/>
        <v>0</v>
      </c>
      <c r="L4817" s="57">
        <f t="shared" si="379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76"/>
        <v>0</v>
      </c>
      <c r="C4818" s="57" t="str">
        <f t="shared" si="377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78"/>
        <v>0</v>
      </c>
      <c r="L4818" s="57">
        <f t="shared" si="379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76"/>
        <v>0</v>
      </c>
      <c r="C4819" s="57" t="str">
        <f t="shared" si="377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78"/>
        <v>0</v>
      </c>
      <c r="L4819" s="57">
        <f t="shared" si="379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76"/>
        <v>0</v>
      </c>
      <c r="C4820" s="57" t="str">
        <f t="shared" si="377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78"/>
        <v>0</v>
      </c>
      <c r="L4820" s="57">
        <f t="shared" si="379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76"/>
        <v>0</v>
      </c>
      <c r="C4821" s="57" t="str">
        <f t="shared" si="377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78"/>
        <v>0</v>
      </c>
      <c r="L4821" s="57">
        <f t="shared" si="379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76"/>
        <v>0</v>
      </c>
      <c r="C4822" s="57" t="str">
        <f t="shared" si="377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78"/>
        <v>0</v>
      </c>
      <c r="L4822" s="57">
        <f t="shared" si="379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76"/>
        <v>0</v>
      </c>
      <c r="C4823" s="57" t="str">
        <f t="shared" si="377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78"/>
        <v>0</v>
      </c>
      <c r="L4823" s="57">
        <f t="shared" si="379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76"/>
        <v>0</v>
      </c>
      <c r="C4824" s="57" t="str">
        <f t="shared" si="377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78"/>
        <v>0</v>
      </c>
      <c r="L4824" s="57">
        <f t="shared" si="379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76"/>
        <v>0</v>
      </c>
      <c r="C4825" s="57" t="str">
        <f t="shared" si="377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78"/>
        <v>0</v>
      </c>
      <c r="L4825" s="57">
        <f t="shared" si="379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76"/>
        <v>0</v>
      </c>
      <c r="C4826" s="57" t="str">
        <f t="shared" si="377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78"/>
        <v>0</v>
      </c>
      <c r="L4826" s="57">
        <f t="shared" si="379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76"/>
        <v>0</v>
      </c>
      <c r="C4827" s="57" t="str">
        <f t="shared" si="377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78"/>
        <v>0</v>
      </c>
      <c r="L4827" s="57">
        <f t="shared" si="379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76"/>
        <v>0</v>
      </c>
      <c r="C4828" s="57" t="str">
        <f t="shared" si="377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78"/>
        <v>0</v>
      </c>
      <c r="L4828" s="57">
        <f t="shared" si="379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76"/>
        <v>0</v>
      </c>
      <c r="C4829" s="57" t="str">
        <f t="shared" si="377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78"/>
        <v>0</v>
      </c>
      <c r="L4829" s="57">
        <f t="shared" si="379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76"/>
        <v>0</v>
      </c>
      <c r="C4830" s="57" t="str">
        <f t="shared" si="377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78"/>
        <v>0</v>
      </c>
      <c r="L4830" s="57">
        <f t="shared" si="379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76"/>
        <v>0</v>
      </c>
      <c r="C4831" s="57" t="str">
        <f t="shared" si="377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78"/>
        <v>0</v>
      </c>
      <c r="L4831" s="57">
        <f t="shared" si="379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76"/>
        <v>0</v>
      </c>
      <c r="C4832" s="57" t="str">
        <f t="shared" si="377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78"/>
        <v>0</v>
      </c>
      <c r="L4832" s="57">
        <f t="shared" si="379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76"/>
        <v>0</v>
      </c>
      <c r="C4833" s="57" t="str">
        <f t="shared" si="377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78"/>
        <v>0</v>
      </c>
      <c r="L4833" s="57">
        <f t="shared" si="379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76"/>
        <v>0</v>
      </c>
      <c r="C4834" s="57" t="str">
        <f t="shared" si="377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78"/>
        <v>0</v>
      </c>
      <c r="L4834" s="57">
        <f t="shared" si="379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76"/>
        <v>0</v>
      </c>
      <c r="C4835" s="57" t="str">
        <f t="shared" si="377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78"/>
        <v>0</v>
      </c>
      <c r="L4835" s="57">
        <f t="shared" si="379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76"/>
        <v>0</v>
      </c>
      <c r="C4836" s="57" t="str">
        <f t="shared" si="377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78"/>
        <v>0</v>
      </c>
      <c r="L4836" s="57">
        <f t="shared" si="379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76"/>
        <v>0</v>
      </c>
      <c r="C4837" s="57" t="str">
        <f t="shared" si="377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78"/>
        <v>0</v>
      </c>
      <c r="L4837" s="57">
        <f t="shared" si="379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76"/>
        <v>0</v>
      </c>
      <c r="C4838" s="57" t="str">
        <f t="shared" si="377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78"/>
        <v>0</v>
      </c>
      <c r="L4838" s="57">
        <f t="shared" si="379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76"/>
        <v>0</v>
      </c>
      <c r="C4839" s="57" t="str">
        <f t="shared" si="377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78"/>
        <v>0</v>
      </c>
      <c r="L4839" s="57">
        <f t="shared" si="379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ref="B4840:B4903" si="380">WEEKNUM(A4840)</f>
        <v>0</v>
      </c>
      <c r="C4840" s="57" t="str">
        <f t="shared" ref="C4840:C4903" si="381">TEXT(A4840,"Mmm")</f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78"/>
        <v>0</v>
      </c>
      <c r="L4840" s="57">
        <f t="shared" si="379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80"/>
        <v>0</v>
      </c>
      <c r="C4841" s="57" t="str">
        <f t="shared" si="381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78"/>
        <v>0</v>
      </c>
      <c r="L4841" s="57">
        <f t="shared" si="379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80"/>
        <v>0</v>
      </c>
      <c r="C4842" s="57" t="str">
        <f t="shared" si="381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78"/>
        <v>0</v>
      </c>
      <c r="L4842" s="57">
        <f t="shared" si="379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80"/>
        <v>0</v>
      </c>
      <c r="C4843" s="57" t="str">
        <f t="shared" si="381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78"/>
        <v>0</v>
      </c>
      <c r="L4843" s="57">
        <f t="shared" si="379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80"/>
        <v>0</v>
      </c>
      <c r="C4844" s="57" t="str">
        <f t="shared" si="381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78"/>
        <v>0</v>
      </c>
      <c r="L4844" s="57">
        <f t="shared" si="379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80"/>
        <v>0</v>
      </c>
      <c r="C4845" s="57" t="str">
        <f t="shared" si="381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78"/>
        <v>0</v>
      </c>
      <c r="L4845" s="57">
        <f t="shared" si="379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80"/>
        <v>0</v>
      </c>
      <c r="C4846" s="57" t="str">
        <f t="shared" si="381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78"/>
        <v>0</v>
      </c>
      <c r="L4846" s="57">
        <f t="shared" si="379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80"/>
        <v>0</v>
      </c>
      <c r="C4847" s="57" t="str">
        <f t="shared" si="381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78"/>
        <v>0</v>
      </c>
      <c r="L4847" s="57">
        <f t="shared" si="379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80"/>
        <v>0</v>
      </c>
      <c r="C4848" s="57" t="str">
        <f t="shared" si="381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78"/>
        <v>0</v>
      </c>
      <c r="L4848" s="57">
        <f t="shared" si="379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80"/>
        <v>0</v>
      </c>
      <c r="C4849" s="57" t="str">
        <f t="shared" si="381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78"/>
        <v>0</v>
      </c>
      <c r="L4849" s="57">
        <f t="shared" si="379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80"/>
        <v>0</v>
      </c>
      <c r="C4850" s="57" t="str">
        <f t="shared" si="381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78"/>
        <v>0</v>
      </c>
      <c r="L4850" s="57">
        <f t="shared" si="379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80"/>
        <v>0</v>
      </c>
      <c r="C4851" s="57" t="str">
        <f t="shared" si="381"/>
        <v>Jan</v>
      </c>
      <c r="D4851" s="4"/>
      <c r="E4851" s="57"/>
      <c r="F4851" s="57"/>
      <c r="G4851" s="57"/>
      <c r="H4851" s="57"/>
      <c r="I4851" s="57"/>
      <c r="J4851" s="57"/>
      <c r="K4851" s="57">
        <f t="shared" ref="K4851:K4914" si="382">I4851+J4851</f>
        <v>0</v>
      </c>
      <c r="L4851" s="57">
        <f t="shared" si="379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80"/>
        <v>0</v>
      </c>
      <c r="C4852" s="57" t="str">
        <f t="shared" si="381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82"/>
        <v>0</v>
      </c>
      <c r="L4852" s="57">
        <f t="shared" si="379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80"/>
        <v>0</v>
      </c>
      <c r="C4853" s="57" t="str">
        <f t="shared" si="381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82"/>
        <v>0</v>
      </c>
      <c r="L4853" s="57">
        <f t="shared" si="379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80"/>
        <v>0</v>
      </c>
      <c r="C4854" s="57" t="str">
        <f t="shared" si="381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82"/>
        <v>0</v>
      </c>
      <c r="L4854" s="57">
        <f t="shared" si="379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80"/>
        <v>0</v>
      </c>
      <c r="C4855" s="57" t="str">
        <f t="shared" si="381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82"/>
        <v>0</v>
      </c>
      <c r="L4855" s="57">
        <f t="shared" si="379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80"/>
        <v>0</v>
      </c>
      <c r="C4856" s="57" t="str">
        <f t="shared" si="381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82"/>
        <v>0</v>
      </c>
      <c r="L4856" s="57">
        <f t="shared" si="379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80"/>
        <v>0</v>
      </c>
      <c r="C4857" s="57" t="str">
        <f t="shared" si="381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82"/>
        <v>0</v>
      </c>
      <c r="L4857" s="57">
        <f t="shared" si="379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80"/>
        <v>0</v>
      </c>
      <c r="C4858" s="57" t="str">
        <f t="shared" si="381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82"/>
        <v>0</v>
      </c>
      <c r="L4858" s="57">
        <f t="shared" si="379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80"/>
        <v>0</v>
      </c>
      <c r="C4859" s="57" t="str">
        <f t="shared" si="381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82"/>
        <v>0</v>
      </c>
      <c r="L4859" s="57">
        <f t="shared" si="379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80"/>
        <v>0</v>
      </c>
      <c r="C4860" s="57" t="str">
        <f t="shared" si="381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82"/>
        <v>0</v>
      </c>
      <c r="L4860" s="57">
        <f t="shared" si="379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80"/>
        <v>0</v>
      </c>
      <c r="C4861" s="57" t="str">
        <f t="shared" si="381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82"/>
        <v>0</v>
      </c>
      <c r="L4861" s="57">
        <f t="shared" si="379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80"/>
        <v>0</v>
      </c>
      <c r="C4862" s="57" t="str">
        <f t="shared" si="381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82"/>
        <v>0</v>
      </c>
      <c r="L4862" s="57">
        <f t="shared" ref="L4862:L4925" si="383">H4862*K4862</f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80"/>
        <v>0</v>
      </c>
      <c r="C4863" s="57" t="str">
        <f t="shared" si="381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82"/>
        <v>0</v>
      </c>
      <c r="L4863" s="57">
        <f t="shared" si="383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80"/>
        <v>0</v>
      </c>
      <c r="C4864" s="57" t="str">
        <f t="shared" si="381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82"/>
        <v>0</v>
      </c>
      <c r="L4864" s="57">
        <f t="shared" si="383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80"/>
        <v>0</v>
      </c>
      <c r="C4865" s="57" t="str">
        <f t="shared" si="381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82"/>
        <v>0</v>
      </c>
      <c r="L4865" s="57">
        <f t="shared" si="383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80"/>
        <v>0</v>
      </c>
      <c r="C4866" s="57" t="str">
        <f t="shared" si="381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82"/>
        <v>0</v>
      </c>
      <c r="L4866" s="57">
        <f t="shared" si="383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80"/>
        <v>0</v>
      </c>
      <c r="C4867" s="57" t="str">
        <f t="shared" si="381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82"/>
        <v>0</v>
      </c>
      <c r="L4867" s="57">
        <f t="shared" si="383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80"/>
        <v>0</v>
      </c>
      <c r="C4868" s="57" t="str">
        <f t="shared" si="381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82"/>
        <v>0</v>
      </c>
      <c r="L4868" s="57">
        <f t="shared" si="383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80"/>
        <v>0</v>
      </c>
      <c r="C4869" s="57" t="str">
        <f t="shared" si="381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82"/>
        <v>0</v>
      </c>
      <c r="L4869" s="57">
        <f t="shared" si="383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80"/>
        <v>0</v>
      </c>
      <c r="C4870" s="57" t="str">
        <f t="shared" si="381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82"/>
        <v>0</v>
      </c>
      <c r="L4870" s="57">
        <f t="shared" si="383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80"/>
        <v>0</v>
      </c>
      <c r="C4871" s="57" t="str">
        <f t="shared" si="381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82"/>
        <v>0</v>
      </c>
      <c r="L4871" s="57">
        <f t="shared" si="383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80"/>
        <v>0</v>
      </c>
      <c r="C4872" s="57" t="str">
        <f t="shared" si="381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82"/>
        <v>0</v>
      </c>
      <c r="L4872" s="57">
        <f t="shared" si="383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80"/>
        <v>0</v>
      </c>
      <c r="C4873" s="57" t="str">
        <f t="shared" si="381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82"/>
        <v>0</v>
      </c>
      <c r="L4873" s="57">
        <f t="shared" si="383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80"/>
        <v>0</v>
      </c>
      <c r="C4874" s="57" t="str">
        <f t="shared" si="381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82"/>
        <v>0</v>
      </c>
      <c r="L4874" s="57">
        <f t="shared" si="383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80"/>
        <v>0</v>
      </c>
      <c r="C4875" s="57" t="str">
        <f t="shared" si="381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82"/>
        <v>0</v>
      </c>
      <c r="L4875" s="57">
        <f t="shared" si="383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80"/>
        <v>0</v>
      </c>
      <c r="C4876" s="57" t="str">
        <f t="shared" si="381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82"/>
        <v>0</v>
      </c>
      <c r="L4876" s="57">
        <f t="shared" si="383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80"/>
        <v>0</v>
      </c>
      <c r="C4877" s="57" t="str">
        <f t="shared" si="381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82"/>
        <v>0</v>
      </c>
      <c r="L4877" s="57">
        <f t="shared" si="383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80"/>
        <v>0</v>
      </c>
      <c r="C4878" s="57" t="str">
        <f t="shared" si="381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82"/>
        <v>0</v>
      </c>
      <c r="L4878" s="57">
        <f t="shared" si="383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80"/>
        <v>0</v>
      </c>
      <c r="C4879" s="57" t="str">
        <f t="shared" si="381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82"/>
        <v>0</v>
      </c>
      <c r="L4879" s="57">
        <f t="shared" si="383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80"/>
        <v>0</v>
      </c>
      <c r="C4880" s="57" t="str">
        <f t="shared" si="381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82"/>
        <v>0</v>
      </c>
      <c r="L4880" s="57">
        <f t="shared" si="383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80"/>
        <v>0</v>
      </c>
      <c r="C4881" s="57" t="str">
        <f t="shared" si="381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82"/>
        <v>0</v>
      </c>
      <c r="L4881" s="57">
        <f t="shared" si="383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80"/>
        <v>0</v>
      </c>
      <c r="C4882" s="57" t="str">
        <f t="shared" si="381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82"/>
        <v>0</v>
      </c>
      <c r="L4882" s="57">
        <f t="shared" si="383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80"/>
        <v>0</v>
      </c>
      <c r="C4883" s="57" t="str">
        <f t="shared" si="381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82"/>
        <v>0</v>
      </c>
      <c r="L4883" s="57">
        <f t="shared" si="383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80"/>
        <v>0</v>
      </c>
      <c r="C4884" s="57" t="str">
        <f t="shared" si="381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82"/>
        <v>0</v>
      </c>
      <c r="L4884" s="57">
        <f t="shared" si="383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80"/>
        <v>0</v>
      </c>
      <c r="C4885" s="57" t="str">
        <f t="shared" si="381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82"/>
        <v>0</v>
      </c>
      <c r="L4885" s="57">
        <f t="shared" si="383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80"/>
        <v>0</v>
      </c>
      <c r="C4886" s="57" t="str">
        <f t="shared" si="381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82"/>
        <v>0</v>
      </c>
      <c r="L4886" s="57">
        <f t="shared" si="383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80"/>
        <v>0</v>
      </c>
      <c r="C4887" s="57" t="str">
        <f t="shared" si="381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82"/>
        <v>0</v>
      </c>
      <c r="L4887" s="57">
        <f t="shared" si="383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80"/>
        <v>0</v>
      </c>
      <c r="C4888" s="57" t="str">
        <f t="shared" si="381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82"/>
        <v>0</v>
      </c>
      <c r="L4888" s="57">
        <f t="shared" si="383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80"/>
        <v>0</v>
      </c>
      <c r="C4889" s="57" t="str">
        <f t="shared" si="381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82"/>
        <v>0</v>
      </c>
      <c r="L4889" s="57">
        <f t="shared" si="383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80"/>
        <v>0</v>
      </c>
      <c r="C4890" s="57" t="str">
        <f t="shared" si="381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82"/>
        <v>0</v>
      </c>
      <c r="L4890" s="57">
        <f t="shared" si="383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80"/>
        <v>0</v>
      </c>
      <c r="C4891" s="57" t="str">
        <f t="shared" si="381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82"/>
        <v>0</v>
      </c>
      <c r="L4891" s="57">
        <f t="shared" si="383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80"/>
        <v>0</v>
      </c>
      <c r="C4892" s="57" t="str">
        <f t="shared" si="381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82"/>
        <v>0</v>
      </c>
      <c r="L4892" s="57">
        <f t="shared" si="383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80"/>
        <v>0</v>
      </c>
      <c r="C4893" s="57" t="str">
        <f t="shared" si="381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82"/>
        <v>0</v>
      </c>
      <c r="L4893" s="57">
        <f t="shared" si="383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80"/>
        <v>0</v>
      </c>
      <c r="C4894" s="57" t="str">
        <f t="shared" si="381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82"/>
        <v>0</v>
      </c>
      <c r="L4894" s="57">
        <f t="shared" si="383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80"/>
        <v>0</v>
      </c>
      <c r="C4895" s="57" t="str">
        <f t="shared" si="381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82"/>
        <v>0</v>
      </c>
      <c r="L4895" s="57">
        <f t="shared" si="383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80"/>
        <v>0</v>
      </c>
      <c r="C4896" s="57" t="str">
        <f t="shared" si="381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82"/>
        <v>0</v>
      </c>
      <c r="L4896" s="57">
        <f t="shared" si="383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80"/>
        <v>0</v>
      </c>
      <c r="C4897" s="57" t="str">
        <f t="shared" si="381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82"/>
        <v>0</v>
      </c>
      <c r="L4897" s="57">
        <f t="shared" si="383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80"/>
        <v>0</v>
      </c>
      <c r="C4898" s="57" t="str">
        <f t="shared" si="381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82"/>
        <v>0</v>
      </c>
      <c r="L4898" s="57">
        <f t="shared" si="383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80"/>
        <v>0</v>
      </c>
      <c r="C4899" s="57" t="str">
        <f t="shared" si="381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82"/>
        <v>0</v>
      </c>
      <c r="L4899" s="57">
        <f t="shared" si="383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80"/>
        <v>0</v>
      </c>
      <c r="C4900" s="57" t="str">
        <f t="shared" si="381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82"/>
        <v>0</v>
      </c>
      <c r="L4900" s="57">
        <f t="shared" si="383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80"/>
        <v>0</v>
      </c>
      <c r="C4901" s="57" t="str">
        <f t="shared" si="381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82"/>
        <v>0</v>
      </c>
      <c r="L4901" s="57">
        <f t="shared" si="383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80"/>
        <v>0</v>
      </c>
      <c r="C4902" s="57" t="str">
        <f t="shared" si="381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82"/>
        <v>0</v>
      </c>
      <c r="L4902" s="57">
        <f t="shared" si="383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80"/>
        <v>0</v>
      </c>
      <c r="C4903" s="57" t="str">
        <f t="shared" si="381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82"/>
        <v>0</v>
      </c>
      <c r="L4903" s="57">
        <f t="shared" si="383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ref="B4904:B4967" si="384">WEEKNUM(A4904)</f>
        <v>0</v>
      </c>
      <c r="C4904" s="57" t="str">
        <f t="shared" ref="C4904:C4967" si="385">TEXT(A4904,"Mmm")</f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82"/>
        <v>0</v>
      </c>
      <c r="L4904" s="57">
        <f t="shared" si="383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84"/>
        <v>0</v>
      </c>
      <c r="C4905" s="57" t="str">
        <f t="shared" si="385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82"/>
        <v>0</v>
      </c>
      <c r="L4905" s="57">
        <f t="shared" si="383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84"/>
        <v>0</v>
      </c>
      <c r="C4906" s="57" t="str">
        <f t="shared" si="385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82"/>
        <v>0</v>
      </c>
      <c r="L4906" s="57">
        <f t="shared" si="383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84"/>
        <v>0</v>
      </c>
      <c r="C4907" s="57" t="str">
        <f t="shared" si="385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82"/>
        <v>0</v>
      </c>
      <c r="L4907" s="57">
        <f t="shared" si="383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84"/>
        <v>0</v>
      </c>
      <c r="C4908" s="57" t="str">
        <f t="shared" si="385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82"/>
        <v>0</v>
      </c>
      <c r="L4908" s="57">
        <f t="shared" si="383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84"/>
        <v>0</v>
      </c>
      <c r="C4909" s="57" t="str">
        <f t="shared" si="385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82"/>
        <v>0</v>
      </c>
      <c r="L4909" s="57">
        <f t="shared" si="383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84"/>
        <v>0</v>
      </c>
      <c r="C4910" s="57" t="str">
        <f t="shared" si="385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82"/>
        <v>0</v>
      </c>
      <c r="L4910" s="57">
        <f t="shared" si="383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84"/>
        <v>0</v>
      </c>
      <c r="C4911" s="57" t="str">
        <f t="shared" si="385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82"/>
        <v>0</v>
      </c>
      <c r="L4911" s="57">
        <f t="shared" si="383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84"/>
        <v>0</v>
      </c>
      <c r="C4912" s="57" t="str">
        <f t="shared" si="385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82"/>
        <v>0</v>
      </c>
      <c r="L4912" s="57">
        <f t="shared" si="383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84"/>
        <v>0</v>
      </c>
      <c r="C4913" s="57" t="str">
        <f t="shared" si="385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82"/>
        <v>0</v>
      </c>
      <c r="L4913" s="57">
        <f t="shared" si="383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84"/>
        <v>0</v>
      </c>
      <c r="C4914" s="57" t="str">
        <f t="shared" si="385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82"/>
        <v>0</v>
      </c>
      <c r="L4914" s="57">
        <f t="shared" si="383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84"/>
        <v>0</v>
      </c>
      <c r="C4915" s="57" t="str">
        <f t="shared" si="385"/>
        <v>Jan</v>
      </c>
      <c r="D4915" s="4"/>
      <c r="E4915" s="57"/>
      <c r="F4915" s="57"/>
      <c r="G4915" s="57"/>
      <c r="H4915" s="57"/>
      <c r="I4915" s="57"/>
      <c r="J4915" s="57"/>
      <c r="K4915" s="57">
        <f t="shared" ref="K4915:K4978" si="386">I4915+J4915</f>
        <v>0</v>
      </c>
      <c r="L4915" s="57">
        <f t="shared" si="383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84"/>
        <v>0</v>
      </c>
      <c r="C4916" s="57" t="str">
        <f t="shared" si="385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86"/>
        <v>0</v>
      </c>
      <c r="L4916" s="57">
        <f t="shared" si="383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84"/>
        <v>0</v>
      </c>
      <c r="C4917" s="57" t="str">
        <f t="shared" si="385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86"/>
        <v>0</v>
      </c>
      <c r="L4917" s="57">
        <f t="shared" si="383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84"/>
        <v>0</v>
      </c>
      <c r="C4918" s="57" t="str">
        <f t="shared" si="385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86"/>
        <v>0</v>
      </c>
      <c r="L4918" s="57">
        <f t="shared" si="383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84"/>
        <v>0</v>
      </c>
      <c r="C4919" s="57" t="str">
        <f t="shared" si="385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86"/>
        <v>0</v>
      </c>
      <c r="L4919" s="57">
        <f t="shared" si="383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84"/>
        <v>0</v>
      </c>
      <c r="C4920" s="57" t="str">
        <f t="shared" si="385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86"/>
        <v>0</v>
      </c>
      <c r="L4920" s="57">
        <f t="shared" si="383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84"/>
        <v>0</v>
      </c>
      <c r="C4921" s="57" t="str">
        <f t="shared" si="385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86"/>
        <v>0</v>
      </c>
      <c r="L4921" s="57">
        <f t="shared" si="383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84"/>
        <v>0</v>
      </c>
      <c r="C4922" s="57" t="str">
        <f t="shared" si="385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86"/>
        <v>0</v>
      </c>
      <c r="L4922" s="57">
        <f t="shared" si="383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84"/>
        <v>0</v>
      </c>
      <c r="C4923" s="57" t="str">
        <f t="shared" si="385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86"/>
        <v>0</v>
      </c>
      <c r="L4923" s="57">
        <f t="shared" si="383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84"/>
        <v>0</v>
      </c>
      <c r="C4924" s="57" t="str">
        <f t="shared" si="385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86"/>
        <v>0</v>
      </c>
      <c r="L4924" s="57">
        <f t="shared" si="383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84"/>
        <v>0</v>
      </c>
      <c r="C4925" s="57" t="str">
        <f t="shared" si="385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86"/>
        <v>0</v>
      </c>
      <c r="L4925" s="57">
        <f t="shared" si="383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84"/>
        <v>0</v>
      </c>
      <c r="C4926" s="57" t="str">
        <f t="shared" si="385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86"/>
        <v>0</v>
      </c>
      <c r="L4926" s="57">
        <f t="shared" ref="L4926:L4989" si="387">H4926*K4926</f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84"/>
        <v>0</v>
      </c>
      <c r="C4927" s="57" t="str">
        <f t="shared" si="385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86"/>
        <v>0</v>
      </c>
      <c r="L4927" s="57">
        <f t="shared" si="387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84"/>
        <v>0</v>
      </c>
      <c r="C4928" s="57" t="str">
        <f t="shared" si="385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86"/>
        <v>0</v>
      </c>
      <c r="L4928" s="57">
        <f t="shared" si="387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84"/>
        <v>0</v>
      </c>
      <c r="C4929" s="57" t="str">
        <f t="shared" si="385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86"/>
        <v>0</v>
      </c>
      <c r="L4929" s="57">
        <f t="shared" si="387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84"/>
        <v>0</v>
      </c>
      <c r="C4930" s="57" t="str">
        <f t="shared" si="385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86"/>
        <v>0</v>
      </c>
      <c r="L4930" s="57">
        <f t="shared" si="387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84"/>
        <v>0</v>
      </c>
      <c r="C4931" s="57" t="str">
        <f t="shared" si="385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86"/>
        <v>0</v>
      </c>
      <c r="L4931" s="57">
        <f t="shared" si="387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84"/>
        <v>0</v>
      </c>
      <c r="C4932" s="57" t="str">
        <f t="shared" si="385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86"/>
        <v>0</v>
      </c>
      <c r="L4932" s="57">
        <f t="shared" si="387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84"/>
        <v>0</v>
      </c>
      <c r="C4933" s="57" t="str">
        <f t="shared" si="385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86"/>
        <v>0</v>
      </c>
      <c r="L4933" s="57">
        <f t="shared" si="387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84"/>
        <v>0</v>
      </c>
      <c r="C4934" s="57" t="str">
        <f t="shared" si="385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86"/>
        <v>0</v>
      </c>
      <c r="L4934" s="57">
        <f t="shared" si="387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84"/>
        <v>0</v>
      </c>
      <c r="C4935" s="57" t="str">
        <f t="shared" si="385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86"/>
        <v>0</v>
      </c>
      <c r="L4935" s="57">
        <f t="shared" si="387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84"/>
        <v>0</v>
      </c>
      <c r="C4936" s="57" t="str">
        <f t="shared" si="385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86"/>
        <v>0</v>
      </c>
      <c r="L4936" s="57">
        <f t="shared" si="387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84"/>
        <v>0</v>
      </c>
      <c r="C4937" s="57" t="str">
        <f t="shared" si="385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86"/>
        <v>0</v>
      </c>
      <c r="L4937" s="57">
        <f t="shared" si="387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84"/>
        <v>0</v>
      </c>
      <c r="C4938" s="57" t="str">
        <f t="shared" si="385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86"/>
        <v>0</v>
      </c>
      <c r="L4938" s="57">
        <f t="shared" si="387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84"/>
        <v>0</v>
      </c>
      <c r="C4939" s="57" t="str">
        <f t="shared" si="385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86"/>
        <v>0</v>
      </c>
      <c r="L4939" s="57">
        <f t="shared" si="387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84"/>
        <v>0</v>
      </c>
      <c r="C4940" s="57" t="str">
        <f t="shared" si="385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86"/>
        <v>0</v>
      </c>
      <c r="L4940" s="57">
        <f t="shared" si="387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84"/>
        <v>0</v>
      </c>
      <c r="C4941" s="57" t="str">
        <f t="shared" si="385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86"/>
        <v>0</v>
      </c>
      <c r="L4941" s="57">
        <f t="shared" si="387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84"/>
        <v>0</v>
      </c>
      <c r="C4942" s="57" t="str">
        <f t="shared" si="385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86"/>
        <v>0</v>
      </c>
      <c r="L4942" s="57">
        <f t="shared" si="387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84"/>
        <v>0</v>
      </c>
      <c r="C4943" s="57" t="str">
        <f t="shared" si="385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86"/>
        <v>0</v>
      </c>
      <c r="L4943" s="57">
        <f t="shared" si="387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84"/>
        <v>0</v>
      </c>
      <c r="C4944" s="57" t="str">
        <f t="shared" si="385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86"/>
        <v>0</v>
      </c>
      <c r="L4944" s="57">
        <f t="shared" si="387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84"/>
        <v>0</v>
      </c>
      <c r="C4945" s="57" t="str">
        <f t="shared" si="385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86"/>
        <v>0</v>
      </c>
      <c r="L4945" s="57">
        <f t="shared" si="387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84"/>
        <v>0</v>
      </c>
      <c r="C4946" s="57" t="str">
        <f t="shared" si="385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86"/>
        <v>0</v>
      </c>
      <c r="L4946" s="57">
        <f t="shared" si="387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84"/>
        <v>0</v>
      </c>
      <c r="C4947" s="57" t="str">
        <f t="shared" si="385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86"/>
        <v>0</v>
      </c>
      <c r="L4947" s="57">
        <f t="shared" si="387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84"/>
        <v>0</v>
      </c>
      <c r="C4948" s="57" t="str">
        <f t="shared" si="385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86"/>
        <v>0</v>
      </c>
      <c r="L4948" s="57">
        <f t="shared" si="387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84"/>
        <v>0</v>
      </c>
      <c r="C4949" s="57" t="str">
        <f t="shared" si="385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86"/>
        <v>0</v>
      </c>
      <c r="L4949" s="57">
        <f t="shared" si="387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84"/>
        <v>0</v>
      </c>
      <c r="C4950" s="57" t="str">
        <f t="shared" si="385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86"/>
        <v>0</v>
      </c>
      <c r="L4950" s="57">
        <f t="shared" si="387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84"/>
        <v>0</v>
      </c>
      <c r="C4951" s="57" t="str">
        <f t="shared" si="385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86"/>
        <v>0</v>
      </c>
      <c r="L4951" s="57">
        <f t="shared" si="387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84"/>
        <v>0</v>
      </c>
      <c r="C4952" s="57" t="str">
        <f t="shared" si="385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86"/>
        <v>0</v>
      </c>
      <c r="L4952" s="57">
        <f t="shared" si="387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84"/>
        <v>0</v>
      </c>
      <c r="C4953" s="57" t="str">
        <f t="shared" si="385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86"/>
        <v>0</v>
      </c>
      <c r="L4953" s="57">
        <f t="shared" si="387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84"/>
        <v>0</v>
      </c>
      <c r="C4954" s="57" t="str">
        <f t="shared" si="385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86"/>
        <v>0</v>
      </c>
      <c r="L4954" s="57">
        <f t="shared" si="387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84"/>
        <v>0</v>
      </c>
      <c r="C4955" s="57" t="str">
        <f t="shared" si="385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86"/>
        <v>0</v>
      </c>
      <c r="L4955" s="57">
        <f t="shared" si="387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84"/>
        <v>0</v>
      </c>
      <c r="C4956" s="57" t="str">
        <f t="shared" si="385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86"/>
        <v>0</v>
      </c>
      <c r="L4956" s="57">
        <f t="shared" si="387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84"/>
        <v>0</v>
      </c>
      <c r="C4957" s="57" t="str">
        <f t="shared" si="385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86"/>
        <v>0</v>
      </c>
      <c r="L4957" s="57">
        <f t="shared" si="387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84"/>
        <v>0</v>
      </c>
      <c r="C4958" s="57" t="str">
        <f t="shared" si="385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86"/>
        <v>0</v>
      </c>
      <c r="L4958" s="57">
        <f t="shared" si="387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84"/>
        <v>0</v>
      </c>
      <c r="C4959" s="57" t="str">
        <f t="shared" si="385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86"/>
        <v>0</v>
      </c>
      <c r="L4959" s="57">
        <f t="shared" si="387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84"/>
        <v>0</v>
      </c>
      <c r="C4960" s="57" t="str">
        <f t="shared" si="385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86"/>
        <v>0</v>
      </c>
      <c r="L4960" s="57">
        <f t="shared" si="387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84"/>
        <v>0</v>
      </c>
      <c r="C4961" s="57" t="str">
        <f t="shared" si="385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86"/>
        <v>0</v>
      </c>
      <c r="L4961" s="57">
        <f t="shared" si="387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84"/>
        <v>0</v>
      </c>
      <c r="C4962" s="57" t="str">
        <f t="shared" si="385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86"/>
        <v>0</v>
      </c>
      <c r="L4962" s="57">
        <f t="shared" si="387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84"/>
        <v>0</v>
      </c>
      <c r="C4963" s="57" t="str">
        <f t="shared" si="385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86"/>
        <v>0</v>
      </c>
      <c r="L4963" s="57">
        <f t="shared" si="387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84"/>
        <v>0</v>
      </c>
      <c r="C4964" s="57" t="str">
        <f t="shared" si="385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86"/>
        <v>0</v>
      </c>
      <c r="L4964" s="57">
        <f t="shared" si="387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84"/>
        <v>0</v>
      </c>
      <c r="C4965" s="57" t="str">
        <f t="shared" si="385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86"/>
        <v>0</v>
      </c>
      <c r="L4965" s="57">
        <f t="shared" si="387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84"/>
        <v>0</v>
      </c>
      <c r="C4966" s="57" t="str">
        <f t="shared" si="385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86"/>
        <v>0</v>
      </c>
      <c r="L4966" s="57">
        <f t="shared" si="387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84"/>
        <v>0</v>
      </c>
      <c r="C4967" s="57" t="str">
        <f t="shared" si="385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86"/>
        <v>0</v>
      </c>
      <c r="L4967" s="57">
        <f t="shared" si="387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ref="B4968:B5031" si="388">WEEKNUM(A4968)</f>
        <v>0</v>
      </c>
      <c r="C4968" s="57" t="str">
        <f t="shared" ref="C4968:C5031" si="389">TEXT(A4968,"Mmm")</f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86"/>
        <v>0</v>
      </c>
      <c r="L4968" s="57">
        <f t="shared" si="387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88"/>
        <v>0</v>
      </c>
      <c r="C4969" s="57" t="str">
        <f t="shared" si="389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86"/>
        <v>0</v>
      </c>
      <c r="L4969" s="57">
        <f t="shared" si="387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88"/>
        <v>0</v>
      </c>
      <c r="C4970" s="57" t="str">
        <f t="shared" si="389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86"/>
        <v>0</v>
      </c>
      <c r="L4970" s="57">
        <f t="shared" si="387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88"/>
        <v>0</v>
      </c>
      <c r="C4971" s="57" t="str">
        <f t="shared" si="389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86"/>
        <v>0</v>
      </c>
      <c r="L4971" s="57">
        <f t="shared" si="387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88"/>
        <v>0</v>
      </c>
      <c r="C4972" s="57" t="str">
        <f t="shared" si="389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86"/>
        <v>0</v>
      </c>
      <c r="L4972" s="57">
        <f t="shared" si="387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88"/>
        <v>0</v>
      </c>
      <c r="C4973" s="57" t="str">
        <f t="shared" si="389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86"/>
        <v>0</v>
      </c>
      <c r="L4973" s="57">
        <f t="shared" si="387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88"/>
        <v>0</v>
      </c>
      <c r="C4974" s="57" t="str">
        <f t="shared" si="389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86"/>
        <v>0</v>
      </c>
      <c r="L4974" s="57">
        <f t="shared" si="387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88"/>
        <v>0</v>
      </c>
      <c r="C4975" s="57" t="str">
        <f t="shared" si="389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86"/>
        <v>0</v>
      </c>
      <c r="L4975" s="57">
        <f t="shared" si="387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88"/>
        <v>0</v>
      </c>
      <c r="C4976" s="57" t="str">
        <f t="shared" si="389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86"/>
        <v>0</v>
      </c>
      <c r="L4976" s="57">
        <f t="shared" si="387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88"/>
        <v>0</v>
      </c>
      <c r="C4977" s="57" t="str">
        <f t="shared" si="389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86"/>
        <v>0</v>
      </c>
      <c r="L4977" s="57">
        <f t="shared" si="387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88"/>
        <v>0</v>
      </c>
      <c r="C4978" s="57" t="str">
        <f t="shared" si="389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86"/>
        <v>0</v>
      </c>
      <c r="L4978" s="57">
        <f t="shared" si="387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88"/>
        <v>0</v>
      </c>
      <c r="C4979" s="57" t="str">
        <f t="shared" si="389"/>
        <v>Jan</v>
      </c>
      <c r="D4979" s="4"/>
      <c r="E4979" s="57"/>
      <c r="F4979" s="57"/>
      <c r="G4979" s="57"/>
      <c r="H4979" s="57"/>
      <c r="I4979" s="57"/>
      <c r="J4979" s="57"/>
      <c r="K4979" s="57">
        <f t="shared" ref="K4979:K5042" si="390">I4979+J4979</f>
        <v>0</v>
      </c>
      <c r="L4979" s="57">
        <f t="shared" si="387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88"/>
        <v>0</v>
      </c>
      <c r="C4980" s="57" t="str">
        <f t="shared" si="389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90"/>
        <v>0</v>
      </c>
      <c r="L4980" s="57">
        <f t="shared" si="387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88"/>
        <v>0</v>
      </c>
      <c r="C4981" s="57" t="str">
        <f t="shared" si="389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90"/>
        <v>0</v>
      </c>
      <c r="L4981" s="57">
        <f t="shared" si="387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88"/>
        <v>0</v>
      </c>
      <c r="C4982" s="57" t="str">
        <f t="shared" si="389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90"/>
        <v>0</v>
      </c>
      <c r="L4982" s="57">
        <f t="shared" si="387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88"/>
        <v>0</v>
      </c>
      <c r="C4983" s="57" t="str">
        <f t="shared" si="389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90"/>
        <v>0</v>
      </c>
      <c r="L4983" s="57">
        <f t="shared" si="387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88"/>
        <v>0</v>
      </c>
      <c r="C4984" s="57" t="str">
        <f t="shared" si="389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90"/>
        <v>0</v>
      </c>
      <c r="L4984" s="57">
        <f t="shared" si="387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88"/>
        <v>0</v>
      </c>
      <c r="C4985" s="57" t="str">
        <f t="shared" si="389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90"/>
        <v>0</v>
      </c>
      <c r="L4985" s="57">
        <f t="shared" si="387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88"/>
        <v>0</v>
      </c>
      <c r="C4986" s="57" t="str">
        <f t="shared" si="389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90"/>
        <v>0</v>
      </c>
      <c r="L4986" s="57">
        <f t="shared" si="387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88"/>
        <v>0</v>
      </c>
      <c r="C4987" s="57" t="str">
        <f t="shared" si="389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90"/>
        <v>0</v>
      </c>
      <c r="L4987" s="57">
        <f t="shared" si="387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88"/>
        <v>0</v>
      </c>
      <c r="C4988" s="57" t="str">
        <f t="shared" si="389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90"/>
        <v>0</v>
      </c>
      <c r="L4988" s="57">
        <f t="shared" si="387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88"/>
        <v>0</v>
      </c>
      <c r="C4989" s="57" t="str">
        <f t="shared" si="389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90"/>
        <v>0</v>
      </c>
      <c r="L4989" s="57">
        <f t="shared" si="387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88"/>
        <v>0</v>
      </c>
      <c r="C4990" s="57" t="str">
        <f t="shared" si="389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90"/>
        <v>0</v>
      </c>
      <c r="L4990" s="57">
        <f t="shared" ref="L4990:L5053" si="391">H4990*K4990</f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88"/>
        <v>0</v>
      </c>
      <c r="C4991" s="57" t="str">
        <f t="shared" si="389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90"/>
        <v>0</v>
      </c>
      <c r="L4991" s="57">
        <f t="shared" si="391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88"/>
        <v>0</v>
      </c>
      <c r="C4992" s="57" t="str">
        <f t="shared" si="389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90"/>
        <v>0</v>
      </c>
      <c r="L4992" s="57">
        <f t="shared" si="391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88"/>
        <v>0</v>
      </c>
      <c r="C4993" s="57" t="str">
        <f t="shared" si="389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90"/>
        <v>0</v>
      </c>
      <c r="L4993" s="57">
        <f t="shared" si="391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88"/>
        <v>0</v>
      </c>
      <c r="C4994" s="57" t="str">
        <f t="shared" si="389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90"/>
        <v>0</v>
      </c>
      <c r="L4994" s="57">
        <f t="shared" si="391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88"/>
        <v>0</v>
      </c>
      <c r="C4995" s="57" t="str">
        <f t="shared" si="389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90"/>
        <v>0</v>
      </c>
      <c r="L4995" s="57">
        <f t="shared" si="391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88"/>
        <v>0</v>
      </c>
      <c r="C4996" s="57" t="str">
        <f t="shared" si="389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90"/>
        <v>0</v>
      </c>
      <c r="L4996" s="57">
        <f t="shared" si="391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88"/>
        <v>0</v>
      </c>
      <c r="C4997" s="57" t="str">
        <f t="shared" si="389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90"/>
        <v>0</v>
      </c>
      <c r="L4997" s="57">
        <f t="shared" si="391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88"/>
        <v>0</v>
      </c>
      <c r="C4998" s="57" t="str">
        <f t="shared" si="389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90"/>
        <v>0</v>
      </c>
      <c r="L4998" s="57">
        <f t="shared" si="391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88"/>
        <v>0</v>
      </c>
      <c r="C4999" s="57" t="str">
        <f t="shared" si="389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90"/>
        <v>0</v>
      </c>
      <c r="L4999" s="57">
        <f t="shared" si="391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88"/>
        <v>0</v>
      </c>
      <c r="C5000" s="57" t="str">
        <f t="shared" si="389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90"/>
        <v>0</v>
      </c>
      <c r="L5000" s="57">
        <f t="shared" si="391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88"/>
        <v>0</v>
      </c>
      <c r="C5001" s="57" t="str">
        <f t="shared" si="389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90"/>
        <v>0</v>
      </c>
      <c r="L5001" s="57">
        <f t="shared" si="391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88"/>
        <v>0</v>
      </c>
      <c r="C5002" s="57" t="str">
        <f t="shared" si="389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90"/>
        <v>0</v>
      </c>
      <c r="L5002" s="57">
        <f t="shared" si="391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88"/>
        <v>0</v>
      </c>
      <c r="C5003" s="57" t="str">
        <f t="shared" si="389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90"/>
        <v>0</v>
      </c>
      <c r="L5003" s="57">
        <f t="shared" si="391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88"/>
        <v>0</v>
      </c>
      <c r="C5004" s="57" t="str">
        <f t="shared" si="389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90"/>
        <v>0</v>
      </c>
      <c r="L5004" s="57">
        <f t="shared" si="391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88"/>
        <v>0</v>
      </c>
      <c r="C5005" s="57" t="str">
        <f t="shared" si="389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90"/>
        <v>0</v>
      </c>
      <c r="L5005" s="57">
        <f t="shared" si="391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88"/>
        <v>0</v>
      </c>
      <c r="C5006" s="57" t="str">
        <f t="shared" si="389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90"/>
        <v>0</v>
      </c>
      <c r="L5006" s="57">
        <f t="shared" si="391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88"/>
        <v>0</v>
      </c>
      <c r="C5007" s="57" t="str">
        <f t="shared" si="389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90"/>
        <v>0</v>
      </c>
      <c r="L5007" s="57">
        <f t="shared" si="391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88"/>
        <v>0</v>
      </c>
      <c r="C5008" s="57" t="str">
        <f t="shared" si="389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90"/>
        <v>0</v>
      </c>
      <c r="L5008" s="57">
        <f t="shared" si="391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88"/>
        <v>0</v>
      </c>
      <c r="C5009" s="57" t="str">
        <f t="shared" si="389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90"/>
        <v>0</v>
      </c>
      <c r="L5009" s="57">
        <f t="shared" si="391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88"/>
        <v>0</v>
      </c>
      <c r="C5010" s="57" t="str">
        <f t="shared" si="389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90"/>
        <v>0</v>
      </c>
      <c r="L5010" s="57">
        <f t="shared" si="391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88"/>
        <v>0</v>
      </c>
      <c r="C5011" s="57" t="str">
        <f t="shared" si="389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90"/>
        <v>0</v>
      </c>
      <c r="L5011" s="57">
        <f t="shared" si="391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88"/>
        <v>0</v>
      </c>
      <c r="C5012" s="57" t="str">
        <f t="shared" si="389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90"/>
        <v>0</v>
      </c>
      <c r="L5012" s="57">
        <f t="shared" si="391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88"/>
        <v>0</v>
      </c>
      <c r="C5013" s="57" t="str">
        <f t="shared" si="389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90"/>
        <v>0</v>
      </c>
      <c r="L5013" s="57">
        <f t="shared" si="391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88"/>
        <v>0</v>
      </c>
      <c r="C5014" s="57" t="str">
        <f t="shared" si="389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90"/>
        <v>0</v>
      </c>
      <c r="L5014" s="57">
        <f t="shared" si="391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88"/>
        <v>0</v>
      </c>
      <c r="C5015" s="57" t="str">
        <f t="shared" si="389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90"/>
        <v>0</v>
      </c>
      <c r="L5015" s="57">
        <f t="shared" si="391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88"/>
        <v>0</v>
      </c>
      <c r="C5016" s="57" t="str">
        <f t="shared" si="389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90"/>
        <v>0</v>
      </c>
      <c r="L5016" s="57">
        <f t="shared" si="391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88"/>
        <v>0</v>
      </c>
      <c r="C5017" s="57" t="str">
        <f t="shared" si="389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90"/>
        <v>0</v>
      </c>
      <c r="L5017" s="57">
        <f t="shared" si="391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88"/>
        <v>0</v>
      </c>
      <c r="C5018" s="57" t="str">
        <f t="shared" si="389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90"/>
        <v>0</v>
      </c>
      <c r="L5018" s="57">
        <f t="shared" si="391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88"/>
        <v>0</v>
      </c>
      <c r="C5019" s="57" t="str">
        <f t="shared" si="389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90"/>
        <v>0</v>
      </c>
      <c r="L5019" s="57">
        <f t="shared" si="391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88"/>
        <v>0</v>
      </c>
      <c r="C5020" s="57" t="str">
        <f t="shared" si="389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90"/>
        <v>0</v>
      </c>
      <c r="L5020" s="57">
        <f t="shared" si="391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88"/>
        <v>0</v>
      </c>
      <c r="C5021" s="57" t="str">
        <f t="shared" si="389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90"/>
        <v>0</v>
      </c>
      <c r="L5021" s="57">
        <f t="shared" si="391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88"/>
        <v>0</v>
      </c>
      <c r="C5022" s="57" t="str">
        <f t="shared" si="389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90"/>
        <v>0</v>
      </c>
      <c r="L5022" s="57">
        <f t="shared" si="391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88"/>
        <v>0</v>
      </c>
      <c r="C5023" s="57" t="str">
        <f t="shared" si="389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90"/>
        <v>0</v>
      </c>
      <c r="L5023" s="57">
        <f t="shared" si="391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88"/>
        <v>0</v>
      </c>
      <c r="C5024" s="57" t="str">
        <f t="shared" si="389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90"/>
        <v>0</v>
      </c>
      <c r="L5024" s="57">
        <f t="shared" si="391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88"/>
        <v>0</v>
      </c>
      <c r="C5025" s="57" t="str">
        <f t="shared" si="389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90"/>
        <v>0</v>
      </c>
      <c r="L5025" s="57">
        <f t="shared" si="391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88"/>
        <v>0</v>
      </c>
      <c r="C5026" s="57" t="str">
        <f t="shared" si="389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90"/>
        <v>0</v>
      </c>
      <c r="L5026" s="57">
        <f t="shared" si="391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88"/>
        <v>0</v>
      </c>
      <c r="C5027" s="57" t="str">
        <f t="shared" si="389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90"/>
        <v>0</v>
      </c>
      <c r="L5027" s="57">
        <f t="shared" si="391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88"/>
        <v>0</v>
      </c>
      <c r="C5028" s="57" t="str">
        <f t="shared" si="389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90"/>
        <v>0</v>
      </c>
      <c r="L5028" s="57">
        <f t="shared" si="391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88"/>
        <v>0</v>
      </c>
      <c r="C5029" s="57" t="str">
        <f t="shared" si="389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90"/>
        <v>0</v>
      </c>
      <c r="L5029" s="57">
        <f t="shared" si="391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88"/>
        <v>0</v>
      </c>
      <c r="C5030" s="57" t="str">
        <f t="shared" si="389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90"/>
        <v>0</v>
      </c>
      <c r="L5030" s="57">
        <f t="shared" si="391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88"/>
        <v>0</v>
      </c>
      <c r="C5031" s="57" t="str">
        <f t="shared" si="389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90"/>
        <v>0</v>
      </c>
      <c r="L5031" s="57">
        <f t="shared" si="391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ref="B5032:B5095" si="392">WEEKNUM(A5032)</f>
        <v>0</v>
      </c>
      <c r="C5032" s="57" t="str">
        <f t="shared" ref="C5032:C5095" si="393">TEXT(A5032,"Mmm")</f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90"/>
        <v>0</v>
      </c>
      <c r="L5032" s="57">
        <f t="shared" si="391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92"/>
        <v>0</v>
      </c>
      <c r="C5033" s="57" t="str">
        <f t="shared" si="393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90"/>
        <v>0</v>
      </c>
      <c r="L5033" s="57">
        <f t="shared" si="391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92"/>
        <v>0</v>
      </c>
      <c r="C5034" s="57" t="str">
        <f t="shared" si="393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90"/>
        <v>0</v>
      </c>
      <c r="L5034" s="57">
        <f t="shared" si="391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92"/>
        <v>0</v>
      </c>
      <c r="C5035" s="57" t="str">
        <f t="shared" si="393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90"/>
        <v>0</v>
      </c>
      <c r="L5035" s="57">
        <f t="shared" si="391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92"/>
        <v>0</v>
      </c>
      <c r="C5036" s="57" t="str">
        <f t="shared" si="393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90"/>
        <v>0</v>
      </c>
      <c r="L5036" s="57">
        <f t="shared" si="391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92"/>
        <v>0</v>
      </c>
      <c r="C5037" s="57" t="str">
        <f t="shared" si="393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90"/>
        <v>0</v>
      </c>
      <c r="L5037" s="57">
        <f t="shared" si="391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92"/>
        <v>0</v>
      </c>
      <c r="C5038" s="57" t="str">
        <f t="shared" si="393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90"/>
        <v>0</v>
      </c>
      <c r="L5038" s="57">
        <f t="shared" si="391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92"/>
        <v>0</v>
      </c>
      <c r="C5039" s="57" t="str">
        <f t="shared" si="393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90"/>
        <v>0</v>
      </c>
      <c r="L5039" s="57">
        <f t="shared" si="391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92"/>
        <v>0</v>
      </c>
      <c r="C5040" s="57" t="str">
        <f t="shared" si="393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90"/>
        <v>0</v>
      </c>
      <c r="L5040" s="57">
        <f t="shared" si="391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92"/>
        <v>0</v>
      </c>
      <c r="C5041" s="57" t="str">
        <f t="shared" si="393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90"/>
        <v>0</v>
      </c>
      <c r="L5041" s="57">
        <f t="shared" si="391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92"/>
        <v>0</v>
      </c>
      <c r="C5042" s="57" t="str">
        <f t="shared" si="393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90"/>
        <v>0</v>
      </c>
      <c r="L5042" s="57">
        <f t="shared" si="391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92"/>
        <v>0</v>
      </c>
      <c r="C5043" s="57" t="str">
        <f t="shared" si="393"/>
        <v>Jan</v>
      </c>
      <c r="D5043" s="4"/>
      <c r="E5043" s="57"/>
      <c r="F5043" s="57"/>
      <c r="G5043" s="57"/>
      <c r="H5043" s="57"/>
      <c r="I5043" s="57"/>
      <c r="J5043" s="57"/>
      <c r="K5043" s="57">
        <f t="shared" ref="K5043:K5106" si="394">I5043+J5043</f>
        <v>0</v>
      </c>
      <c r="L5043" s="57">
        <f t="shared" si="391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92"/>
        <v>0</v>
      </c>
      <c r="C5044" s="57" t="str">
        <f t="shared" si="393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94"/>
        <v>0</v>
      </c>
      <c r="L5044" s="57">
        <f t="shared" si="391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92"/>
        <v>0</v>
      </c>
      <c r="C5045" s="57" t="str">
        <f t="shared" si="393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94"/>
        <v>0</v>
      </c>
      <c r="L5045" s="57">
        <f t="shared" si="391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92"/>
        <v>0</v>
      </c>
      <c r="C5046" s="57" t="str">
        <f t="shared" si="393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94"/>
        <v>0</v>
      </c>
      <c r="L5046" s="57">
        <f t="shared" si="391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92"/>
        <v>0</v>
      </c>
      <c r="C5047" s="57" t="str">
        <f t="shared" si="393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94"/>
        <v>0</v>
      </c>
      <c r="L5047" s="57">
        <f t="shared" si="391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92"/>
        <v>0</v>
      </c>
      <c r="C5048" s="57" t="str">
        <f t="shared" si="393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94"/>
        <v>0</v>
      </c>
      <c r="L5048" s="57">
        <f t="shared" si="391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92"/>
        <v>0</v>
      </c>
      <c r="C5049" s="57" t="str">
        <f t="shared" si="393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94"/>
        <v>0</v>
      </c>
      <c r="L5049" s="57">
        <f t="shared" si="391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92"/>
        <v>0</v>
      </c>
      <c r="C5050" s="57" t="str">
        <f t="shared" si="393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94"/>
        <v>0</v>
      </c>
      <c r="L5050" s="57">
        <f t="shared" si="391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92"/>
        <v>0</v>
      </c>
      <c r="C5051" s="57" t="str">
        <f t="shared" si="393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94"/>
        <v>0</v>
      </c>
      <c r="L5051" s="57">
        <f t="shared" si="391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92"/>
        <v>0</v>
      </c>
      <c r="C5052" s="57" t="str">
        <f t="shared" si="393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94"/>
        <v>0</v>
      </c>
      <c r="L5052" s="57">
        <f t="shared" si="391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92"/>
        <v>0</v>
      </c>
      <c r="C5053" s="57" t="str">
        <f t="shared" si="393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94"/>
        <v>0</v>
      </c>
      <c r="L5053" s="57">
        <f t="shared" si="391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92"/>
        <v>0</v>
      </c>
      <c r="C5054" s="57" t="str">
        <f t="shared" si="393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94"/>
        <v>0</v>
      </c>
      <c r="L5054" s="57">
        <f t="shared" ref="L5054:L5117" si="395">H5054*K5054</f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92"/>
        <v>0</v>
      </c>
      <c r="C5055" s="57" t="str">
        <f t="shared" si="393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94"/>
        <v>0</v>
      </c>
      <c r="L5055" s="57">
        <f t="shared" si="395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92"/>
        <v>0</v>
      </c>
      <c r="C5056" s="57" t="str">
        <f t="shared" si="393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94"/>
        <v>0</v>
      </c>
      <c r="L5056" s="57">
        <f t="shared" si="395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92"/>
        <v>0</v>
      </c>
      <c r="C5057" s="57" t="str">
        <f t="shared" si="393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94"/>
        <v>0</v>
      </c>
      <c r="L5057" s="57">
        <f t="shared" si="395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92"/>
        <v>0</v>
      </c>
      <c r="C5058" s="57" t="str">
        <f t="shared" si="393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94"/>
        <v>0</v>
      </c>
      <c r="L5058" s="57">
        <f t="shared" si="395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92"/>
        <v>0</v>
      </c>
      <c r="C5059" s="57" t="str">
        <f t="shared" si="393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94"/>
        <v>0</v>
      </c>
      <c r="L5059" s="57">
        <f t="shared" si="395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92"/>
        <v>0</v>
      </c>
      <c r="C5060" s="57" t="str">
        <f t="shared" si="393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94"/>
        <v>0</v>
      </c>
      <c r="L5060" s="57">
        <f t="shared" si="395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92"/>
        <v>0</v>
      </c>
      <c r="C5061" s="57" t="str">
        <f t="shared" si="393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94"/>
        <v>0</v>
      </c>
      <c r="L5061" s="57">
        <f t="shared" si="395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92"/>
        <v>0</v>
      </c>
      <c r="C5062" s="57" t="str">
        <f t="shared" si="393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94"/>
        <v>0</v>
      </c>
      <c r="L5062" s="57">
        <f t="shared" si="395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92"/>
        <v>0</v>
      </c>
      <c r="C5063" s="57" t="str">
        <f t="shared" si="393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94"/>
        <v>0</v>
      </c>
      <c r="L5063" s="57">
        <f t="shared" si="395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92"/>
        <v>0</v>
      </c>
      <c r="C5064" s="57" t="str">
        <f t="shared" si="393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94"/>
        <v>0</v>
      </c>
      <c r="L5064" s="57">
        <f t="shared" si="395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92"/>
        <v>0</v>
      </c>
      <c r="C5065" s="57" t="str">
        <f t="shared" si="393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94"/>
        <v>0</v>
      </c>
      <c r="L5065" s="57">
        <f t="shared" si="395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92"/>
        <v>0</v>
      </c>
      <c r="C5066" s="57" t="str">
        <f t="shared" si="393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94"/>
        <v>0</v>
      </c>
      <c r="L5066" s="57">
        <f t="shared" si="395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92"/>
        <v>0</v>
      </c>
      <c r="C5067" s="57" t="str">
        <f t="shared" si="393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94"/>
        <v>0</v>
      </c>
      <c r="L5067" s="57">
        <f t="shared" si="395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92"/>
        <v>0</v>
      </c>
      <c r="C5068" s="57" t="str">
        <f t="shared" si="393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94"/>
        <v>0</v>
      </c>
      <c r="L5068" s="57">
        <f t="shared" si="395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92"/>
        <v>0</v>
      </c>
      <c r="C5069" s="57" t="str">
        <f t="shared" si="393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94"/>
        <v>0</v>
      </c>
      <c r="L5069" s="57">
        <f t="shared" si="395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92"/>
        <v>0</v>
      </c>
      <c r="C5070" s="57" t="str">
        <f t="shared" si="393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94"/>
        <v>0</v>
      </c>
      <c r="L5070" s="57">
        <f t="shared" si="395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92"/>
        <v>0</v>
      </c>
      <c r="C5071" s="57" t="str">
        <f t="shared" si="393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94"/>
        <v>0</v>
      </c>
      <c r="L5071" s="57">
        <f t="shared" si="395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92"/>
        <v>0</v>
      </c>
      <c r="C5072" s="57" t="str">
        <f t="shared" si="393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94"/>
        <v>0</v>
      </c>
      <c r="L5072" s="57">
        <f t="shared" si="395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92"/>
        <v>0</v>
      </c>
      <c r="C5073" s="57" t="str">
        <f t="shared" si="393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94"/>
        <v>0</v>
      </c>
      <c r="L5073" s="57">
        <f t="shared" si="395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92"/>
        <v>0</v>
      </c>
      <c r="C5074" s="57" t="str">
        <f t="shared" si="393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94"/>
        <v>0</v>
      </c>
      <c r="L5074" s="57">
        <f t="shared" si="395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92"/>
        <v>0</v>
      </c>
      <c r="C5075" s="57" t="str">
        <f t="shared" si="393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94"/>
        <v>0</v>
      </c>
      <c r="L5075" s="57">
        <f t="shared" si="395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92"/>
        <v>0</v>
      </c>
      <c r="C5076" s="57" t="str">
        <f t="shared" si="393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94"/>
        <v>0</v>
      </c>
      <c r="L5076" s="57">
        <f t="shared" si="395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92"/>
        <v>0</v>
      </c>
      <c r="C5077" s="57" t="str">
        <f t="shared" si="393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94"/>
        <v>0</v>
      </c>
      <c r="L5077" s="57">
        <f t="shared" si="395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92"/>
        <v>0</v>
      </c>
      <c r="C5078" s="57" t="str">
        <f t="shared" si="393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94"/>
        <v>0</v>
      </c>
      <c r="L5078" s="57">
        <f t="shared" si="395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92"/>
        <v>0</v>
      </c>
      <c r="C5079" s="57" t="str">
        <f t="shared" si="393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94"/>
        <v>0</v>
      </c>
      <c r="L5079" s="57">
        <f t="shared" si="395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92"/>
        <v>0</v>
      </c>
      <c r="C5080" s="57" t="str">
        <f t="shared" si="393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94"/>
        <v>0</v>
      </c>
      <c r="L5080" s="57">
        <f t="shared" si="395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92"/>
        <v>0</v>
      </c>
      <c r="C5081" s="57" t="str">
        <f t="shared" si="393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94"/>
        <v>0</v>
      </c>
      <c r="L5081" s="57">
        <f t="shared" si="395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92"/>
        <v>0</v>
      </c>
      <c r="C5082" s="57" t="str">
        <f t="shared" si="393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94"/>
        <v>0</v>
      </c>
      <c r="L5082" s="57">
        <f t="shared" si="395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92"/>
        <v>0</v>
      </c>
      <c r="C5083" s="57" t="str">
        <f t="shared" si="393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94"/>
        <v>0</v>
      </c>
      <c r="L5083" s="57">
        <f t="shared" si="395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92"/>
        <v>0</v>
      </c>
      <c r="C5084" s="57" t="str">
        <f t="shared" si="393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94"/>
        <v>0</v>
      </c>
      <c r="L5084" s="57">
        <f t="shared" si="395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92"/>
        <v>0</v>
      </c>
      <c r="C5085" s="57" t="str">
        <f t="shared" si="393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94"/>
        <v>0</v>
      </c>
      <c r="L5085" s="57">
        <f t="shared" si="395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92"/>
        <v>0</v>
      </c>
      <c r="C5086" s="57" t="str">
        <f t="shared" si="393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94"/>
        <v>0</v>
      </c>
      <c r="L5086" s="57">
        <f t="shared" si="395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92"/>
        <v>0</v>
      </c>
      <c r="C5087" s="57" t="str">
        <f t="shared" si="393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94"/>
        <v>0</v>
      </c>
      <c r="L5087" s="57">
        <f t="shared" si="395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92"/>
        <v>0</v>
      </c>
      <c r="C5088" s="57" t="str">
        <f t="shared" si="393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94"/>
        <v>0</v>
      </c>
      <c r="L5088" s="57">
        <f t="shared" si="395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92"/>
        <v>0</v>
      </c>
      <c r="C5089" s="57" t="str">
        <f t="shared" si="393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94"/>
        <v>0</v>
      </c>
      <c r="L5089" s="57">
        <f t="shared" si="395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92"/>
        <v>0</v>
      </c>
      <c r="C5090" s="57" t="str">
        <f t="shared" si="393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94"/>
        <v>0</v>
      </c>
      <c r="L5090" s="57">
        <f t="shared" si="395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92"/>
        <v>0</v>
      </c>
      <c r="C5091" s="57" t="str">
        <f t="shared" si="393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94"/>
        <v>0</v>
      </c>
      <c r="L5091" s="57">
        <f t="shared" si="395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92"/>
        <v>0</v>
      </c>
      <c r="C5092" s="57" t="str">
        <f t="shared" si="393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94"/>
        <v>0</v>
      </c>
      <c r="L5092" s="57">
        <f t="shared" si="395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92"/>
        <v>0</v>
      </c>
      <c r="C5093" s="57" t="str">
        <f t="shared" si="393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94"/>
        <v>0</v>
      </c>
      <c r="L5093" s="57">
        <f t="shared" si="395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92"/>
        <v>0</v>
      </c>
      <c r="C5094" s="57" t="str">
        <f t="shared" si="393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94"/>
        <v>0</v>
      </c>
      <c r="L5094" s="57">
        <f t="shared" si="395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92"/>
        <v>0</v>
      </c>
      <c r="C5095" s="57" t="str">
        <f t="shared" si="393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94"/>
        <v>0</v>
      </c>
      <c r="L5095" s="57">
        <f t="shared" si="395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ref="B5096:B5159" si="396">WEEKNUM(A5096)</f>
        <v>0</v>
      </c>
      <c r="C5096" s="57" t="str">
        <f t="shared" ref="C5096:C5159" si="397">TEXT(A5096,"Mmm")</f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94"/>
        <v>0</v>
      </c>
      <c r="L5096" s="57">
        <f t="shared" si="395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96"/>
        <v>0</v>
      </c>
      <c r="C5097" s="57" t="str">
        <f t="shared" si="397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94"/>
        <v>0</v>
      </c>
      <c r="L5097" s="57">
        <f t="shared" si="395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96"/>
        <v>0</v>
      </c>
      <c r="C5098" s="57" t="str">
        <f t="shared" si="397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94"/>
        <v>0</v>
      </c>
      <c r="L5098" s="57">
        <f t="shared" si="395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96"/>
        <v>0</v>
      </c>
      <c r="C5099" s="57" t="str">
        <f t="shared" si="397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94"/>
        <v>0</v>
      </c>
      <c r="L5099" s="57">
        <f t="shared" si="395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96"/>
        <v>0</v>
      </c>
      <c r="C5100" s="57" t="str">
        <f t="shared" si="397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94"/>
        <v>0</v>
      </c>
      <c r="L5100" s="57">
        <f t="shared" si="395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96"/>
        <v>0</v>
      </c>
      <c r="C5101" s="57" t="str">
        <f t="shared" si="397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94"/>
        <v>0</v>
      </c>
      <c r="L5101" s="57">
        <f t="shared" si="395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96"/>
        <v>0</v>
      </c>
      <c r="C5102" s="57" t="str">
        <f t="shared" si="397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94"/>
        <v>0</v>
      </c>
      <c r="L5102" s="57">
        <f t="shared" si="395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96"/>
        <v>0</v>
      </c>
      <c r="C5103" s="57" t="str">
        <f t="shared" si="397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94"/>
        <v>0</v>
      </c>
      <c r="L5103" s="57">
        <f t="shared" si="395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96"/>
        <v>0</v>
      </c>
      <c r="C5104" s="57" t="str">
        <f t="shared" si="397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94"/>
        <v>0</v>
      </c>
      <c r="L5104" s="57">
        <f t="shared" si="395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96"/>
        <v>0</v>
      </c>
      <c r="C5105" s="57" t="str">
        <f t="shared" si="397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94"/>
        <v>0</v>
      </c>
      <c r="L5105" s="57">
        <f t="shared" si="395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96"/>
        <v>0</v>
      </c>
      <c r="C5106" s="57" t="str">
        <f t="shared" si="397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94"/>
        <v>0</v>
      </c>
      <c r="L5106" s="57">
        <f t="shared" si="395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96"/>
        <v>0</v>
      </c>
      <c r="C5107" s="57" t="str">
        <f t="shared" si="397"/>
        <v>Jan</v>
      </c>
      <c r="D5107" s="4"/>
      <c r="E5107" s="57"/>
      <c r="F5107" s="57"/>
      <c r="G5107" s="57"/>
      <c r="H5107" s="57"/>
      <c r="I5107" s="57"/>
      <c r="J5107" s="57"/>
      <c r="K5107" s="57">
        <f t="shared" ref="K5107:K5170" si="398">I5107+J5107</f>
        <v>0</v>
      </c>
      <c r="L5107" s="57">
        <f t="shared" si="395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96"/>
        <v>0</v>
      </c>
      <c r="C5108" s="57" t="str">
        <f t="shared" si="397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98"/>
        <v>0</v>
      </c>
      <c r="L5108" s="57">
        <f t="shared" si="395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96"/>
        <v>0</v>
      </c>
      <c r="C5109" s="57" t="str">
        <f t="shared" si="397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98"/>
        <v>0</v>
      </c>
      <c r="L5109" s="57">
        <f t="shared" si="395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96"/>
        <v>0</v>
      </c>
      <c r="C5110" s="57" t="str">
        <f t="shared" si="397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98"/>
        <v>0</v>
      </c>
      <c r="L5110" s="57">
        <f t="shared" si="395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96"/>
        <v>0</v>
      </c>
      <c r="C5111" s="57" t="str">
        <f t="shared" si="397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98"/>
        <v>0</v>
      </c>
      <c r="L5111" s="57">
        <f t="shared" si="395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96"/>
        <v>0</v>
      </c>
      <c r="C5112" s="57" t="str">
        <f t="shared" si="397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98"/>
        <v>0</v>
      </c>
      <c r="L5112" s="57">
        <f t="shared" si="395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96"/>
        <v>0</v>
      </c>
      <c r="C5113" s="57" t="str">
        <f t="shared" si="397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98"/>
        <v>0</v>
      </c>
      <c r="L5113" s="57">
        <f t="shared" si="395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96"/>
        <v>0</v>
      </c>
      <c r="C5114" s="57" t="str">
        <f t="shared" si="397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98"/>
        <v>0</v>
      </c>
      <c r="L5114" s="57">
        <f t="shared" si="395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96"/>
        <v>0</v>
      </c>
      <c r="C5115" s="57" t="str">
        <f t="shared" si="397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98"/>
        <v>0</v>
      </c>
      <c r="L5115" s="57">
        <f t="shared" si="395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96"/>
        <v>0</v>
      </c>
      <c r="C5116" s="57" t="str">
        <f t="shared" si="397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98"/>
        <v>0</v>
      </c>
      <c r="L5116" s="57">
        <f t="shared" si="395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96"/>
        <v>0</v>
      </c>
      <c r="C5117" s="57" t="str">
        <f t="shared" si="397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98"/>
        <v>0</v>
      </c>
      <c r="L5117" s="57">
        <f t="shared" si="395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96"/>
        <v>0</v>
      </c>
      <c r="C5118" s="57" t="str">
        <f t="shared" si="397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98"/>
        <v>0</v>
      </c>
      <c r="L5118" s="57">
        <f t="shared" ref="L5118:L5181" si="399">H5118*K5118</f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96"/>
        <v>0</v>
      </c>
      <c r="C5119" s="57" t="str">
        <f t="shared" si="397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98"/>
        <v>0</v>
      </c>
      <c r="L5119" s="57">
        <f t="shared" si="399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96"/>
        <v>0</v>
      </c>
      <c r="C5120" s="57" t="str">
        <f t="shared" si="397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98"/>
        <v>0</v>
      </c>
      <c r="L5120" s="57">
        <f t="shared" si="399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96"/>
        <v>0</v>
      </c>
      <c r="C5121" s="57" t="str">
        <f t="shared" si="397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98"/>
        <v>0</v>
      </c>
      <c r="L5121" s="57">
        <f t="shared" si="399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96"/>
        <v>0</v>
      </c>
      <c r="C5122" s="57" t="str">
        <f t="shared" si="397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98"/>
        <v>0</v>
      </c>
      <c r="L5122" s="57">
        <f t="shared" si="399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96"/>
        <v>0</v>
      </c>
      <c r="C5123" s="57" t="str">
        <f t="shared" si="397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98"/>
        <v>0</v>
      </c>
      <c r="L5123" s="57">
        <f t="shared" si="399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96"/>
        <v>0</v>
      </c>
      <c r="C5124" s="57" t="str">
        <f t="shared" si="397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98"/>
        <v>0</v>
      </c>
      <c r="L5124" s="57">
        <f t="shared" si="399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96"/>
        <v>0</v>
      </c>
      <c r="C5125" s="57" t="str">
        <f t="shared" si="397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98"/>
        <v>0</v>
      </c>
      <c r="L5125" s="57">
        <f t="shared" si="399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96"/>
        <v>0</v>
      </c>
      <c r="C5126" s="57" t="str">
        <f t="shared" si="397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98"/>
        <v>0</v>
      </c>
      <c r="L5126" s="57">
        <f t="shared" si="399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96"/>
        <v>0</v>
      </c>
      <c r="C5127" s="57" t="str">
        <f t="shared" si="397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98"/>
        <v>0</v>
      </c>
      <c r="L5127" s="57">
        <f t="shared" si="399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96"/>
        <v>0</v>
      </c>
      <c r="C5128" s="57" t="str">
        <f t="shared" si="397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98"/>
        <v>0</v>
      </c>
      <c r="L5128" s="57">
        <f t="shared" si="399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96"/>
        <v>0</v>
      </c>
      <c r="C5129" s="57" t="str">
        <f t="shared" si="397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98"/>
        <v>0</v>
      </c>
      <c r="L5129" s="57">
        <f t="shared" si="399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96"/>
        <v>0</v>
      </c>
      <c r="C5130" s="57" t="str">
        <f t="shared" si="397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98"/>
        <v>0</v>
      </c>
      <c r="L5130" s="57">
        <f t="shared" si="399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96"/>
        <v>0</v>
      </c>
      <c r="C5131" s="57" t="str">
        <f t="shared" si="397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98"/>
        <v>0</v>
      </c>
      <c r="L5131" s="57">
        <f t="shared" si="399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96"/>
        <v>0</v>
      </c>
      <c r="C5132" s="57" t="str">
        <f t="shared" si="397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98"/>
        <v>0</v>
      </c>
      <c r="L5132" s="57">
        <f t="shared" si="399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96"/>
        <v>0</v>
      </c>
      <c r="C5133" s="57" t="str">
        <f t="shared" si="397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98"/>
        <v>0</v>
      </c>
      <c r="L5133" s="57">
        <f t="shared" si="399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96"/>
        <v>0</v>
      </c>
      <c r="C5134" s="57" t="str">
        <f t="shared" si="397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98"/>
        <v>0</v>
      </c>
      <c r="L5134" s="57">
        <f t="shared" si="399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96"/>
        <v>0</v>
      </c>
      <c r="C5135" s="57" t="str">
        <f t="shared" si="397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98"/>
        <v>0</v>
      </c>
      <c r="L5135" s="57">
        <f t="shared" si="399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96"/>
        <v>0</v>
      </c>
      <c r="C5136" s="57" t="str">
        <f t="shared" si="397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98"/>
        <v>0</v>
      </c>
      <c r="L5136" s="57">
        <f t="shared" si="399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96"/>
        <v>0</v>
      </c>
      <c r="C5137" s="57" t="str">
        <f t="shared" si="397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98"/>
        <v>0</v>
      </c>
      <c r="L5137" s="57">
        <f t="shared" si="399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96"/>
        <v>0</v>
      </c>
      <c r="C5138" s="57" t="str">
        <f t="shared" si="397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98"/>
        <v>0</v>
      </c>
      <c r="L5138" s="57">
        <f t="shared" si="399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96"/>
        <v>0</v>
      </c>
      <c r="C5139" s="57" t="str">
        <f t="shared" si="397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98"/>
        <v>0</v>
      </c>
      <c r="L5139" s="57">
        <f t="shared" si="399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96"/>
        <v>0</v>
      </c>
      <c r="C5140" s="57" t="str">
        <f t="shared" si="397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98"/>
        <v>0</v>
      </c>
      <c r="L5140" s="57">
        <f t="shared" si="399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96"/>
        <v>0</v>
      </c>
      <c r="C5141" s="57" t="str">
        <f t="shared" si="397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98"/>
        <v>0</v>
      </c>
      <c r="L5141" s="57">
        <f t="shared" si="399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96"/>
        <v>0</v>
      </c>
      <c r="C5142" s="57" t="str">
        <f t="shared" si="397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98"/>
        <v>0</v>
      </c>
      <c r="L5142" s="57">
        <f t="shared" si="399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96"/>
        <v>0</v>
      </c>
      <c r="C5143" s="57" t="str">
        <f t="shared" si="397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98"/>
        <v>0</v>
      </c>
      <c r="L5143" s="57">
        <f t="shared" si="399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96"/>
        <v>0</v>
      </c>
      <c r="C5144" s="57" t="str">
        <f t="shared" si="397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98"/>
        <v>0</v>
      </c>
      <c r="L5144" s="57">
        <f t="shared" si="399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96"/>
        <v>0</v>
      </c>
      <c r="C5145" s="57" t="str">
        <f t="shared" si="397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98"/>
        <v>0</v>
      </c>
      <c r="L5145" s="57">
        <f t="shared" si="399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96"/>
        <v>0</v>
      </c>
      <c r="C5146" s="57" t="str">
        <f t="shared" si="397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98"/>
        <v>0</v>
      </c>
      <c r="L5146" s="57">
        <f t="shared" si="399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96"/>
        <v>0</v>
      </c>
      <c r="C5147" s="57" t="str">
        <f t="shared" si="397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98"/>
        <v>0</v>
      </c>
      <c r="L5147" s="57">
        <f t="shared" si="399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96"/>
        <v>0</v>
      </c>
      <c r="C5148" s="57" t="str">
        <f t="shared" si="397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98"/>
        <v>0</v>
      </c>
      <c r="L5148" s="57">
        <f t="shared" si="399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96"/>
        <v>0</v>
      </c>
      <c r="C5149" s="57" t="str">
        <f t="shared" si="397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98"/>
        <v>0</v>
      </c>
      <c r="L5149" s="57">
        <f t="shared" si="399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96"/>
        <v>0</v>
      </c>
      <c r="C5150" s="57" t="str">
        <f t="shared" si="397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98"/>
        <v>0</v>
      </c>
      <c r="L5150" s="57">
        <f t="shared" si="399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96"/>
        <v>0</v>
      </c>
      <c r="C5151" s="57" t="str">
        <f t="shared" si="397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98"/>
        <v>0</v>
      </c>
      <c r="L5151" s="57">
        <f t="shared" si="399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96"/>
        <v>0</v>
      </c>
      <c r="C5152" s="57" t="str">
        <f t="shared" si="397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98"/>
        <v>0</v>
      </c>
      <c r="L5152" s="57">
        <f t="shared" si="399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96"/>
        <v>0</v>
      </c>
      <c r="C5153" s="57" t="str">
        <f t="shared" si="397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98"/>
        <v>0</v>
      </c>
      <c r="L5153" s="57">
        <f t="shared" si="399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96"/>
        <v>0</v>
      </c>
      <c r="C5154" s="57" t="str">
        <f t="shared" si="397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98"/>
        <v>0</v>
      </c>
      <c r="L5154" s="57">
        <f t="shared" si="399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96"/>
        <v>0</v>
      </c>
      <c r="C5155" s="57" t="str">
        <f t="shared" si="397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98"/>
        <v>0</v>
      </c>
      <c r="L5155" s="57">
        <f t="shared" si="399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96"/>
        <v>0</v>
      </c>
      <c r="C5156" s="57" t="str">
        <f t="shared" si="397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98"/>
        <v>0</v>
      </c>
      <c r="L5156" s="57">
        <f t="shared" si="399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96"/>
        <v>0</v>
      </c>
      <c r="C5157" s="57" t="str">
        <f t="shared" si="397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98"/>
        <v>0</v>
      </c>
      <c r="L5157" s="57">
        <f t="shared" si="399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96"/>
        <v>0</v>
      </c>
      <c r="C5158" s="57" t="str">
        <f t="shared" si="397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98"/>
        <v>0</v>
      </c>
      <c r="L5158" s="57">
        <f t="shared" si="399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96"/>
        <v>0</v>
      </c>
      <c r="C5159" s="57" t="str">
        <f t="shared" si="397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98"/>
        <v>0</v>
      </c>
      <c r="L5159" s="57">
        <f t="shared" si="399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ref="B5160:B5223" si="400">WEEKNUM(A5160)</f>
        <v>0</v>
      </c>
      <c r="C5160" s="57" t="str">
        <f t="shared" ref="C5160:C5223" si="401">TEXT(A5160,"Mmm")</f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98"/>
        <v>0</v>
      </c>
      <c r="L5160" s="57">
        <f t="shared" si="399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400"/>
        <v>0</v>
      </c>
      <c r="C5161" s="57" t="str">
        <f t="shared" si="401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98"/>
        <v>0</v>
      </c>
      <c r="L5161" s="57">
        <f t="shared" si="399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400"/>
        <v>0</v>
      </c>
      <c r="C5162" s="57" t="str">
        <f t="shared" si="401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98"/>
        <v>0</v>
      </c>
      <c r="L5162" s="57">
        <f t="shared" si="399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400"/>
        <v>0</v>
      </c>
      <c r="C5163" s="57" t="str">
        <f t="shared" si="401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98"/>
        <v>0</v>
      </c>
      <c r="L5163" s="57">
        <f t="shared" si="399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400"/>
        <v>0</v>
      </c>
      <c r="C5164" s="57" t="str">
        <f t="shared" si="401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98"/>
        <v>0</v>
      </c>
      <c r="L5164" s="57">
        <f t="shared" si="399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400"/>
        <v>0</v>
      </c>
      <c r="C5165" s="57" t="str">
        <f t="shared" si="401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98"/>
        <v>0</v>
      </c>
      <c r="L5165" s="57">
        <f t="shared" si="399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400"/>
        <v>0</v>
      </c>
      <c r="C5166" s="57" t="str">
        <f t="shared" si="401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98"/>
        <v>0</v>
      </c>
      <c r="L5166" s="57">
        <f t="shared" si="399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400"/>
        <v>0</v>
      </c>
      <c r="C5167" s="57" t="str">
        <f t="shared" si="401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98"/>
        <v>0</v>
      </c>
      <c r="L5167" s="57">
        <f t="shared" si="399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400"/>
        <v>0</v>
      </c>
      <c r="C5168" s="57" t="str">
        <f t="shared" si="401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98"/>
        <v>0</v>
      </c>
      <c r="L5168" s="57">
        <f t="shared" si="399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400"/>
        <v>0</v>
      </c>
      <c r="C5169" s="57" t="str">
        <f t="shared" si="401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98"/>
        <v>0</v>
      </c>
      <c r="L5169" s="57">
        <f t="shared" si="399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400"/>
        <v>0</v>
      </c>
      <c r="C5170" s="57" t="str">
        <f t="shared" si="401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98"/>
        <v>0</v>
      </c>
      <c r="L5170" s="57">
        <f t="shared" si="399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400"/>
        <v>0</v>
      </c>
      <c r="C5171" s="57" t="str">
        <f t="shared" si="401"/>
        <v>Jan</v>
      </c>
      <c r="D5171" s="4"/>
      <c r="E5171" s="57"/>
      <c r="F5171" s="57"/>
      <c r="G5171" s="57"/>
      <c r="H5171" s="57"/>
      <c r="I5171" s="57"/>
      <c r="J5171" s="57"/>
      <c r="K5171" s="57">
        <f t="shared" ref="K5171:K5234" si="402">I5171+J5171</f>
        <v>0</v>
      </c>
      <c r="L5171" s="57">
        <f t="shared" si="399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400"/>
        <v>0</v>
      </c>
      <c r="C5172" s="57" t="str">
        <f t="shared" si="401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402"/>
        <v>0</v>
      </c>
      <c r="L5172" s="57">
        <f t="shared" si="399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400"/>
        <v>0</v>
      </c>
      <c r="C5173" s="57" t="str">
        <f t="shared" si="401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402"/>
        <v>0</v>
      </c>
      <c r="L5173" s="57">
        <f t="shared" si="399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400"/>
        <v>0</v>
      </c>
      <c r="C5174" s="57" t="str">
        <f t="shared" si="401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402"/>
        <v>0</v>
      </c>
      <c r="L5174" s="57">
        <f t="shared" si="399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400"/>
        <v>0</v>
      </c>
      <c r="C5175" s="57" t="str">
        <f t="shared" si="401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402"/>
        <v>0</v>
      </c>
      <c r="L5175" s="57">
        <f t="shared" si="399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400"/>
        <v>0</v>
      </c>
      <c r="C5176" s="57" t="str">
        <f t="shared" si="401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402"/>
        <v>0</v>
      </c>
      <c r="L5176" s="57">
        <f t="shared" si="399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400"/>
        <v>0</v>
      </c>
      <c r="C5177" s="57" t="str">
        <f t="shared" si="401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402"/>
        <v>0</v>
      </c>
      <c r="L5177" s="57">
        <f t="shared" si="399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400"/>
        <v>0</v>
      </c>
      <c r="C5178" s="57" t="str">
        <f t="shared" si="401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402"/>
        <v>0</v>
      </c>
      <c r="L5178" s="57">
        <f t="shared" si="399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400"/>
        <v>0</v>
      </c>
      <c r="C5179" s="57" t="str">
        <f t="shared" si="401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402"/>
        <v>0</v>
      </c>
      <c r="L5179" s="57">
        <f t="shared" si="399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400"/>
        <v>0</v>
      </c>
      <c r="C5180" s="57" t="str">
        <f t="shared" si="401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402"/>
        <v>0</v>
      </c>
      <c r="L5180" s="57">
        <f t="shared" si="399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400"/>
        <v>0</v>
      </c>
      <c r="C5181" s="57" t="str">
        <f t="shared" si="401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402"/>
        <v>0</v>
      </c>
      <c r="L5181" s="57">
        <f t="shared" si="399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400"/>
        <v>0</v>
      </c>
      <c r="C5182" s="57" t="str">
        <f t="shared" si="401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402"/>
        <v>0</v>
      </c>
      <c r="L5182" s="57">
        <f t="shared" ref="L5182:L5245" si="403">H5182*K5182</f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400"/>
        <v>0</v>
      </c>
      <c r="C5183" s="57" t="str">
        <f t="shared" si="401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402"/>
        <v>0</v>
      </c>
      <c r="L5183" s="57">
        <f t="shared" si="403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400"/>
        <v>0</v>
      </c>
      <c r="C5184" s="57" t="str">
        <f t="shared" si="401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402"/>
        <v>0</v>
      </c>
      <c r="L5184" s="57">
        <f t="shared" si="403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400"/>
        <v>0</v>
      </c>
      <c r="C5185" s="57" t="str">
        <f t="shared" si="401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402"/>
        <v>0</v>
      </c>
      <c r="L5185" s="57">
        <f t="shared" si="403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400"/>
        <v>0</v>
      </c>
      <c r="C5186" s="57" t="str">
        <f t="shared" si="401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402"/>
        <v>0</v>
      </c>
      <c r="L5186" s="57">
        <f t="shared" si="403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400"/>
        <v>0</v>
      </c>
      <c r="C5187" s="57" t="str">
        <f t="shared" si="401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402"/>
        <v>0</v>
      </c>
      <c r="L5187" s="57">
        <f t="shared" si="403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400"/>
        <v>0</v>
      </c>
      <c r="C5188" s="57" t="str">
        <f t="shared" si="401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402"/>
        <v>0</v>
      </c>
      <c r="L5188" s="57">
        <f t="shared" si="403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400"/>
        <v>0</v>
      </c>
      <c r="C5189" s="57" t="str">
        <f t="shared" si="401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402"/>
        <v>0</v>
      </c>
      <c r="L5189" s="57">
        <f t="shared" si="403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400"/>
        <v>0</v>
      </c>
      <c r="C5190" s="57" t="str">
        <f t="shared" si="401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402"/>
        <v>0</v>
      </c>
      <c r="L5190" s="57">
        <f t="shared" si="403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400"/>
        <v>0</v>
      </c>
      <c r="C5191" s="57" t="str">
        <f t="shared" si="401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402"/>
        <v>0</v>
      </c>
      <c r="L5191" s="57">
        <f t="shared" si="403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400"/>
        <v>0</v>
      </c>
      <c r="C5192" s="57" t="str">
        <f t="shared" si="401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402"/>
        <v>0</v>
      </c>
      <c r="L5192" s="57">
        <f t="shared" si="403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400"/>
        <v>0</v>
      </c>
      <c r="C5193" s="57" t="str">
        <f t="shared" si="401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402"/>
        <v>0</v>
      </c>
      <c r="L5193" s="57">
        <f t="shared" si="403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400"/>
        <v>0</v>
      </c>
      <c r="C5194" s="57" t="str">
        <f t="shared" si="401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402"/>
        <v>0</v>
      </c>
      <c r="L5194" s="57">
        <f t="shared" si="403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400"/>
        <v>0</v>
      </c>
      <c r="C5195" s="57" t="str">
        <f t="shared" si="401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402"/>
        <v>0</v>
      </c>
      <c r="L5195" s="57">
        <f t="shared" si="403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400"/>
        <v>0</v>
      </c>
      <c r="C5196" s="57" t="str">
        <f t="shared" si="401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402"/>
        <v>0</v>
      </c>
      <c r="L5196" s="57">
        <f t="shared" si="403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400"/>
        <v>0</v>
      </c>
      <c r="C5197" s="57" t="str">
        <f t="shared" si="401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402"/>
        <v>0</v>
      </c>
      <c r="L5197" s="57">
        <f t="shared" si="403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400"/>
        <v>0</v>
      </c>
      <c r="C5198" s="57" t="str">
        <f t="shared" si="401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402"/>
        <v>0</v>
      </c>
      <c r="L5198" s="57">
        <f t="shared" si="403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400"/>
        <v>0</v>
      </c>
      <c r="C5199" s="57" t="str">
        <f t="shared" si="401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402"/>
        <v>0</v>
      </c>
      <c r="L5199" s="57">
        <f t="shared" si="403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400"/>
        <v>0</v>
      </c>
      <c r="C5200" s="57" t="str">
        <f t="shared" si="401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402"/>
        <v>0</v>
      </c>
      <c r="L5200" s="57">
        <f t="shared" si="403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400"/>
        <v>0</v>
      </c>
      <c r="C5201" s="57" t="str">
        <f t="shared" si="401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402"/>
        <v>0</v>
      </c>
      <c r="L5201" s="57">
        <f t="shared" si="403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400"/>
        <v>0</v>
      </c>
      <c r="C5202" s="57" t="str">
        <f t="shared" si="401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402"/>
        <v>0</v>
      </c>
      <c r="L5202" s="57">
        <f t="shared" si="403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400"/>
        <v>0</v>
      </c>
      <c r="C5203" s="57" t="str">
        <f t="shared" si="401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402"/>
        <v>0</v>
      </c>
      <c r="L5203" s="57">
        <f t="shared" si="403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400"/>
        <v>0</v>
      </c>
      <c r="C5204" s="57" t="str">
        <f t="shared" si="401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402"/>
        <v>0</v>
      </c>
      <c r="L5204" s="57">
        <f t="shared" si="403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400"/>
        <v>0</v>
      </c>
      <c r="C5205" s="57" t="str">
        <f t="shared" si="401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402"/>
        <v>0</v>
      </c>
      <c r="L5205" s="57">
        <f t="shared" si="403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400"/>
        <v>0</v>
      </c>
      <c r="C5206" s="57" t="str">
        <f t="shared" si="401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402"/>
        <v>0</v>
      </c>
      <c r="L5206" s="57">
        <f t="shared" si="403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400"/>
        <v>0</v>
      </c>
      <c r="C5207" s="57" t="str">
        <f t="shared" si="401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402"/>
        <v>0</v>
      </c>
      <c r="L5207" s="57">
        <f t="shared" si="403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400"/>
        <v>0</v>
      </c>
      <c r="C5208" s="57" t="str">
        <f t="shared" si="401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402"/>
        <v>0</v>
      </c>
      <c r="L5208" s="57">
        <f t="shared" si="403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400"/>
        <v>0</v>
      </c>
      <c r="C5209" s="57" t="str">
        <f t="shared" si="401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402"/>
        <v>0</v>
      </c>
      <c r="L5209" s="57">
        <f t="shared" si="403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400"/>
        <v>0</v>
      </c>
      <c r="C5210" s="57" t="str">
        <f t="shared" si="401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402"/>
        <v>0</v>
      </c>
      <c r="L5210" s="57">
        <f t="shared" si="403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400"/>
        <v>0</v>
      </c>
      <c r="C5211" s="57" t="str">
        <f t="shared" si="401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402"/>
        <v>0</v>
      </c>
      <c r="L5211" s="57">
        <f t="shared" si="403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400"/>
        <v>0</v>
      </c>
      <c r="C5212" s="57" t="str">
        <f t="shared" si="401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402"/>
        <v>0</v>
      </c>
      <c r="L5212" s="57">
        <f t="shared" si="403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400"/>
        <v>0</v>
      </c>
      <c r="C5213" s="57" t="str">
        <f t="shared" si="401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402"/>
        <v>0</v>
      </c>
      <c r="L5213" s="57">
        <f t="shared" si="403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400"/>
        <v>0</v>
      </c>
      <c r="C5214" s="57" t="str">
        <f t="shared" si="401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402"/>
        <v>0</v>
      </c>
      <c r="L5214" s="57">
        <f t="shared" si="403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400"/>
        <v>0</v>
      </c>
      <c r="C5215" s="57" t="str">
        <f t="shared" si="401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402"/>
        <v>0</v>
      </c>
      <c r="L5215" s="57">
        <f t="shared" si="403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400"/>
        <v>0</v>
      </c>
      <c r="C5216" s="57" t="str">
        <f t="shared" si="401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402"/>
        <v>0</v>
      </c>
      <c r="L5216" s="57">
        <f t="shared" si="403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400"/>
        <v>0</v>
      </c>
      <c r="C5217" s="57" t="str">
        <f t="shared" si="401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402"/>
        <v>0</v>
      </c>
      <c r="L5217" s="57">
        <f t="shared" si="403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400"/>
        <v>0</v>
      </c>
      <c r="C5218" s="57" t="str">
        <f t="shared" si="401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402"/>
        <v>0</v>
      </c>
      <c r="L5218" s="57">
        <f t="shared" si="403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400"/>
        <v>0</v>
      </c>
      <c r="C5219" s="57" t="str">
        <f t="shared" si="401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402"/>
        <v>0</v>
      </c>
      <c r="L5219" s="57">
        <f t="shared" si="403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400"/>
        <v>0</v>
      </c>
      <c r="C5220" s="57" t="str">
        <f t="shared" si="401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402"/>
        <v>0</v>
      </c>
      <c r="L5220" s="57">
        <f t="shared" si="403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400"/>
        <v>0</v>
      </c>
      <c r="C5221" s="57" t="str">
        <f t="shared" si="401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402"/>
        <v>0</v>
      </c>
      <c r="L5221" s="57">
        <f t="shared" si="403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400"/>
        <v>0</v>
      </c>
      <c r="C5222" s="57" t="str">
        <f t="shared" si="401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402"/>
        <v>0</v>
      </c>
      <c r="L5222" s="57">
        <f t="shared" si="403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400"/>
        <v>0</v>
      </c>
      <c r="C5223" s="57" t="str">
        <f t="shared" si="401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402"/>
        <v>0</v>
      </c>
      <c r="L5223" s="57">
        <f t="shared" si="403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ref="B5224:B5287" si="404">WEEKNUM(A5224)</f>
        <v>0</v>
      </c>
      <c r="C5224" s="57" t="str">
        <f t="shared" ref="C5224:C5287" si="405">TEXT(A5224,"Mmm")</f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402"/>
        <v>0</v>
      </c>
      <c r="L5224" s="57">
        <f t="shared" si="403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404"/>
        <v>0</v>
      </c>
      <c r="C5225" s="57" t="str">
        <f t="shared" si="405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402"/>
        <v>0</v>
      </c>
      <c r="L5225" s="57">
        <f t="shared" si="403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404"/>
        <v>0</v>
      </c>
      <c r="C5226" s="57" t="str">
        <f t="shared" si="405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402"/>
        <v>0</v>
      </c>
      <c r="L5226" s="57">
        <f t="shared" si="403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404"/>
        <v>0</v>
      </c>
      <c r="C5227" s="57" t="str">
        <f t="shared" si="405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402"/>
        <v>0</v>
      </c>
      <c r="L5227" s="57">
        <f t="shared" si="403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404"/>
        <v>0</v>
      </c>
      <c r="C5228" s="57" t="str">
        <f t="shared" si="405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402"/>
        <v>0</v>
      </c>
      <c r="L5228" s="57">
        <f t="shared" si="403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404"/>
        <v>0</v>
      </c>
      <c r="C5229" s="57" t="str">
        <f t="shared" si="405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402"/>
        <v>0</v>
      </c>
      <c r="L5229" s="57">
        <f t="shared" si="403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404"/>
        <v>0</v>
      </c>
      <c r="C5230" s="57" t="str">
        <f t="shared" si="405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402"/>
        <v>0</v>
      </c>
      <c r="L5230" s="57">
        <f t="shared" si="403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404"/>
        <v>0</v>
      </c>
      <c r="C5231" s="57" t="str">
        <f t="shared" si="405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402"/>
        <v>0</v>
      </c>
      <c r="L5231" s="57">
        <f t="shared" si="403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404"/>
        <v>0</v>
      </c>
      <c r="C5232" s="57" t="str">
        <f t="shared" si="405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402"/>
        <v>0</v>
      </c>
      <c r="L5232" s="57">
        <f t="shared" si="403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404"/>
        <v>0</v>
      </c>
      <c r="C5233" s="57" t="str">
        <f t="shared" si="405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402"/>
        <v>0</v>
      </c>
      <c r="L5233" s="57">
        <f t="shared" si="403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404"/>
        <v>0</v>
      </c>
      <c r="C5234" s="57" t="str">
        <f t="shared" si="405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402"/>
        <v>0</v>
      </c>
      <c r="L5234" s="57">
        <f t="shared" si="403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404"/>
        <v>0</v>
      </c>
      <c r="C5235" s="57" t="str">
        <f t="shared" si="405"/>
        <v>Jan</v>
      </c>
      <c r="D5235" s="4"/>
      <c r="E5235" s="57"/>
      <c r="F5235" s="57"/>
      <c r="G5235" s="57"/>
      <c r="H5235" s="57"/>
      <c r="I5235" s="57"/>
      <c r="J5235" s="57"/>
      <c r="K5235" s="57">
        <f t="shared" ref="K5235:K5298" si="406">I5235+J5235</f>
        <v>0</v>
      </c>
      <c r="L5235" s="57">
        <f t="shared" si="403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404"/>
        <v>0</v>
      </c>
      <c r="C5236" s="57" t="str">
        <f t="shared" si="405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406"/>
        <v>0</v>
      </c>
      <c r="L5236" s="57">
        <f t="shared" si="403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404"/>
        <v>0</v>
      </c>
      <c r="C5237" s="57" t="str">
        <f t="shared" si="405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06"/>
        <v>0</v>
      </c>
      <c r="L5237" s="57">
        <f t="shared" si="403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404"/>
        <v>0</v>
      </c>
      <c r="C5238" s="57" t="str">
        <f t="shared" si="405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06"/>
        <v>0</v>
      </c>
      <c r="L5238" s="57">
        <f t="shared" si="403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404"/>
        <v>0</v>
      </c>
      <c r="C5239" s="57" t="str">
        <f t="shared" si="405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06"/>
        <v>0</v>
      </c>
      <c r="L5239" s="57">
        <f t="shared" si="403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404"/>
        <v>0</v>
      </c>
      <c r="C5240" s="57" t="str">
        <f t="shared" si="405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06"/>
        <v>0</v>
      </c>
      <c r="L5240" s="57">
        <f t="shared" si="403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404"/>
        <v>0</v>
      </c>
      <c r="C5241" s="57" t="str">
        <f t="shared" si="405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06"/>
        <v>0</v>
      </c>
      <c r="L5241" s="57">
        <f t="shared" si="403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404"/>
        <v>0</v>
      </c>
      <c r="C5242" s="57" t="str">
        <f t="shared" si="405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06"/>
        <v>0</v>
      </c>
      <c r="L5242" s="57">
        <f t="shared" si="403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404"/>
        <v>0</v>
      </c>
      <c r="C5243" s="57" t="str">
        <f t="shared" si="405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06"/>
        <v>0</v>
      </c>
      <c r="L5243" s="57">
        <f t="shared" si="403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404"/>
        <v>0</v>
      </c>
      <c r="C5244" s="57" t="str">
        <f t="shared" si="405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06"/>
        <v>0</v>
      </c>
      <c r="L5244" s="57">
        <f t="shared" si="403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404"/>
        <v>0</v>
      </c>
      <c r="C5245" s="57" t="str">
        <f t="shared" si="405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06"/>
        <v>0</v>
      </c>
      <c r="L5245" s="57">
        <f t="shared" si="403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404"/>
        <v>0</v>
      </c>
      <c r="C5246" s="57" t="str">
        <f t="shared" si="405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06"/>
        <v>0</v>
      </c>
      <c r="L5246" s="57">
        <f t="shared" ref="L5246:L5309" si="407">H5246*K5246</f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404"/>
        <v>0</v>
      </c>
      <c r="C5247" s="57" t="str">
        <f t="shared" si="405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06"/>
        <v>0</v>
      </c>
      <c r="L5247" s="57">
        <f t="shared" si="407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404"/>
        <v>0</v>
      </c>
      <c r="C5248" s="57" t="str">
        <f t="shared" si="405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06"/>
        <v>0</v>
      </c>
      <c r="L5248" s="57">
        <f t="shared" si="407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404"/>
        <v>0</v>
      </c>
      <c r="C5249" s="57" t="str">
        <f t="shared" si="405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06"/>
        <v>0</v>
      </c>
      <c r="L5249" s="57">
        <f t="shared" si="407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404"/>
        <v>0</v>
      </c>
      <c r="C5250" s="57" t="str">
        <f t="shared" si="405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06"/>
        <v>0</v>
      </c>
      <c r="L5250" s="57">
        <f t="shared" si="407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404"/>
        <v>0</v>
      </c>
      <c r="C5251" s="57" t="str">
        <f t="shared" si="405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06"/>
        <v>0</v>
      </c>
      <c r="L5251" s="57">
        <f t="shared" si="407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404"/>
        <v>0</v>
      </c>
      <c r="C5252" s="57" t="str">
        <f t="shared" si="405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06"/>
        <v>0</v>
      </c>
      <c r="L5252" s="57">
        <f t="shared" si="407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404"/>
        <v>0</v>
      </c>
      <c r="C5253" s="57" t="str">
        <f t="shared" si="405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06"/>
        <v>0</v>
      </c>
      <c r="L5253" s="57">
        <f t="shared" si="407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404"/>
        <v>0</v>
      </c>
      <c r="C5254" s="57" t="str">
        <f t="shared" si="405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06"/>
        <v>0</v>
      </c>
      <c r="L5254" s="57">
        <f t="shared" si="407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404"/>
        <v>0</v>
      </c>
      <c r="C5255" s="57" t="str">
        <f t="shared" si="405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06"/>
        <v>0</v>
      </c>
      <c r="L5255" s="57">
        <f t="shared" si="407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404"/>
        <v>0</v>
      </c>
      <c r="C5256" s="57" t="str">
        <f t="shared" si="405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06"/>
        <v>0</v>
      </c>
      <c r="L5256" s="57">
        <f t="shared" si="407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404"/>
        <v>0</v>
      </c>
      <c r="C5257" s="57" t="str">
        <f t="shared" si="405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06"/>
        <v>0</v>
      </c>
      <c r="L5257" s="57">
        <f t="shared" si="407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404"/>
        <v>0</v>
      </c>
      <c r="C5258" s="57" t="str">
        <f t="shared" si="405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06"/>
        <v>0</v>
      </c>
      <c r="L5258" s="57">
        <f t="shared" si="407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404"/>
        <v>0</v>
      </c>
      <c r="C5259" s="57" t="str">
        <f t="shared" si="405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06"/>
        <v>0</v>
      </c>
      <c r="L5259" s="57">
        <f t="shared" si="407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404"/>
        <v>0</v>
      </c>
      <c r="C5260" s="57" t="str">
        <f t="shared" si="405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06"/>
        <v>0</v>
      </c>
      <c r="L5260" s="57">
        <f t="shared" si="407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404"/>
        <v>0</v>
      </c>
      <c r="C5261" s="57" t="str">
        <f t="shared" si="405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06"/>
        <v>0</v>
      </c>
      <c r="L5261" s="57">
        <f t="shared" si="407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404"/>
        <v>0</v>
      </c>
      <c r="C5262" s="57" t="str">
        <f t="shared" si="405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06"/>
        <v>0</v>
      </c>
      <c r="L5262" s="57">
        <f t="shared" si="407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404"/>
        <v>0</v>
      </c>
      <c r="C5263" s="57" t="str">
        <f t="shared" si="405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06"/>
        <v>0</v>
      </c>
      <c r="L5263" s="57">
        <f t="shared" si="407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404"/>
        <v>0</v>
      </c>
      <c r="C5264" s="57" t="str">
        <f t="shared" si="405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06"/>
        <v>0</v>
      </c>
      <c r="L5264" s="57">
        <f t="shared" si="407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404"/>
        <v>0</v>
      </c>
      <c r="C5265" s="57" t="str">
        <f t="shared" si="405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06"/>
        <v>0</v>
      </c>
      <c r="L5265" s="57">
        <f t="shared" si="407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404"/>
        <v>0</v>
      </c>
      <c r="C5266" s="57" t="str">
        <f t="shared" si="405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06"/>
        <v>0</v>
      </c>
      <c r="L5266" s="57">
        <f t="shared" si="407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404"/>
        <v>0</v>
      </c>
      <c r="C5267" s="57" t="str">
        <f t="shared" si="405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06"/>
        <v>0</v>
      </c>
      <c r="L5267" s="57">
        <f t="shared" si="407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404"/>
        <v>0</v>
      </c>
      <c r="C5268" s="57" t="str">
        <f t="shared" si="405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06"/>
        <v>0</v>
      </c>
      <c r="L5268" s="57">
        <f t="shared" si="407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404"/>
        <v>0</v>
      </c>
      <c r="C5269" s="57" t="str">
        <f t="shared" si="405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06"/>
        <v>0</v>
      </c>
      <c r="L5269" s="57">
        <f t="shared" si="407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404"/>
        <v>0</v>
      </c>
      <c r="C5270" s="57" t="str">
        <f t="shared" si="405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06"/>
        <v>0</v>
      </c>
      <c r="L5270" s="57">
        <f t="shared" si="407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404"/>
        <v>0</v>
      </c>
      <c r="C5271" s="57" t="str">
        <f t="shared" si="405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06"/>
        <v>0</v>
      </c>
      <c r="L5271" s="57">
        <f t="shared" si="407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404"/>
        <v>0</v>
      </c>
      <c r="C5272" s="57" t="str">
        <f t="shared" si="405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06"/>
        <v>0</v>
      </c>
      <c r="L5272" s="57">
        <f t="shared" si="407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404"/>
        <v>0</v>
      </c>
      <c r="C5273" s="57" t="str">
        <f t="shared" si="405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06"/>
        <v>0</v>
      </c>
      <c r="L5273" s="57">
        <f t="shared" si="407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404"/>
        <v>0</v>
      </c>
      <c r="C5274" s="57" t="str">
        <f t="shared" si="405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06"/>
        <v>0</v>
      </c>
      <c r="L5274" s="57">
        <f t="shared" si="407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404"/>
        <v>0</v>
      </c>
      <c r="C5275" s="57" t="str">
        <f t="shared" si="405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06"/>
        <v>0</v>
      </c>
      <c r="L5275" s="57">
        <f t="shared" si="407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404"/>
        <v>0</v>
      </c>
      <c r="C5276" s="57" t="str">
        <f t="shared" si="405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06"/>
        <v>0</v>
      </c>
      <c r="L5276" s="57">
        <f t="shared" si="407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404"/>
        <v>0</v>
      </c>
      <c r="C5277" s="57" t="str">
        <f t="shared" si="405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06"/>
        <v>0</v>
      </c>
      <c r="L5277" s="57">
        <f t="shared" si="407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404"/>
        <v>0</v>
      </c>
      <c r="C5278" s="57" t="str">
        <f t="shared" si="405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06"/>
        <v>0</v>
      </c>
      <c r="L5278" s="57">
        <f t="shared" si="407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404"/>
        <v>0</v>
      </c>
      <c r="C5279" s="57" t="str">
        <f t="shared" si="405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06"/>
        <v>0</v>
      </c>
      <c r="L5279" s="57">
        <f t="shared" si="407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404"/>
        <v>0</v>
      </c>
      <c r="C5280" s="57" t="str">
        <f t="shared" si="405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06"/>
        <v>0</v>
      </c>
      <c r="L5280" s="57">
        <f t="shared" si="407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404"/>
        <v>0</v>
      </c>
      <c r="C5281" s="57" t="str">
        <f t="shared" si="405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06"/>
        <v>0</v>
      </c>
      <c r="L5281" s="57">
        <f t="shared" si="407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404"/>
        <v>0</v>
      </c>
      <c r="C5282" s="57" t="str">
        <f t="shared" si="405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06"/>
        <v>0</v>
      </c>
      <c r="L5282" s="57">
        <f t="shared" si="407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404"/>
        <v>0</v>
      </c>
      <c r="C5283" s="57" t="str">
        <f t="shared" si="405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06"/>
        <v>0</v>
      </c>
      <c r="L5283" s="57">
        <f t="shared" si="407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404"/>
        <v>0</v>
      </c>
      <c r="C5284" s="57" t="str">
        <f t="shared" si="405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06"/>
        <v>0</v>
      </c>
      <c r="L5284" s="57">
        <f t="shared" si="407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404"/>
        <v>0</v>
      </c>
      <c r="C5285" s="57" t="str">
        <f t="shared" si="405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06"/>
        <v>0</v>
      </c>
      <c r="L5285" s="57">
        <f t="shared" si="407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404"/>
        <v>0</v>
      </c>
      <c r="C5286" s="57" t="str">
        <f t="shared" si="405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06"/>
        <v>0</v>
      </c>
      <c r="L5286" s="57">
        <f t="shared" si="407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404"/>
        <v>0</v>
      </c>
      <c r="C5287" s="57" t="str">
        <f t="shared" si="405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06"/>
        <v>0</v>
      </c>
      <c r="L5287" s="57">
        <f t="shared" si="407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ref="B5288:B5351" si="408">WEEKNUM(A5288)</f>
        <v>0</v>
      </c>
      <c r="C5288" s="57" t="str">
        <f t="shared" ref="C5288:C5351" si="409">TEXT(A5288,"Mmm")</f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06"/>
        <v>0</v>
      </c>
      <c r="L5288" s="57">
        <f t="shared" si="407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408"/>
        <v>0</v>
      </c>
      <c r="C5289" s="57" t="str">
        <f t="shared" si="409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06"/>
        <v>0</v>
      </c>
      <c r="L5289" s="57">
        <f t="shared" si="407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08"/>
        <v>0</v>
      </c>
      <c r="C5290" s="57" t="str">
        <f t="shared" si="409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06"/>
        <v>0</v>
      </c>
      <c r="L5290" s="57">
        <f t="shared" si="407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08"/>
        <v>0</v>
      </c>
      <c r="C5291" s="57" t="str">
        <f t="shared" si="409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06"/>
        <v>0</v>
      </c>
      <c r="L5291" s="57">
        <f t="shared" si="407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08"/>
        <v>0</v>
      </c>
      <c r="C5292" s="57" t="str">
        <f t="shared" si="409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06"/>
        <v>0</v>
      </c>
      <c r="L5292" s="57">
        <f t="shared" si="407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08"/>
        <v>0</v>
      </c>
      <c r="C5293" s="57" t="str">
        <f t="shared" si="409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406"/>
        <v>0</v>
      </c>
      <c r="L5293" s="57">
        <f t="shared" si="407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08"/>
        <v>0</v>
      </c>
      <c r="C5294" s="57" t="str">
        <f t="shared" si="409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06"/>
        <v>0</v>
      </c>
      <c r="L5294" s="57">
        <f t="shared" si="407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08"/>
        <v>0</v>
      </c>
      <c r="C5295" s="57" t="str">
        <f t="shared" si="409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06"/>
        <v>0</v>
      </c>
      <c r="L5295" s="57">
        <f t="shared" si="407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08"/>
        <v>0</v>
      </c>
      <c r="C5296" s="57" t="str">
        <f t="shared" si="409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06"/>
        <v>0</v>
      </c>
      <c r="L5296" s="57">
        <f t="shared" si="407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08"/>
        <v>0</v>
      </c>
      <c r="C5297" s="57" t="str">
        <f t="shared" si="409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06"/>
        <v>0</v>
      </c>
      <c r="L5297" s="57">
        <f t="shared" si="407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08"/>
        <v>0</v>
      </c>
      <c r="C5298" s="57" t="str">
        <f t="shared" si="409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406"/>
        <v>0</v>
      </c>
      <c r="L5298" s="57">
        <f t="shared" si="407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08"/>
        <v>0</v>
      </c>
      <c r="C5299" s="57" t="str">
        <f t="shared" si="409"/>
        <v>Jan</v>
      </c>
      <c r="D5299" s="4"/>
      <c r="E5299" s="57"/>
      <c r="F5299" s="57"/>
      <c r="G5299" s="57"/>
      <c r="H5299" s="57"/>
      <c r="I5299" s="57"/>
      <c r="J5299" s="57"/>
      <c r="K5299" s="57">
        <f t="shared" ref="K5299:K5362" si="410">I5299+J5299</f>
        <v>0</v>
      </c>
      <c r="L5299" s="57">
        <f t="shared" si="407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08"/>
        <v>0</v>
      </c>
      <c r="C5300" s="57" t="str">
        <f t="shared" si="409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410"/>
        <v>0</v>
      </c>
      <c r="L5300" s="57">
        <f t="shared" si="407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08"/>
        <v>0</v>
      </c>
      <c r="C5301" s="57" t="str">
        <f t="shared" si="409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10"/>
        <v>0</v>
      </c>
      <c r="L5301" s="57">
        <f t="shared" si="407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08"/>
        <v>0</v>
      </c>
      <c r="C5302" s="57" t="str">
        <f t="shared" si="409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10"/>
        <v>0</v>
      </c>
      <c r="L5302" s="57">
        <f t="shared" si="407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08"/>
        <v>0</v>
      </c>
      <c r="C5303" s="57" t="str">
        <f t="shared" si="409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10"/>
        <v>0</v>
      </c>
      <c r="L5303" s="57">
        <f t="shared" si="407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08"/>
        <v>0</v>
      </c>
      <c r="C5304" s="57" t="str">
        <f t="shared" si="409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10"/>
        <v>0</v>
      </c>
      <c r="L5304" s="57">
        <f t="shared" si="407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08"/>
        <v>0</v>
      </c>
      <c r="C5305" s="57" t="str">
        <f t="shared" si="409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10"/>
        <v>0</v>
      </c>
      <c r="L5305" s="57">
        <f t="shared" si="407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08"/>
        <v>0</v>
      </c>
      <c r="C5306" s="57" t="str">
        <f t="shared" si="409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10"/>
        <v>0</v>
      </c>
      <c r="L5306" s="57">
        <f t="shared" si="407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08"/>
        <v>0</v>
      </c>
      <c r="C5307" s="57" t="str">
        <f t="shared" si="409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10"/>
        <v>0</v>
      </c>
      <c r="L5307" s="57">
        <f t="shared" si="407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08"/>
        <v>0</v>
      </c>
      <c r="C5308" s="57" t="str">
        <f t="shared" si="409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10"/>
        <v>0</v>
      </c>
      <c r="L5308" s="57">
        <f t="shared" si="407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08"/>
        <v>0</v>
      </c>
      <c r="C5309" s="57" t="str">
        <f t="shared" si="409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10"/>
        <v>0</v>
      </c>
      <c r="L5309" s="57">
        <f t="shared" si="407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08"/>
        <v>0</v>
      </c>
      <c r="C5310" s="57" t="str">
        <f t="shared" si="409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10"/>
        <v>0</v>
      </c>
      <c r="L5310" s="57">
        <f t="shared" ref="L5310:L5373" si="411">H5310*K5310</f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08"/>
        <v>0</v>
      </c>
      <c r="C5311" s="57" t="str">
        <f t="shared" si="409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10"/>
        <v>0</v>
      </c>
      <c r="L5311" s="57">
        <f t="shared" si="411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08"/>
        <v>0</v>
      </c>
      <c r="C5312" s="57" t="str">
        <f t="shared" si="409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10"/>
        <v>0</v>
      </c>
      <c r="L5312" s="57">
        <f t="shared" si="411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08"/>
        <v>0</v>
      </c>
      <c r="C5313" s="57" t="str">
        <f t="shared" si="409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10"/>
        <v>0</v>
      </c>
      <c r="L5313" s="57">
        <f t="shared" si="411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08"/>
        <v>0</v>
      </c>
      <c r="C5314" s="57" t="str">
        <f t="shared" si="409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10"/>
        <v>0</v>
      </c>
      <c r="L5314" s="57">
        <f t="shared" si="411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08"/>
        <v>0</v>
      </c>
      <c r="C5315" s="57" t="str">
        <f t="shared" si="409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10"/>
        <v>0</v>
      </c>
      <c r="L5315" s="57">
        <f t="shared" si="411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08"/>
        <v>0</v>
      </c>
      <c r="C5316" s="57" t="str">
        <f t="shared" si="409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10"/>
        <v>0</v>
      </c>
      <c r="L5316" s="57">
        <f t="shared" si="411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08"/>
        <v>0</v>
      </c>
      <c r="C5317" s="57" t="str">
        <f t="shared" si="409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10"/>
        <v>0</v>
      </c>
      <c r="L5317" s="57">
        <f t="shared" si="411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08"/>
        <v>0</v>
      </c>
      <c r="C5318" s="57" t="str">
        <f t="shared" si="409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10"/>
        <v>0</v>
      </c>
      <c r="L5318" s="57">
        <f t="shared" si="411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08"/>
        <v>0</v>
      </c>
      <c r="C5319" s="57" t="str">
        <f t="shared" si="409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10"/>
        <v>0</v>
      </c>
      <c r="L5319" s="57">
        <f t="shared" si="411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08"/>
        <v>0</v>
      </c>
      <c r="C5320" s="57" t="str">
        <f t="shared" si="409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10"/>
        <v>0</v>
      </c>
      <c r="L5320" s="57">
        <f t="shared" si="411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08"/>
        <v>0</v>
      </c>
      <c r="C5321" s="57" t="str">
        <f t="shared" si="409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10"/>
        <v>0</v>
      </c>
      <c r="L5321" s="57">
        <f t="shared" si="411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08"/>
        <v>0</v>
      </c>
      <c r="C5322" s="57" t="str">
        <f t="shared" si="409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10"/>
        <v>0</v>
      </c>
      <c r="L5322" s="57">
        <f t="shared" si="411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08"/>
        <v>0</v>
      </c>
      <c r="C5323" s="57" t="str">
        <f t="shared" si="409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10"/>
        <v>0</v>
      </c>
      <c r="L5323" s="57">
        <f t="shared" si="411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08"/>
        <v>0</v>
      </c>
      <c r="C5324" s="57" t="str">
        <f t="shared" si="409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10"/>
        <v>0</v>
      </c>
      <c r="L5324" s="57">
        <f t="shared" si="411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08"/>
        <v>0</v>
      </c>
      <c r="C5325" s="57" t="str">
        <f t="shared" si="409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10"/>
        <v>0</v>
      </c>
      <c r="L5325" s="57">
        <f t="shared" si="411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08"/>
        <v>0</v>
      </c>
      <c r="C5326" s="57" t="str">
        <f t="shared" si="409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10"/>
        <v>0</v>
      </c>
      <c r="L5326" s="57">
        <f t="shared" si="411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08"/>
        <v>0</v>
      </c>
      <c r="C5327" s="57" t="str">
        <f t="shared" si="409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10"/>
        <v>0</v>
      </c>
      <c r="L5327" s="57">
        <f t="shared" si="411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08"/>
        <v>0</v>
      </c>
      <c r="C5328" s="57" t="str">
        <f t="shared" si="409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10"/>
        <v>0</v>
      </c>
      <c r="L5328" s="57">
        <f t="shared" si="411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08"/>
        <v>0</v>
      </c>
      <c r="C5329" s="57" t="str">
        <f t="shared" si="409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10"/>
        <v>0</v>
      </c>
      <c r="L5329" s="57">
        <f t="shared" si="411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08"/>
        <v>0</v>
      </c>
      <c r="C5330" s="57" t="str">
        <f t="shared" si="409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10"/>
        <v>0</v>
      </c>
      <c r="L5330" s="57">
        <f t="shared" si="411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08"/>
        <v>0</v>
      </c>
      <c r="C5331" s="57" t="str">
        <f t="shared" si="409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10"/>
        <v>0</v>
      </c>
      <c r="L5331" s="57">
        <f t="shared" si="411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08"/>
        <v>0</v>
      </c>
      <c r="C5332" s="57" t="str">
        <f t="shared" si="409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10"/>
        <v>0</v>
      </c>
      <c r="L5332" s="57">
        <f t="shared" si="411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08"/>
        <v>0</v>
      </c>
      <c r="C5333" s="57" t="str">
        <f t="shared" si="409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10"/>
        <v>0</v>
      </c>
      <c r="L5333" s="57">
        <f t="shared" si="411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08"/>
        <v>0</v>
      </c>
      <c r="C5334" s="57" t="str">
        <f t="shared" si="409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10"/>
        <v>0</v>
      </c>
      <c r="L5334" s="57">
        <f t="shared" si="411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08"/>
        <v>0</v>
      </c>
      <c r="C5335" s="57" t="str">
        <f t="shared" si="409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10"/>
        <v>0</v>
      </c>
      <c r="L5335" s="57">
        <f t="shared" si="411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08"/>
        <v>0</v>
      </c>
      <c r="C5336" s="57" t="str">
        <f t="shared" si="409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10"/>
        <v>0</v>
      </c>
      <c r="L5336" s="57">
        <f t="shared" si="411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08"/>
        <v>0</v>
      </c>
      <c r="C5337" s="57" t="str">
        <f t="shared" si="409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10"/>
        <v>0</v>
      </c>
      <c r="L5337" s="57">
        <f t="shared" si="411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08"/>
        <v>0</v>
      </c>
      <c r="C5338" s="57" t="str">
        <f t="shared" si="409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10"/>
        <v>0</v>
      </c>
      <c r="L5338" s="57">
        <f t="shared" si="411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08"/>
        <v>0</v>
      </c>
      <c r="C5339" s="57" t="str">
        <f t="shared" si="409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10"/>
        <v>0</v>
      </c>
      <c r="L5339" s="57">
        <f t="shared" si="411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08"/>
        <v>0</v>
      </c>
      <c r="C5340" s="57" t="str">
        <f t="shared" si="409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10"/>
        <v>0</v>
      </c>
      <c r="L5340" s="57">
        <f t="shared" si="411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08"/>
        <v>0</v>
      </c>
      <c r="C5341" s="57" t="str">
        <f t="shared" si="409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10"/>
        <v>0</v>
      </c>
      <c r="L5341" s="57">
        <f t="shared" si="411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08"/>
        <v>0</v>
      </c>
      <c r="C5342" s="57" t="str">
        <f t="shared" si="409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10"/>
        <v>0</v>
      </c>
      <c r="L5342" s="57">
        <f t="shared" si="411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08"/>
        <v>0</v>
      </c>
      <c r="C5343" s="57" t="str">
        <f t="shared" si="409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10"/>
        <v>0</v>
      </c>
      <c r="L5343" s="57">
        <f t="shared" si="411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08"/>
        <v>0</v>
      </c>
      <c r="C5344" s="57" t="str">
        <f t="shared" si="409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10"/>
        <v>0</v>
      </c>
      <c r="L5344" s="57">
        <f t="shared" si="411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08"/>
        <v>0</v>
      </c>
      <c r="C5345" s="57" t="str">
        <f t="shared" si="409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10"/>
        <v>0</v>
      </c>
      <c r="L5345" s="57">
        <f t="shared" si="411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408"/>
        <v>0</v>
      </c>
      <c r="C5346" s="57" t="str">
        <f t="shared" si="409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10"/>
        <v>0</v>
      </c>
      <c r="L5346" s="57">
        <f t="shared" si="411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08"/>
        <v>0</v>
      </c>
      <c r="C5347" s="57" t="str">
        <f t="shared" si="409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10"/>
        <v>0</v>
      </c>
      <c r="L5347" s="57">
        <f t="shared" si="411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08"/>
        <v>0</v>
      </c>
      <c r="C5348" s="57" t="str">
        <f t="shared" si="409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10"/>
        <v>0</v>
      </c>
      <c r="L5348" s="57">
        <f t="shared" si="411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08"/>
        <v>0</v>
      </c>
      <c r="C5349" s="57" t="str">
        <f t="shared" si="409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10"/>
        <v>0</v>
      </c>
      <c r="L5349" s="57">
        <f t="shared" si="411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08"/>
        <v>0</v>
      </c>
      <c r="C5350" s="57" t="str">
        <f t="shared" si="409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10"/>
        <v>0</v>
      </c>
      <c r="L5350" s="57">
        <f t="shared" si="411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408"/>
        <v>0</v>
      </c>
      <c r="C5351" s="57" t="str">
        <f t="shared" si="409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10"/>
        <v>0</v>
      </c>
      <c r="L5351" s="57">
        <f t="shared" si="411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ref="B5352:B5415" si="412">WEEKNUM(A5352)</f>
        <v>0</v>
      </c>
      <c r="C5352" s="57" t="str">
        <f t="shared" ref="C5352:C5415" si="413">TEXT(A5352,"Mmm")</f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10"/>
        <v>0</v>
      </c>
      <c r="L5352" s="57">
        <f t="shared" si="411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412"/>
        <v>0</v>
      </c>
      <c r="C5353" s="57" t="str">
        <f t="shared" si="413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10"/>
        <v>0</v>
      </c>
      <c r="L5353" s="57">
        <f t="shared" si="411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12"/>
        <v>0</v>
      </c>
      <c r="C5354" s="57" t="str">
        <f t="shared" si="413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10"/>
        <v>0</v>
      </c>
      <c r="L5354" s="57">
        <f t="shared" si="411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12"/>
        <v>0</v>
      </c>
      <c r="C5355" s="57" t="str">
        <f t="shared" si="413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10"/>
        <v>0</v>
      </c>
      <c r="L5355" s="57">
        <f t="shared" si="411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12"/>
        <v>0</v>
      </c>
      <c r="C5356" s="57" t="str">
        <f t="shared" si="413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10"/>
        <v>0</v>
      </c>
      <c r="L5356" s="57">
        <f t="shared" si="411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12"/>
        <v>0</v>
      </c>
      <c r="C5357" s="57" t="str">
        <f t="shared" si="413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410"/>
        <v>0</v>
      </c>
      <c r="L5357" s="57">
        <f t="shared" si="411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12"/>
        <v>0</v>
      </c>
      <c r="C5358" s="57" t="str">
        <f t="shared" si="413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10"/>
        <v>0</v>
      </c>
      <c r="L5358" s="57">
        <f t="shared" si="411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12"/>
        <v>0</v>
      </c>
      <c r="C5359" s="57" t="str">
        <f t="shared" si="413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10"/>
        <v>0</v>
      </c>
      <c r="L5359" s="57">
        <f t="shared" si="411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12"/>
        <v>0</v>
      </c>
      <c r="C5360" s="57" t="str">
        <f t="shared" si="413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10"/>
        <v>0</v>
      </c>
      <c r="L5360" s="57">
        <f t="shared" si="411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12"/>
        <v>0</v>
      </c>
      <c r="C5361" s="57" t="str">
        <f t="shared" si="413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10"/>
        <v>0</v>
      </c>
      <c r="L5361" s="57">
        <f t="shared" si="411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12"/>
        <v>0</v>
      </c>
      <c r="C5362" s="57" t="str">
        <f t="shared" si="413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410"/>
        <v>0</v>
      </c>
      <c r="L5362" s="57">
        <f t="shared" si="411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12"/>
        <v>0</v>
      </c>
      <c r="C5363" s="57" t="str">
        <f t="shared" si="413"/>
        <v>Jan</v>
      </c>
      <c r="D5363" s="4"/>
      <c r="E5363" s="57"/>
      <c r="F5363" s="57"/>
      <c r="G5363" s="57"/>
      <c r="H5363" s="57"/>
      <c r="I5363" s="57"/>
      <c r="J5363" s="57"/>
      <c r="K5363" s="57">
        <f t="shared" ref="K5363:K5426" si="414">I5363+J5363</f>
        <v>0</v>
      </c>
      <c r="L5363" s="57">
        <f t="shared" si="411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12"/>
        <v>0</v>
      </c>
      <c r="C5364" s="57" t="str">
        <f t="shared" si="413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414"/>
        <v>0</v>
      </c>
      <c r="L5364" s="57">
        <f t="shared" si="411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12"/>
        <v>0</v>
      </c>
      <c r="C5365" s="57" t="str">
        <f t="shared" si="413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14"/>
        <v>0</v>
      </c>
      <c r="L5365" s="57">
        <f t="shared" si="411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12"/>
        <v>0</v>
      </c>
      <c r="C5366" s="57" t="str">
        <f t="shared" si="413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14"/>
        <v>0</v>
      </c>
      <c r="L5366" s="57">
        <f t="shared" si="411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12"/>
        <v>0</v>
      </c>
      <c r="C5367" s="57" t="str">
        <f t="shared" si="413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14"/>
        <v>0</v>
      </c>
      <c r="L5367" s="57">
        <f t="shared" si="411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12"/>
        <v>0</v>
      </c>
      <c r="C5368" s="57" t="str">
        <f t="shared" si="413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14"/>
        <v>0</v>
      </c>
      <c r="L5368" s="57">
        <f t="shared" si="411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12"/>
        <v>0</v>
      </c>
      <c r="C5369" s="57" t="str">
        <f t="shared" si="413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14"/>
        <v>0</v>
      </c>
      <c r="L5369" s="57">
        <f t="shared" si="411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12"/>
        <v>0</v>
      </c>
      <c r="C5370" s="57" t="str">
        <f t="shared" si="413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14"/>
        <v>0</v>
      </c>
      <c r="L5370" s="57">
        <f t="shared" si="411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12"/>
        <v>0</v>
      </c>
      <c r="C5371" s="57" t="str">
        <f t="shared" si="413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14"/>
        <v>0</v>
      </c>
      <c r="L5371" s="57">
        <f t="shared" si="411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12"/>
        <v>0</v>
      </c>
      <c r="C5372" s="57" t="str">
        <f t="shared" si="413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14"/>
        <v>0</v>
      </c>
      <c r="L5372" s="57">
        <f t="shared" si="411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12"/>
        <v>0</v>
      </c>
      <c r="C5373" s="57" t="str">
        <f t="shared" si="413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14"/>
        <v>0</v>
      </c>
      <c r="L5373" s="57">
        <f t="shared" si="411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12"/>
        <v>0</v>
      </c>
      <c r="C5374" s="57" t="str">
        <f t="shared" si="413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14"/>
        <v>0</v>
      </c>
      <c r="L5374" s="57">
        <f t="shared" ref="L5374:L5437" si="415">H5374*K5374</f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12"/>
        <v>0</v>
      </c>
      <c r="C5375" s="57" t="str">
        <f t="shared" si="413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14"/>
        <v>0</v>
      </c>
      <c r="L5375" s="57">
        <f t="shared" si="415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12"/>
        <v>0</v>
      </c>
      <c r="C5376" s="57" t="str">
        <f t="shared" si="413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14"/>
        <v>0</v>
      </c>
      <c r="L5376" s="57">
        <f t="shared" si="415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12"/>
        <v>0</v>
      </c>
      <c r="C5377" s="57" t="str">
        <f t="shared" si="413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14"/>
        <v>0</v>
      </c>
      <c r="L5377" s="57">
        <f t="shared" si="415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12"/>
        <v>0</v>
      </c>
      <c r="C5378" s="57" t="str">
        <f t="shared" si="413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14"/>
        <v>0</v>
      </c>
      <c r="L5378" s="57">
        <f t="shared" si="415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12"/>
        <v>0</v>
      </c>
      <c r="C5379" s="57" t="str">
        <f t="shared" si="413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14"/>
        <v>0</v>
      </c>
      <c r="L5379" s="57">
        <f t="shared" si="415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12"/>
        <v>0</v>
      </c>
      <c r="C5380" s="57" t="str">
        <f t="shared" si="413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14"/>
        <v>0</v>
      </c>
      <c r="L5380" s="57">
        <f t="shared" si="415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12"/>
        <v>0</v>
      </c>
      <c r="C5381" s="57" t="str">
        <f t="shared" si="413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14"/>
        <v>0</v>
      </c>
      <c r="L5381" s="57">
        <f t="shared" si="415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12"/>
        <v>0</v>
      </c>
      <c r="C5382" s="57" t="str">
        <f t="shared" si="413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14"/>
        <v>0</v>
      </c>
      <c r="L5382" s="57">
        <f t="shared" si="415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12"/>
        <v>0</v>
      </c>
      <c r="C5383" s="57" t="str">
        <f t="shared" si="413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14"/>
        <v>0</v>
      </c>
      <c r="L5383" s="57">
        <f t="shared" si="415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12"/>
        <v>0</v>
      </c>
      <c r="C5384" s="57" t="str">
        <f t="shared" si="413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14"/>
        <v>0</v>
      </c>
      <c r="L5384" s="57">
        <f t="shared" si="415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12"/>
        <v>0</v>
      </c>
      <c r="C5385" s="57" t="str">
        <f t="shared" si="413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14"/>
        <v>0</v>
      </c>
      <c r="L5385" s="57">
        <f t="shared" si="415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12"/>
        <v>0</v>
      </c>
      <c r="C5386" s="57" t="str">
        <f t="shared" si="413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14"/>
        <v>0</v>
      </c>
      <c r="L5386" s="57">
        <f t="shared" si="415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12"/>
        <v>0</v>
      </c>
      <c r="C5387" s="57" t="str">
        <f t="shared" si="413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14"/>
        <v>0</v>
      </c>
      <c r="L5387" s="57">
        <f t="shared" si="415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12"/>
        <v>0</v>
      </c>
      <c r="C5388" s="57" t="str">
        <f t="shared" si="413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14"/>
        <v>0</v>
      </c>
      <c r="L5388" s="57">
        <f t="shared" si="415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12"/>
        <v>0</v>
      </c>
      <c r="C5389" s="57" t="str">
        <f t="shared" si="413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14"/>
        <v>0</v>
      </c>
      <c r="L5389" s="57">
        <f t="shared" si="415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12"/>
        <v>0</v>
      </c>
      <c r="C5390" s="57" t="str">
        <f t="shared" si="413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14"/>
        <v>0</v>
      </c>
      <c r="L5390" s="57">
        <f t="shared" si="415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12"/>
        <v>0</v>
      </c>
      <c r="C5391" s="57" t="str">
        <f t="shared" si="413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14"/>
        <v>0</v>
      </c>
      <c r="L5391" s="57">
        <f t="shared" si="415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12"/>
        <v>0</v>
      </c>
      <c r="C5392" s="57" t="str">
        <f t="shared" si="413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14"/>
        <v>0</v>
      </c>
      <c r="L5392" s="57">
        <f t="shared" si="415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12"/>
        <v>0</v>
      </c>
      <c r="C5393" s="57" t="str">
        <f t="shared" si="413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14"/>
        <v>0</v>
      </c>
      <c r="L5393" s="57">
        <f t="shared" si="415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12"/>
        <v>0</v>
      </c>
      <c r="C5394" s="57" t="str">
        <f t="shared" si="413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14"/>
        <v>0</v>
      </c>
      <c r="L5394" s="57">
        <f t="shared" si="415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12"/>
        <v>0</v>
      </c>
      <c r="C5395" s="57" t="str">
        <f t="shared" si="413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14"/>
        <v>0</v>
      </c>
      <c r="L5395" s="57">
        <f t="shared" si="415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12"/>
        <v>0</v>
      </c>
      <c r="C5396" s="57" t="str">
        <f t="shared" si="413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14"/>
        <v>0</v>
      </c>
      <c r="L5396" s="57">
        <f t="shared" si="415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12"/>
        <v>0</v>
      </c>
      <c r="C5397" s="57" t="str">
        <f t="shared" si="413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14"/>
        <v>0</v>
      </c>
      <c r="L5397" s="57">
        <f t="shared" si="415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12"/>
        <v>0</v>
      </c>
      <c r="C5398" s="57" t="str">
        <f t="shared" si="413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14"/>
        <v>0</v>
      </c>
      <c r="L5398" s="57">
        <f t="shared" si="415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12"/>
        <v>0</v>
      </c>
      <c r="C5399" s="57" t="str">
        <f t="shared" si="413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14"/>
        <v>0</v>
      </c>
      <c r="L5399" s="57">
        <f t="shared" si="415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12"/>
        <v>0</v>
      </c>
      <c r="C5400" s="57" t="str">
        <f t="shared" si="413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14"/>
        <v>0</v>
      </c>
      <c r="L5400" s="57">
        <f t="shared" si="415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12"/>
        <v>0</v>
      </c>
      <c r="C5401" s="57" t="str">
        <f t="shared" si="413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14"/>
        <v>0</v>
      </c>
      <c r="L5401" s="57">
        <f t="shared" si="415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12"/>
        <v>0</v>
      </c>
      <c r="C5402" s="57" t="str">
        <f t="shared" si="413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14"/>
        <v>0</v>
      </c>
      <c r="L5402" s="57">
        <f t="shared" si="415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12"/>
        <v>0</v>
      </c>
      <c r="C5403" s="57" t="str">
        <f t="shared" si="413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14"/>
        <v>0</v>
      </c>
      <c r="L5403" s="57">
        <f t="shared" si="415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12"/>
        <v>0</v>
      </c>
      <c r="C5404" s="57" t="str">
        <f t="shared" si="413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14"/>
        <v>0</v>
      </c>
      <c r="L5404" s="57">
        <f t="shared" si="415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12"/>
        <v>0</v>
      </c>
      <c r="C5405" s="57" t="str">
        <f t="shared" si="413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14"/>
        <v>0</v>
      </c>
      <c r="L5405" s="57">
        <f t="shared" si="415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12"/>
        <v>0</v>
      </c>
      <c r="C5406" s="57" t="str">
        <f t="shared" si="413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14"/>
        <v>0</v>
      </c>
      <c r="L5406" s="57">
        <f t="shared" si="415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12"/>
        <v>0</v>
      </c>
      <c r="C5407" s="57" t="str">
        <f t="shared" si="413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14"/>
        <v>0</v>
      </c>
      <c r="L5407" s="57">
        <f t="shared" si="415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12"/>
        <v>0</v>
      </c>
      <c r="C5408" s="57" t="str">
        <f t="shared" si="413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14"/>
        <v>0</v>
      </c>
      <c r="L5408" s="57">
        <f t="shared" si="415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12"/>
        <v>0</v>
      </c>
      <c r="C5409" s="57" t="str">
        <f t="shared" si="413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14"/>
        <v>0</v>
      </c>
      <c r="L5409" s="57">
        <f t="shared" si="415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412"/>
        <v>0</v>
      </c>
      <c r="C5410" s="57" t="str">
        <f t="shared" si="413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14"/>
        <v>0</v>
      </c>
      <c r="L5410" s="57">
        <f t="shared" si="415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12"/>
        <v>0</v>
      </c>
      <c r="C5411" s="57" t="str">
        <f t="shared" si="413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14"/>
        <v>0</v>
      </c>
      <c r="L5411" s="57">
        <f t="shared" si="415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12"/>
        <v>0</v>
      </c>
      <c r="C5412" s="57" t="str">
        <f t="shared" si="413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14"/>
        <v>0</v>
      </c>
      <c r="L5412" s="57">
        <f t="shared" si="415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12"/>
        <v>0</v>
      </c>
      <c r="C5413" s="57" t="str">
        <f t="shared" si="413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14"/>
        <v>0</v>
      </c>
      <c r="L5413" s="57">
        <f t="shared" si="415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12"/>
        <v>0</v>
      </c>
      <c r="C5414" s="57" t="str">
        <f t="shared" si="413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14"/>
        <v>0</v>
      </c>
      <c r="L5414" s="57">
        <f t="shared" si="415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412"/>
        <v>0</v>
      </c>
      <c r="C5415" s="57" t="str">
        <f t="shared" si="413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14"/>
        <v>0</v>
      </c>
      <c r="L5415" s="57">
        <f t="shared" si="415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ref="B5416:B5479" si="416">WEEKNUM(A5416)</f>
        <v>0</v>
      </c>
      <c r="C5416" s="57" t="str">
        <f t="shared" ref="C5416:C5479" si="417">TEXT(A5416,"Mmm")</f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14"/>
        <v>0</v>
      </c>
      <c r="L5416" s="57">
        <f t="shared" si="415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416"/>
        <v>0</v>
      </c>
      <c r="C5417" s="57" t="str">
        <f t="shared" si="417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14"/>
        <v>0</v>
      </c>
      <c r="L5417" s="57">
        <f t="shared" si="415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16"/>
        <v>0</v>
      </c>
      <c r="C5418" s="57" t="str">
        <f t="shared" si="417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14"/>
        <v>0</v>
      </c>
      <c r="L5418" s="57">
        <f t="shared" si="415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16"/>
        <v>0</v>
      </c>
      <c r="C5419" s="57" t="str">
        <f t="shared" si="417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14"/>
        <v>0</v>
      </c>
      <c r="L5419" s="57">
        <f t="shared" si="415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16"/>
        <v>0</v>
      </c>
      <c r="C5420" s="57" t="str">
        <f t="shared" si="417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14"/>
        <v>0</v>
      </c>
      <c r="L5420" s="57">
        <f t="shared" si="415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16"/>
        <v>0</v>
      </c>
      <c r="C5421" s="57" t="str">
        <f t="shared" si="417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414"/>
        <v>0</v>
      </c>
      <c r="L5421" s="57">
        <f t="shared" si="415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16"/>
        <v>0</v>
      </c>
      <c r="C5422" s="57" t="str">
        <f t="shared" si="417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14"/>
        <v>0</v>
      </c>
      <c r="L5422" s="57">
        <f t="shared" si="415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16"/>
        <v>0</v>
      </c>
      <c r="C5423" s="57" t="str">
        <f t="shared" si="417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14"/>
        <v>0</v>
      </c>
      <c r="L5423" s="57">
        <f t="shared" si="415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16"/>
        <v>0</v>
      </c>
      <c r="C5424" s="57" t="str">
        <f t="shared" si="417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14"/>
        <v>0</v>
      </c>
      <c r="L5424" s="57">
        <f t="shared" si="415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16"/>
        <v>0</v>
      </c>
      <c r="C5425" s="57" t="str">
        <f t="shared" si="417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14"/>
        <v>0</v>
      </c>
      <c r="L5425" s="57">
        <f t="shared" si="415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16"/>
        <v>0</v>
      </c>
      <c r="C5426" s="57" t="str">
        <f t="shared" si="417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14"/>
        <v>0</v>
      </c>
      <c r="L5426" s="57">
        <f t="shared" si="415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16"/>
        <v>0</v>
      </c>
      <c r="C5427" s="57" t="str">
        <f t="shared" si="417"/>
        <v>Jan</v>
      </c>
      <c r="D5427" s="4"/>
      <c r="E5427" s="57"/>
      <c r="F5427" s="57"/>
      <c r="G5427" s="57"/>
      <c r="H5427" s="57"/>
      <c r="I5427" s="57"/>
      <c r="J5427" s="57"/>
      <c r="K5427" s="57">
        <f t="shared" ref="K5427:K5490" si="418">I5427+J5427</f>
        <v>0</v>
      </c>
      <c r="L5427" s="57">
        <f t="shared" si="415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16"/>
        <v>0</v>
      </c>
      <c r="C5428" s="57" t="str">
        <f t="shared" si="417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18"/>
        <v>0</v>
      </c>
      <c r="L5428" s="57">
        <f t="shared" si="415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16"/>
        <v>0</v>
      </c>
      <c r="C5429" s="57" t="str">
        <f t="shared" si="417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18"/>
        <v>0</v>
      </c>
      <c r="L5429" s="57">
        <f t="shared" si="415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16"/>
        <v>0</v>
      </c>
      <c r="C5430" s="57" t="str">
        <f t="shared" si="417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18"/>
        <v>0</v>
      </c>
      <c r="L5430" s="57">
        <f t="shared" si="415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16"/>
        <v>0</v>
      </c>
      <c r="C5431" s="57" t="str">
        <f t="shared" si="417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18"/>
        <v>0</v>
      </c>
      <c r="L5431" s="57">
        <f t="shared" si="415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16"/>
        <v>0</v>
      </c>
      <c r="C5432" s="57" t="str">
        <f t="shared" si="417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18"/>
        <v>0</v>
      </c>
      <c r="L5432" s="57">
        <f t="shared" si="415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16"/>
        <v>0</v>
      </c>
      <c r="C5433" s="57" t="str">
        <f t="shared" si="417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18"/>
        <v>0</v>
      </c>
      <c r="L5433" s="57">
        <f t="shared" si="415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16"/>
        <v>0</v>
      </c>
      <c r="C5434" s="57" t="str">
        <f t="shared" si="417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18"/>
        <v>0</v>
      </c>
      <c r="L5434" s="57">
        <f t="shared" si="415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16"/>
        <v>0</v>
      </c>
      <c r="C5435" s="57" t="str">
        <f t="shared" si="417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18"/>
        <v>0</v>
      </c>
      <c r="L5435" s="57">
        <f t="shared" si="415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16"/>
        <v>0</v>
      </c>
      <c r="C5436" s="57" t="str">
        <f t="shared" si="417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18"/>
        <v>0</v>
      </c>
      <c r="L5436" s="57">
        <f t="shared" si="415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16"/>
        <v>0</v>
      </c>
      <c r="C5437" s="57" t="str">
        <f t="shared" si="417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18"/>
        <v>0</v>
      </c>
      <c r="L5437" s="57">
        <f t="shared" si="415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16"/>
        <v>0</v>
      </c>
      <c r="C5438" s="57" t="str">
        <f t="shared" si="417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18"/>
        <v>0</v>
      </c>
      <c r="L5438" s="57">
        <f t="shared" ref="L5438:L5501" si="419">H5438*K5438</f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16"/>
        <v>0</v>
      </c>
      <c r="C5439" s="57" t="str">
        <f t="shared" si="417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18"/>
        <v>0</v>
      </c>
      <c r="L5439" s="57">
        <f t="shared" si="419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16"/>
        <v>0</v>
      </c>
      <c r="C5440" s="57" t="str">
        <f t="shared" si="417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18"/>
        <v>0</v>
      </c>
      <c r="L5440" s="57">
        <f t="shared" si="419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16"/>
        <v>0</v>
      </c>
      <c r="C5441" s="57" t="str">
        <f t="shared" si="417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18"/>
        <v>0</v>
      </c>
      <c r="L5441" s="57">
        <f t="shared" si="419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16"/>
        <v>0</v>
      </c>
      <c r="C5442" s="57" t="str">
        <f t="shared" si="417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18"/>
        <v>0</v>
      </c>
      <c r="L5442" s="57">
        <f t="shared" si="419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16"/>
        <v>0</v>
      </c>
      <c r="C5443" s="57" t="str">
        <f t="shared" si="417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18"/>
        <v>0</v>
      </c>
      <c r="L5443" s="57">
        <f t="shared" si="419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16"/>
        <v>0</v>
      </c>
      <c r="C5444" s="57" t="str">
        <f t="shared" si="417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18"/>
        <v>0</v>
      </c>
      <c r="L5444" s="57">
        <f t="shared" si="419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16"/>
        <v>0</v>
      </c>
      <c r="C5445" s="57" t="str">
        <f t="shared" si="417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18"/>
        <v>0</v>
      </c>
      <c r="L5445" s="57">
        <f t="shared" si="419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16"/>
        <v>0</v>
      </c>
      <c r="C5446" s="57" t="str">
        <f t="shared" si="417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18"/>
        <v>0</v>
      </c>
      <c r="L5446" s="57">
        <f t="shared" si="419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16"/>
        <v>0</v>
      </c>
      <c r="C5447" s="57" t="str">
        <f t="shared" si="417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18"/>
        <v>0</v>
      </c>
      <c r="L5447" s="57">
        <f t="shared" si="419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16"/>
        <v>0</v>
      </c>
      <c r="C5448" s="57" t="str">
        <f t="shared" si="417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18"/>
        <v>0</v>
      </c>
      <c r="L5448" s="57">
        <f t="shared" si="419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16"/>
        <v>0</v>
      </c>
      <c r="C5449" s="57" t="str">
        <f t="shared" si="417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18"/>
        <v>0</v>
      </c>
      <c r="L5449" s="57">
        <f t="shared" si="419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16"/>
        <v>0</v>
      </c>
      <c r="C5450" s="57" t="str">
        <f t="shared" si="417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18"/>
        <v>0</v>
      </c>
      <c r="L5450" s="57">
        <f t="shared" si="419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16"/>
        <v>0</v>
      </c>
      <c r="C5451" s="57" t="str">
        <f t="shared" si="417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18"/>
        <v>0</v>
      </c>
      <c r="L5451" s="57">
        <f t="shared" si="419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16"/>
        <v>0</v>
      </c>
      <c r="C5452" s="57" t="str">
        <f t="shared" si="417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18"/>
        <v>0</v>
      </c>
      <c r="L5452" s="57">
        <f t="shared" si="419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16"/>
        <v>0</v>
      </c>
      <c r="C5453" s="57" t="str">
        <f t="shared" si="417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18"/>
        <v>0</v>
      </c>
      <c r="L5453" s="57">
        <f t="shared" si="419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16"/>
        <v>0</v>
      </c>
      <c r="C5454" s="57" t="str">
        <f t="shared" si="417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18"/>
        <v>0</v>
      </c>
      <c r="L5454" s="57">
        <f t="shared" si="419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16"/>
        <v>0</v>
      </c>
      <c r="C5455" s="57" t="str">
        <f t="shared" si="417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18"/>
        <v>0</v>
      </c>
      <c r="L5455" s="57">
        <f t="shared" si="419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16"/>
        <v>0</v>
      </c>
      <c r="C5456" s="57" t="str">
        <f t="shared" si="417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18"/>
        <v>0</v>
      </c>
      <c r="L5456" s="57">
        <f t="shared" si="419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16"/>
        <v>0</v>
      </c>
      <c r="C5457" s="57" t="str">
        <f t="shared" si="417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18"/>
        <v>0</v>
      </c>
      <c r="L5457" s="57">
        <f t="shared" si="419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16"/>
        <v>0</v>
      </c>
      <c r="C5458" s="57" t="str">
        <f t="shared" si="417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18"/>
        <v>0</v>
      </c>
      <c r="L5458" s="57">
        <f t="shared" si="419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16"/>
        <v>0</v>
      </c>
      <c r="C5459" s="57" t="str">
        <f t="shared" si="417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18"/>
        <v>0</v>
      </c>
      <c r="L5459" s="57">
        <f t="shared" si="419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16"/>
        <v>0</v>
      </c>
      <c r="C5460" s="57" t="str">
        <f t="shared" si="417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18"/>
        <v>0</v>
      </c>
      <c r="L5460" s="57">
        <f t="shared" si="419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16"/>
        <v>0</v>
      </c>
      <c r="C5461" s="57" t="str">
        <f t="shared" si="417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18"/>
        <v>0</v>
      </c>
      <c r="L5461" s="57">
        <f t="shared" si="419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16"/>
        <v>0</v>
      </c>
      <c r="C5462" s="57" t="str">
        <f t="shared" si="417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18"/>
        <v>0</v>
      </c>
      <c r="L5462" s="57">
        <f t="shared" si="419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16"/>
        <v>0</v>
      </c>
      <c r="C5463" s="57" t="str">
        <f t="shared" si="417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18"/>
        <v>0</v>
      </c>
      <c r="L5463" s="57">
        <f t="shared" si="419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16"/>
        <v>0</v>
      </c>
      <c r="C5464" s="57" t="str">
        <f t="shared" si="417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18"/>
        <v>0</v>
      </c>
      <c r="L5464" s="57">
        <f t="shared" si="419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16"/>
        <v>0</v>
      </c>
      <c r="C5465" s="57" t="str">
        <f t="shared" si="417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18"/>
        <v>0</v>
      </c>
      <c r="L5465" s="57">
        <f t="shared" si="419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16"/>
        <v>0</v>
      </c>
      <c r="C5466" s="57" t="str">
        <f t="shared" si="417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18"/>
        <v>0</v>
      </c>
      <c r="L5466" s="57">
        <f t="shared" si="419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16"/>
        <v>0</v>
      </c>
      <c r="C5467" s="57" t="str">
        <f t="shared" si="417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18"/>
        <v>0</v>
      </c>
      <c r="L5467" s="57">
        <f t="shared" si="419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16"/>
        <v>0</v>
      </c>
      <c r="C5468" s="57" t="str">
        <f t="shared" si="417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18"/>
        <v>0</v>
      </c>
      <c r="L5468" s="57">
        <f t="shared" si="419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16"/>
        <v>0</v>
      </c>
      <c r="C5469" s="57" t="str">
        <f t="shared" si="417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18"/>
        <v>0</v>
      </c>
      <c r="L5469" s="57">
        <f t="shared" si="419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16"/>
        <v>0</v>
      </c>
      <c r="C5470" s="57" t="str">
        <f t="shared" si="417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18"/>
        <v>0</v>
      </c>
      <c r="L5470" s="57">
        <f t="shared" si="419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16"/>
        <v>0</v>
      </c>
      <c r="C5471" s="57" t="str">
        <f t="shared" si="417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18"/>
        <v>0</v>
      </c>
      <c r="L5471" s="57">
        <f t="shared" si="419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16"/>
        <v>0</v>
      </c>
      <c r="C5472" s="57" t="str">
        <f t="shared" si="417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18"/>
        <v>0</v>
      </c>
      <c r="L5472" s="57">
        <f t="shared" si="419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16"/>
        <v>0</v>
      </c>
      <c r="C5473" s="57" t="str">
        <f t="shared" si="417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18"/>
        <v>0</v>
      </c>
      <c r="L5473" s="57">
        <f t="shared" si="419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416"/>
        <v>0</v>
      </c>
      <c r="C5474" s="57" t="str">
        <f t="shared" si="417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18"/>
        <v>0</v>
      </c>
      <c r="L5474" s="57">
        <f t="shared" si="419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16"/>
        <v>0</v>
      </c>
      <c r="C5475" s="57" t="str">
        <f t="shared" si="417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18"/>
        <v>0</v>
      </c>
      <c r="L5475" s="57">
        <f t="shared" si="419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16"/>
        <v>0</v>
      </c>
      <c r="C5476" s="57" t="str">
        <f t="shared" si="417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18"/>
        <v>0</v>
      </c>
      <c r="L5476" s="57">
        <f t="shared" si="419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16"/>
        <v>0</v>
      </c>
      <c r="C5477" s="57" t="str">
        <f t="shared" si="417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18"/>
        <v>0</v>
      </c>
      <c r="L5477" s="57">
        <f t="shared" si="419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16"/>
        <v>0</v>
      </c>
      <c r="C5478" s="57" t="str">
        <f t="shared" si="417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18"/>
        <v>0</v>
      </c>
      <c r="L5478" s="57">
        <f t="shared" si="419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16"/>
        <v>0</v>
      </c>
      <c r="C5479" s="57" t="str">
        <f t="shared" si="417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18"/>
        <v>0</v>
      </c>
      <c r="L5479" s="57">
        <f t="shared" si="419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ref="B5480:B5543" si="420">WEEKNUM(A5480)</f>
        <v>0</v>
      </c>
      <c r="C5480" s="57" t="str">
        <f t="shared" ref="C5480:C5543" si="421">TEXT(A5480,"Mmm")</f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18"/>
        <v>0</v>
      </c>
      <c r="L5480" s="57">
        <f t="shared" si="419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20"/>
        <v>0</v>
      </c>
      <c r="C5481" s="57" t="str">
        <f t="shared" si="421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18"/>
        <v>0</v>
      </c>
      <c r="L5481" s="57">
        <f t="shared" si="419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20"/>
        <v>0</v>
      </c>
      <c r="C5482" s="57" t="str">
        <f t="shared" si="421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18"/>
        <v>0</v>
      </c>
      <c r="L5482" s="57">
        <f t="shared" si="419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20"/>
        <v>0</v>
      </c>
      <c r="C5483" s="57" t="str">
        <f t="shared" si="421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18"/>
        <v>0</v>
      </c>
      <c r="L5483" s="57">
        <f t="shared" si="419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20"/>
        <v>0</v>
      </c>
      <c r="C5484" s="57" t="str">
        <f t="shared" si="421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18"/>
        <v>0</v>
      </c>
      <c r="L5484" s="57">
        <f t="shared" si="419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20"/>
        <v>0</v>
      </c>
      <c r="C5485" s="57" t="str">
        <f t="shared" si="421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18"/>
        <v>0</v>
      </c>
      <c r="L5485" s="57">
        <f t="shared" si="419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20"/>
        <v>0</v>
      </c>
      <c r="C5486" s="57" t="str">
        <f t="shared" si="421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18"/>
        <v>0</v>
      </c>
      <c r="L5486" s="57">
        <f t="shared" si="419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20"/>
        <v>0</v>
      </c>
      <c r="C5487" s="57" t="str">
        <f t="shared" si="421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18"/>
        <v>0</v>
      </c>
      <c r="L5487" s="57">
        <f t="shared" si="419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20"/>
        <v>0</v>
      </c>
      <c r="C5488" s="57" t="str">
        <f t="shared" si="421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18"/>
        <v>0</v>
      </c>
      <c r="L5488" s="57">
        <f t="shared" si="419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20"/>
        <v>0</v>
      </c>
      <c r="C5489" s="57" t="str">
        <f t="shared" si="421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18"/>
        <v>0</v>
      </c>
      <c r="L5489" s="57">
        <f t="shared" si="419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20"/>
        <v>0</v>
      </c>
      <c r="C5490" s="57" t="str">
        <f t="shared" si="421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18"/>
        <v>0</v>
      </c>
      <c r="L5490" s="57">
        <f t="shared" si="419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20"/>
        <v>0</v>
      </c>
      <c r="C5491" s="57" t="str">
        <f t="shared" si="421"/>
        <v>Jan</v>
      </c>
      <c r="D5491" s="4"/>
      <c r="E5491" s="57"/>
      <c r="F5491" s="57"/>
      <c r="G5491" s="57"/>
      <c r="H5491" s="57"/>
      <c r="I5491" s="57"/>
      <c r="J5491" s="57"/>
      <c r="K5491" s="57">
        <f t="shared" ref="K5491:K5554" si="422">I5491+J5491</f>
        <v>0</v>
      </c>
      <c r="L5491" s="57">
        <f t="shared" si="419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20"/>
        <v>0</v>
      </c>
      <c r="C5492" s="57" t="str">
        <f t="shared" si="421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22"/>
        <v>0</v>
      </c>
      <c r="L5492" s="57">
        <f t="shared" si="419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20"/>
        <v>0</v>
      </c>
      <c r="C5493" s="57" t="str">
        <f t="shared" si="421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22"/>
        <v>0</v>
      </c>
      <c r="L5493" s="57">
        <f t="shared" si="419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20"/>
        <v>0</v>
      </c>
      <c r="C5494" s="57" t="str">
        <f t="shared" si="421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22"/>
        <v>0</v>
      </c>
      <c r="L5494" s="57">
        <f t="shared" si="419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20"/>
        <v>0</v>
      </c>
      <c r="C5495" s="57" t="str">
        <f t="shared" si="421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22"/>
        <v>0</v>
      </c>
      <c r="L5495" s="57">
        <f t="shared" si="419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20"/>
        <v>0</v>
      </c>
      <c r="C5496" s="57" t="str">
        <f t="shared" si="421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22"/>
        <v>0</v>
      </c>
      <c r="L5496" s="57">
        <f t="shared" si="419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20"/>
        <v>0</v>
      </c>
      <c r="C5497" s="57" t="str">
        <f t="shared" si="421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22"/>
        <v>0</v>
      </c>
      <c r="L5497" s="57">
        <f t="shared" si="419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20"/>
        <v>0</v>
      </c>
      <c r="C5498" s="57" t="str">
        <f t="shared" si="421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22"/>
        <v>0</v>
      </c>
      <c r="L5498" s="57">
        <f t="shared" si="419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20"/>
        <v>0</v>
      </c>
      <c r="C5499" s="57" t="str">
        <f t="shared" si="421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22"/>
        <v>0</v>
      </c>
      <c r="L5499" s="57">
        <f t="shared" si="419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20"/>
        <v>0</v>
      </c>
      <c r="C5500" s="57" t="str">
        <f t="shared" si="421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22"/>
        <v>0</v>
      </c>
      <c r="L5500" s="57">
        <f t="shared" si="419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20"/>
        <v>0</v>
      </c>
      <c r="C5501" s="57" t="str">
        <f t="shared" si="421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22"/>
        <v>0</v>
      </c>
      <c r="L5501" s="57">
        <f t="shared" si="419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20"/>
        <v>0</v>
      </c>
      <c r="C5502" s="57" t="str">
        <f t="shared" si="421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22"/>
        <v>0</v>
      </c>
      <c r="L5502" s="57">
        <f t="shared" ref="L5502:L5565" si="423">H5502*K5502</f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20"/>
        <v>0</v>
      </c>
      <c r="C5503" s="57" t="str">
        <f t="shared" si="421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22"/>
        <v>0</v>
      </c>
      <c r="L5503" s="57">
        <f t="shared" si="423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20"/>
        <v>0</v>
      </c>
      <c r="C5504" s="57" t="str">
        <f t="shared" si="421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22"/>
        <v>0</v>
      </c>
      <c r="L5504" s="57">
        <f t="shared" si="423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20"/>
        <v>0</v>
      </c>
      <c r="C5505" s="57" t="str">
        <f t="shared" si="421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22"/>
        <v>0</v>
      </c>
      <c r="L5505" s="57">
        <f t="shared" si="423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20"/>
        <v>0</v>
      </c>
      <c r="C5506" s="57" t="str">
        <f t="shared" si="421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22"/>
        <v>0</v>
      </c>
      <c r="L5506" s="57">
        <f t="shared" si="423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20"/>
        <v>0</v>
      </c>
      <c r="C5507" s="57" t="str">
        <f t="shared" si="421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22"/>
        <v>0</v>
      </c>
      <c r="L5507" s="57">
        <f t="shared" si="423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20"/>
        <v>0</v>
      </c>
      <c r="C5508" s="57" t="str">
        <f t="shared" si="421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22"/>
        <v>0</v>
      </c>
      <c r="L5508" s="57">
        <f t="shared" si="423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20"/>
        <v>0</v>
      </c>
      <c r="C5509" s="57" t="str">
        <f t="shared" si="421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22"/>
        <v>0</v>
      </c>
      <c r="L5509" s="57">
        <f t="shared" si="423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20"/>
        <v>0</v>
      </c>
      <c r="C5510" s="57" t="str">
        <f t="shared" si="421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22"/>
        <v>0</v>
      </c>
      <c r="L5510" s="57">
        <f t="shared" si="423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20"/>
        <v>0</v>
      </c>
      <c r="C5511" s="57" t="str">
        <f t="shared" si="421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22"/>
        <v>0</v>
      </c>
      <c r="L5511" s="57">
        <f t="shared" si="423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20"/>
        <v>0</v>
      </c>
      <c r="C5512" s="57" t="str">
        <f t="shared" si="421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22"/>
        <v>0</v>
      </c>
      <c r="L5512" s="57">
        <f t="shared" si="423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20"/>
        <v>0</v>
      </c>
      <c r="C5513" s="57" t="str">
        <f t="shared" si="421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22"/>
        <v>0</v>
      </c>
      <c r="L5513" s="57">
        <f t="shared" si="423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20"/>
        <v>0</v>
      </c>
      <c r="C5514" s="57" t="str">
        <f t="shared" si="421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22"/>
        <v>0</v>
      </c>
      <c r="L5514" s="57">
        <f t="shared" si="423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20"/>
        <v>0</v>
      </c>
      <c r="C5515" s="57" t="str">
        <f t="shared" si="421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22"/>
        <v>0</v>
      </c>
      <c r="L5515" s="57">
        <f t="shared" si="423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20"/>
        <v>0</v>
      </c>
      <c r="C5516" s="57" t="str">
        <f t="shared" si="421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22"/>
        <v>0</v>
      </c>
      <c r="L5516" s="57">
        <f t="shared" si="423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20"/>
        <v>0</v>
      </c>
      <c r="C5517" s="57" t="str">
        <f t="shared" si="421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22"/>
        <v>0</v>
      </c>
      <c r="L5517" s="57">
        <f t="shared" si="423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20"/>
        <v>0</v>
      </c>
      <c r="C5518" s="57" t="str">
        <f t="shared" si="421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22"/>
        <v>0</v>
      </c>
      <c r="L5518" s="57">
        <f t="shared" si="423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20"/>
        <v>0</v>
      </c>
      <c r="C5519" s="57" t="str">
        <f t="shared" si="421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22"/>
        <v>0</v>
      </c>
      <c r="L5519" s="57">
        <f t="shared" si="423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20"/>
        <v>0</v>
      </c>
      <c r="C5520" s="57" t="str">
        <f t="shared" si="421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22"/>
        <v>0</v>
      </c>
      <c r="L5520" s="57">
        <f t="shared" si="423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20"/>
        <v>0</v>
      </c>
      <c r="C5521" s="57" t="str">
        <f t="shared" si="421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22"/>
        <v>0</v>
      </c>
      <c r="L5521" s="57">
        <f t="shared" si="423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20"/>
        <v>0</v>
      </c>
      <c r="C5522" s="57" t="str">
        <f t="shared" si="421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22"/>
        <v>0</v>
      </c>
      <c r="L5522" s="57">
        <f t="shared" si="423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20"/>
        <v>0</v>
      </c>
      <c r="C5523" s="57" t="str">
        <f t="shared" si="421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22"/>
        <v>0</v>
      </c>
      <c r="L5523" s="57">
        <f t="shared" si="423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20"/>
        <v>0</v>
      </c>
      <c r="C5524" s="57" t="str">
        <f t="shared" si="421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22"/>
        <v>0</v>
      </c>
      <c r="L5524" s="57">
        <f t="shared" si="423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20"/>
        <v>0</v>
      </c>
      <c r="C5525" s="57" t="str">
        <f t="shared" si="421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22"/>
        <v>0</v>
      </c>
      <c r="L5525" s="57">
        <f t="shared" si="423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20"/>
        <v>0</v>
      </c>
      <c r="C5526" s="57" t="str">
        <f t="shared" si="421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22"/>
        <v>0</v>
      </c>
      <c r="L5526" s="57">
        <f t="shared" si="423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20"/>
        <v>0</v>
      </c>
      <c r="C5527" s="57" t="str">
        <f t="shared" si="421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22"/>
        <v>0</v>
      </c>
      <c r="L5527" s="57">
        <f t="shared" si="423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20"/>
        <v>0</v>
      </c>
      <c r="C5528" s="57" t="str">
        <f t="shared" si="421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22"/>
        <v>0</v>
      </c>
      <c r="L5528" s="57">
        <f t="shared" si="423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20"/>
        <v>0</v>
      </c>
      <c r="C5529" s="57" t="str">
        <f t="shared" si="421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22"/>
        <v>0</v>
      </c>
      <c r="L5529" s="57">
        <f t="shared" si="423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20"/>
        <v>0</v>
      </c>
      <c r="C5530" s="57" t="str">
        <f t="shared" si="421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22"/>
        <v>0</v>
      </c>
      <c r="L5530" s="57">
        <f t="shared" si="423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20"/>
        <v>0</v>
      </c>
      <c r="C5531" s="57" t="str">
        <f t="shared" si="421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22"/>
        <v>0</v>
      </c>
      <c r="L5531" s="57">
        <f t="shared" si="423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20"/>
        <v>0</v>
      </c>
      <c r="C5532" s="57" t="str">
        <f t="shared" si="421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22"/>
        <v>0</v>
      </c>
      <c r="L5532" s="57">
        <f t="shared" si="423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20"/>
        <v>0</v>
      </c>
      <c r="C5533" s="57" t="str">
        <f t="shared" si="421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22"/>
        <v>0</v>
      </c>
      <c r="L5533" s="57">
        <f t="shared" si="423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20"/>
        <v>0</v>
      </c>
      <c r="C5534" s="57" t="str">
        <f t="shared" si="421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22"/>
        <v>0</v>
      </c>
      <c r="L5534" s="57">
        <f t="shared" si="423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20"/>
        <v>0</v>
      </c>
      <c r="C5535" s="57" t="str">
        <f t="shared" si="421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22"/>
        <v>0</v>
      </c>
      <c r="L5535" s="57">
        <f t="shared" si="423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20"/>
        <v>0</v>
      </c>
      <c r="C5536" s="57" t="str">
        <f t="shared" si="421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22"/>
        <v>0</v>
      </c>
      <c r="L5536" s="57">
        <f t="shared" si="423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20"/>
        <v>0</v>
      </c>
      <c r="C5537" s="57" t="str">
        <f t="shared" si="421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22"/>
        <v>0</v>
      </c>
      <c r="L5537" s="57">
        <f t="shared" si="423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20"/>
        <v>0</v>
      </c>
      <c r="C5538" s="57" t="str">
        <f t="shared" si="421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22"/>
        <v>0</v>
      </c>
      <c r="L5538" s="57">
        <f t="shared" si="423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20"/>
        <v>0</v>
      </c>
      <c r="C5539" s="57" t="str">
        <f t="shared" si="421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22"/>
        <v>0</v>
      </c>
      <c r="L5539" s="57">
        <f t="shared" si="423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20"/>
        <v>0</v>
      </c>
      <c r="C5540" s="57" t="str">
        <f t="shared" si="421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22"/>
        <v>0</v>
      </c>
      <c r="L5540" s="57">
        <f t="shared" si="423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20"/>
        <v>0</v>
      </c>
      <c r="C5541" s="57" t="str">
        <f t="shared" si="421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22"/>
        <v>0</v>
      </c>
      <c r="L5541" s="57">
        <f t="shared" si="423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20"/>
        <v>0</v>
      </c>
      <c r="C5542" s="57" t="str">
        <f t="shared" si="421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22"/>
        <v>0</v>
      </c>
      <c r="L5542" s="57">
        <f t="shared" si="423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20"/>
        <v>0</v>
      </c>
      <c r="C5543" s="57" t="str">
        <f t="shared" si="421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22"/>
        <v>0</v>
      </c>
      <c r="L5543" s="57">
        <f t="shared" si="423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ref="B5544:B5607" si="424">WEEKNUM(A5544)</f>
        <v>0</v>
      </c>
      <c r="C5544" s="57" t="str">
        <f t="shared" ref="C5544:C5607" si="425">TEXT(A5544,"Mmm")</f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22"/>
        <v>0</v>
      </c>
      <c r="L5544" s="57">
        <f t="shared" si="423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24"/>
        <v>0</v>
      </c>
      <c r="C5545" s="57" t="str">
        <f t="shared" si="425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22"/>
        <v>0</v>
      </c>
      <c r="L5545" s="57">
        <f t="shared" si="423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24"/>
        <v>0</v>
      </c>
      <c r="C5546" s="57" t="str">
        <f t="shared" si="425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22"/>
        <v>0</v>
      </c>
      <c r="L5546" s="57">
        <f t="shared" si="423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24"/>
        <v>0</v>
      </c>
      <c r="C5547" s="57" t="str">
        <f t="shared" si="425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22"/>
        <v>0</v>
      </c>
      <c r="L5547" s="57">
        <f t="shared" si="423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24"/>
        <v>0</v>
      </c>
      <c r="C5548" s="57" t="str">
        <f t="shared" si="425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22"/>
        <v>0</v>
      </c>
      <c r="L5548" s="57">
        <f t="shared" si="423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24"/>
        <v>0</v>
      </c>
      <c r="C5549" s="57" t="str">
        <f t="shared" si="425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22"/>
        <v>0</v>
      </c>
      <c r="L5549" s="57">
        <f t="shared" si="423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24"/>
        <v>0</v>
      </c>
      <c r="C5550" s="57" t="str">
        <f t="shared" si="425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22"/>
        <v>0</v>
      </c>
      <c r="L5550" s="57">
        <f t="shared" si="423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24"/>
        <v>0</v>
      </c>
      <c r="C5551" s="57" t="str">
        <f t="shared" si="425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22"/>
        <v>0</v>
      </c>
      <c r="L5551" s="57">
        <f t="shared" si="423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24"/>
        <v>0</v>
      </c>
      <c r="C5552" s="57" t="str">
        <f t="shared" si="425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22"/>
        <v>0</v>
      </c>
      <c r="L5552" s="57">
        <f t="shared" si="423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24"/>
        <v>0</v>
      </c>
      <c r="C5553" s="57" t="str">
        <f t="shared" si="425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22"/>
        <v>0</v>
      </c>
      <c r="L5553" s="57">
        <f t="shared" si="423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24"/>
        <v>0</v>
      </c>
      <c r="C5554" s="57" t="str">
        <f t="shared" si="425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22"/>
        <v>0</v>
      </c>
      <c r="L5554" s="57">
        <f t="shared" si="423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24"/>
        <v>0</v>
      </c>
      <c r="C5555" s="57" t="str">
        <f t="shared" si="425"/>
        <v>Jan</v>
      </c>
      <c r="D5555" s="4"/>
      <c r="E5555" s="57"/>
      <c r="F5555" s="57"/>
      <c r="G5555" s="57"/>
      <c r="H5555" s="57"/>
      <c r="I5555" s="57"/>
      <c r="J5555" s="57"/>
      <c r="K5555" s="57">
        <f t="shared" ref="K5555:K5618" si="426">I5555+J5555</f>
        <v>0</v>
      </c>
      <c r="L5555" s="57">
        <f t="shared" si="423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24"/>
        <v>0</v>
      </c>
      <c r="C5556" s="57" t="str">
        <f t="shared" si="425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26"/>
        <v>0</v>
      </c>
      <c r="L5556" s="57">
        <f t="shared" si="423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24"/>
        <v>0</v>
      </c>
      <c r="C5557" s="57" t="str">
        <f t="shared" si="425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26"/>
        <v>0</v>
      </c>
      <c r="L5557" s="57">
        <f t="shared" si="423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24"/>
        <v>0</v>
      </c>
      <c r="C5558" s="57" t="str">
        <f t="shared" si="425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26"/>
        <v>0</v>
      </c>
      <c r="L5558" s="57">
        <f t="shared" si="423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24"/>
        <v>0</v>
      </c>
      <c r="C5559" s="57" t="str">
        <f t="shared" si="425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26"/>
        <v>0</v>
      </c>
      <c r="L5559" s="57">
        <f t="shared" si="423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24"/>
        <v>0</v>
      </c>
      <c r="C5560" s="57" t="str">
        <f t="shared" si="425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26"/>
        <v>0</v>
      </c>
      <c r="L5560" s="57">
        <f t="shared" si="423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24"/>
        <v>0</v>
      </c>
      <c r="C5561" s="57" t="str">
        <f t="shared" si="425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26"/>
        <v>0</v>
      </c>
      <c r="L5561" s="57">
        <f t="shared" si="423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24"/>
        <v>0</v>
      </c>
      <c r="C5562" s="57" t="str">
        <f t="shared" si="425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26"/>
        <v>0</v>
      </c>
      <c r="L5562" s="57">
        <f t="shared" si="423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24"/>
        <v>0</v>
      </c>
      <c r="C5563" s="57" t="str">
        <f t="shared" si="425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26"/>
        <v>0</v>
      </c>
      <c r="L5563" s="57">
        <f t="shared" si="423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24"/>
        <v>0</v>
      </c>
      <c r="C5564" s="57" t="str">
        <f t="shared" si="425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26"/>
        <v>0</v>
      </c>
      <c r="L5564" s="57">
        <f t="shared" si="423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24"/>
        <v>0</v>
      </c>
      <c r="C5565" s="57" t="str">
        <f t="shared" si="425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26"/>
        <v>0</v>
      </c>
      <c r="L5565" s="57">
        <f t="shared" si="423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24"/>
        <v>0</v>
      </c>
      <c r="C5566" s="57" t="str">
        <f t="shared" si="425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26"/>
        <v>0</v>
      </c>
      <c r="L5566" s="57">
        <f t="shared" ref="L5566:L5629" si="427">H5566*K5566</f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24"/>
        <v>0</v>
      </c>
      <c r="C5567" s="57" t="str">
        <f t="shared" si="425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26"/>
        <v>0</v>
      </c>
      <c r="L5567" s="57">
        <f t="shared" si="427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24"/>
        <v>0</v>
      </c>
      <c r="C5568" s="57" t="str">
        <f t="shared" si="425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26"/>
        <v>0</v>
      </c>
      <c r="L5568" s="57">
        <f t="shared" si="427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24"/>
        <v>0</v>
      </c>
      <c r="C5569" s="57" t="str">
        <f t="shared" si="425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26"/>
        <v>0</v>
      </c>
      <c r="L5569" s="57">
        <f t="shared" si="427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24"/>
        <v>0</v>
      </c>
      <c r="C5570" s="57" t="str">
        <f t="shared" si="425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26"/>
        <v>0</v>
      </c>
      <c r="L5570" s="57">
        <f t="shared" si="427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24"/>
        <v>0</v>
      </c>
      <c r="C5571" s="57" t="str">
        <f t="shared" si="425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26"/>
        <v>0</v>
      </c>
      <c r="L5571" s="57">
        <f t="shared" si="427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24"/>
        <v>0</v>
      </c>
      <c r="C5572" s="57" t="str">
        <f t="shared" si="425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26"/>
        <v>0</v>
      </c>
      <c r="L5572" s="57">
        <f t="shared" si="427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24"/>
        <v>0</v>
      </c>
      <c r="C5573" s="57" t="str">
        <f t="shared" si="425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26"/>
        <v>0</v>
      </c>
      <c r="L5573" s="57">
        <f t="shared" si="427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24"/>
        <v>0</v>
      </c>
      <c r="C5574" s="57" t="str">
        <f t="shared" si="425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26"/>
        <v>0</v>
      </c>
      <c r="L5574" s="57">
        <f t="shared" si="427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24"/>
        <v>0</v>
      </c>
      <c r="C5575" s="57" t="str">
        <f t="shared" si="425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26"/>
        <v>0</v>
      </c>
      <c r="L5575" s="57">
        <f t="shared" si="427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24"/>
        <v>0</v>
      </c>
      <c r="C5576" s="57" t="str">
        <f t="shared" si="425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26"/>
        <v>0</v>
      </c>
      <c r="L5576" s="57">
        <f t="shared" si="427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24"/>
        <v>0</v>
      </c>
      <c r="C5577" s="57" t="str">
        <f t="shared" si="425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26"/>
        <v>0</v>
      </c>
      <c r="L5577" s="57">
        <f t="shared" si="427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24"/>
        <v>0</v>
      </c>
      <c r="C5578" s="57" t="str">
        <f t="shared" si="425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26"/>
        <v>0</v>
      </c>
      <c r="L5578" s="57">
        <f t="shared" si="427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24"/>
        <v>0</v>
      </c>
      <c r="C5579" s="57" t="str">
        <f t="shared" si="425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26"/>
        <v>0</v>
      </c>
      <c r="L5579" s="57">
        <f t="shared" si="427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24"/>
        <v>0</v>
      </c>
      <c r="C5580" s="57" t="str">
        <f t="shared" si="425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26"/>
        <v>0</v>
      </c>
      <c r="L5580" s="57">
        <f t="shared" si="427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24"/>
        <v>0</v>
      </c>
      <c r="C5581" s="57" t="str">
        <f t="shared" si="425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26"/>
        <v>0</v>
      </c>
      <c r="L5581" s="57">
        <f t="shared" si="427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24"/>
        <v>0</v>
      </c>
      <c r="C5582" s="57" t="str">
        <f t="shared" si="425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26"/>
        <v>0</v>
      </c>
      <c r="L5582" s="57">
        <f t="shared" si="427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24"/>
        <v>0</v>
      </c>
      <c r="C5583" s="57" t="str">
        <f t="shared" si="425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26"/>
        <v>0</v>
      </c>
      <c r="L5583" s="57">
        <f t="shared" si="427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24"/>
        <v>0</v>
      </c>
      <c r="C5584" s="57" t="str">
        <f t="shared" si="425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26"/>
        <v>0</v>
      </c>
      <c r="L5584" s="57">
        <f t="shared" si="427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24"/>
        <v>0</v>
      </c>
      <c r="C5585" s="57" t="str">
        <f t="shared" si="425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26"/>
        <v>0</v>
      </c>
      <c r="L5585" s="57">
        <f t="shared" si="427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24"/>
        <v>0</v>
      </c>
      <c r="C5586" s="57" t="str">
        <f t="shared" si="425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26"/>
        <v>0</v>
      </c>
      <c r="L5586" s="57">
        <f t="shared" si="427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24"/>
        <v>0</v>
      </c>
      <c r="C5587" s="57" t="str">
        <f t="shared" si="425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26"/>
        <v>0</v>
      </c>
      <c r="L5587" s="57">
        <f t="shared" si="427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24"/>
        <v>0</v>
      </c>
      <c r="C5588" s="57" t="str">
        <f t="shared" si="425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26"/>
        <v>0</v>
      </c>
      <c r="L5588" s="57">
        <f t="shared" si="427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24"/>
        <v>0</v>
      </c>
      <c r="C5589" s="57" t="str">
        <f t="shared" si="425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26"/>
        <v>0</v>
      </c>
      <c r="L5589" s="57">
        <f t="shared" si="427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24"/>
        <v>0</v>
      </c>
      <c r="C5590" s="57" t="str">
        <f t="shared" si="425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26"/>
        <v>0</v>
      </c>
      <c r="L5590" s="57">
        <f t="shared" si="427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24"/>
        <v>0</v>
      </c>
      <c r="C5591" s="57" t="str">
        <f t="shared" si="425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26"/>
        <v>0</v>
      </c>
      <c r="L5591" s="57">
        <f t="shared" si="427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24"/>
        <v>0</v>
      </c>
      <c r="C5592" s="57" t="str">
        <f t="shared" si="425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26"/>
        <v>0</v>
      </c>
      <c r="L5592" s="57">
        <f t="shared" si="427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24"/>
        <v>0</v>
      </c>
      <c r="C5593" s="57" t="str">
        <f t="shared" si="425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26"/>
        <v>0</v>
      </c>
      <c r="L5593" s="57">
        <f t="shared" si="427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24"/>
        <v>0</v>
      </c>
      <c r="C5594" s="57" t="str">
        <f t="shared" si="425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26"/>
        <v>0</v>
      </c>
      <c r="L5594" s="57">
        <f t="shared" si="427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24"/>
        <v>0</v>
      </c>
      <c r="C5595" s="57" t="str">
        <f t="shared" si="425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26"/>
        <v>0</v>
      </c>
      <c r="L5595" s="57">
        <f t="shared" si="427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24"/>
        <v>0</v>
      </c>
      <c r="C5596" s="57" t="str">
        <f t="shared" si="425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26"/>
        <v>0</v>
      </c>
      <c r="L5596" s="57">
        <f t="shared" si="427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24"/>
        <v>0</v>
      </c>
      <c r="C5597" s="57" t="str">
        <f t="shared" si="425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26"/>
        <v>0</v>
      </c>
      <c r="L5597" s="57">
        <f t="shared" si="427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24"/>
        <v>0</v>
      </c>
      <c r="C5598" s="57" t="str">
        <f t="shared" si="425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26"/>
        <v>0</v>
      </c>
      <c r="L5598" s="57">
        <f t="shared" si="427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24"/>
        <v>0</v>
      </c>
      <c r="C5599" s="57" t="str">
        <f t="shared" si="425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26"/>
        <v>0</v>
      </c>
      <c r="L5599" s="57">
        <f t="shared" si="427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24"/>
        <v>0</v>
      </c>
      <c r="C5600" s="57" t="str">
        <f t="shared" si="425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26"/>
        <v>0</v>
      </c>
      <c r="L5600" s="57">
        <f t="shared" si="427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24"/>
        <v>0</v>
      </c>
      <c r="C5601" s="57" t="str">
        <f t="shared" si="425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26"/>
        <v>0</v>
      </c>
      <c r="L5601" s="57">
        <f t="shared" si="427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24"/>
        <v>0</v>
      </c>
      <c r="C5602" s="57" t="str">
        <f t="shared" si="425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26"/>
        <v>0</v>
      </c>
      <c r="L5602" s="57">
        <f t="shared" si="427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24"/>
        <v>0</v>
      </c>
      <c r="C5603" s="57" t="str">
        <f t="shared" si="425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26"/>
        <v>0</v>
      </c>
      <c r="L5603" s="57">
        <f t="shared" si="427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24"/>
        <v>0</v>
      </c>
      <c r="C5604" s="57" t="str">
        <f t="shared" si="425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26"/>
        <v>0</v>
      </c>
      <c r="L5604" s="57">
        <f t="shared" si="427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24"/>
        <v>0</v>
      </c>
      <c r="C5605" s="57" t="str">
        <f t="shared" si="425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26"/>
        <v>0</v>
      </c>
      <c r="L5605" s="57">
        <f t="shared" si="427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24"/>
        <v>0</v>
      </c>
      <c r="C5606" s="57" t="str">
        <f t="shared" si="425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26"/>
        <v>0</v>
      </c>
      <c r="L5606" s="57">
        <f t="shared" si="427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24"/>
        <v>0</v>
      </c>
      <c r="C5607" s="57" t="str">
        <f t="shared" si="425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26"/>
        <v>0</v>
      </c>
      <c r="L5607" s="57">
        <f t="shared" si="427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ref="B5608:B5671" si="428">WEEKNUM(A5608)</f>
        <v>0</v>
      </c>
      <c r="C5608" s="57" t="str">
        <f t="shared" ref="C5608:C5671" si="429">TEXT(A5608,"Mmm")</f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26"/>
        <v>0</v>
      </c>
      <c r="L5608" s="57">
        <f t="shared" si="427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28"/>
        <v>0</v>
      </c>
      <c r="C5609" s="57" t="str">
        <f t="shared" si="429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26"/>
        <v>0</v>
      </c>
      <c r="L5609" s="57">
        <f t="shared" si="427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28"/>
        <v>0</v>
      </c>
      <c r="C5610" s="57" t="str">
        <f t="shared" si="429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26"/>
        <v>0</v>
      </c>
      <c r="L5610" s="57">
        <f t="shared" si="427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28"/>
        <v>0</v>
      </c>
      <c r="C5611" s="57" t="str">
        <f t="shared" si="429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26"/>
        <v>0</v>
      </c>
      <c r="L5611" s="57">
        <f t="shared" si="427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28"/>
        <v>0</v>
      </c>
      <c r="C5612" s="57" t="str">
        <f t="shared" si="429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26"/>
        <v>0</v>
      </c>
      <c r="L5612" s="57">
        <f t="shared" si="427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28"/>
        <v>0</v>
      </c>
      <c r="C5613" s="57" t="str">
        <f t="shared" si="429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26"/>
        <v>0</v>
      </c>
      <c r="L5613" s="57">
        <f t="shared" si="427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28"/>
        <v>0</v>
      </c>
      <c r="C5614" s="57" t="str">
        <f t="shared" si="429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26"/>
        <v>0</v>
      </c>
      <c r="L5614" s="57">
        <f t="shared" si="427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28"/>
        <v>0</v>
      </c>
      <c r="C5615" s="57" t="str">
        <f t="shared" si="429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26"/>
        <v>0</v>
      </c>
      <c r="L5615" s="57">
        <f t="shared" si="427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28"/>
        <v>0</v>
      </c>
      <c r="C5616" s="57" t="str">
        <f t="shared" si="429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26"/>
        <v>0</v>
      </c>
      <c r="L5616" s="57">
        <f t="shared" si="427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28"/>
        <v>0</v>
      </c>
      <c r="C5617" s="57" t="str">
        <f t="shared" si="429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26"/>
        <v>0</v>
      </c>
      <c r="L5617" s="57">
        <f t="shared" si="427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28"/>
        <v>0</v>
      </c>
      <c r="C5618" s="57" t="str">
        <f t="shared" si="429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26"/>
        <v>0</v>
      </c>
      <c r="L5618" s="57">
        <f t="shared" si="427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28"/>
        <v>0</v>
      </c>
      <c r="C5619" s="57" t="str">
        <f t="shared" si="429"/>
        <v>Jan</v>
      </c>
      <c r="D5619" s="4"/>
      <c r="E5619" s="57"/>
      <c r="F5619" s="57"/>
      <c r="G5619" s="57"/>
      <c r="H5619" s="57"/>
      <c r="I5619" s="57"/>
      <c r="J5619" s="57"/>
      <c r="K5619" s="57">
        <f t="shared" ref="K5619:K5682" si="430">I5619+J5619</f>
        <v>0</v>
      </c>
      <c r="L5619" s="57">
        <f t="shared" si="427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28"/>
        <v>0</v>
      </c>
      <c r="C5620" s="57" t="str">
        <f t="shared" si="429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30"/>
        <v>0</v>
      </c>
      <c r="L5620" s="57">
        <f t="shared" si="427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28"/>
        <v>0</v>
      </c>
      <c r="C5621" s="57" t="str">
        <f t="shared" si="429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30"/>
        <v>0</v>
      </c>
      <c r="L5621" s="57">
        <f t="shared" si="427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28"/>
        <v>0</v>
      </c>
      <c r="C5622" s="57" t="str">
        <f t="shared" si="429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30"/>
        <v>0</v>
      </c>
      <c r="L5622" s="57">
        <f t="shared" si="427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28"/>
        <v>0</v>
      </c>
      <c r="C5623" s="57" t="str">
        <f t="shared" si="429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30"/>
        <v>0</v>
      </c>
      <c r="L5623" s="57">
        <f t="shared" si="427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28"/>
        <v>0</v>
      </c>
      <c r="C5624" s="57" t="str">
        <f t="shared" si="429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30"/>
        <v>0</v>
      </c>
      <c r="L5624" s="57">
        <f t="shared" si="427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28"/>
        <v>0</v>
      </c>
      <c r="C5625" s="57" t="str">
        <f t="shared" si="429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30"/>
        <v>0</v>
      </c>
      <c r="L5625" s="57">
        <f t="shared" si="427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28"/>
        <v>0</v>
      </c>
      <c r="C5626" s="57" t="str">
        <f t="shared" si="429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30"/>
        <v>0</v>
      </c>
      <c r="L5626" s="57">
        <f t="shared" si="427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28"/>
        <v>0</v>
      </c>
      <c r="C5627" s="57" t="str">
        <f t="shared" si="429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30"/>
        <v>0</v>
      </c>
      <c r="L5627" s="57">
        <f t="shared" si="427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28"/>
        <v>0</v>
      </c>
      <c r="C5628" s="57" t="str">
        <f t="shared" si="429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30"/>
        <v>0</v>
      </c>
      <c r="L5628" s="57">
        <f t="shared" si="427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28"/>
        <v>0</v>
      </c>
      <c r="C5629" s="57" t="str">
        <f t="shared" si="429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30"/>
        <v>0</v>
      </c>
      <c r="L5629" s="57">
        <f t="shared" si="427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28"/>
        <v>0</v>
      </c>
      <c r="C5630" s="57" t="str">
        <f t="shared" si="429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30"/>
        <v>0</v>
      </c>
      <c r="L5630" s="57">
        <f t="shared" ref="L5630:L5693" si="431">H5630*K5630</f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28"/>
        <v>0</v>
      </c>
      <c r="C5631" s="57" t="str">
        <f t="shared" si="429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30"/>
        <v>0</v>
      </c>
      <c r="L5631" s="57">
        <f t="shared" si="431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28"/>
        <v>0</v>
      </c>
      <c r="C5632" s="57" t="str">
        <f t="shared" si="429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30"/>
        <v>0</v>
      </c>
      <c r="L5632" s="57">
        <f t="shared" si="431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28"/>
        <v>0</v>
      </c>
      <c r="C5633" s="57" t="str">
        <f t="shared" si="429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30"/>
        <v>0</v>
      </c>
      <c r="L5633" s="57">
        <f t="shared" si="431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28"/>
        <v>0</v>
      </c>
      <c r="C5634" s="57" t="str">
        <f t="shared" si="429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30"/>
        <v>0</v>
      </c>
      <c r="L5634" s="57">
        <f t="shared" si="431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28"/>
        <v>0</v>
      </c>
      <c r="C5635" s="57" t="str">
        <f t="shared" si="429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30"/>
        <v>0</v>
      </c>
      <c r="L5635" s="57">
        <f t="shared" si="431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28"/>
        <v>0</v>
      </c>
      <c r="C5636" s="57" t="str">
        <f t="shared" si="429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30"/>
        <v>0</v>
      </c>
      <c r="L5636" s="57">
        <f t="shared" si="431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28"/>
        <v>0</v>
      </c>
      <c r="C5637" s="57" t="str">
        <f t="shared" si="429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30"/>
        <v>0</v>
      </c>
      <c r="L5637" s="57">
        <f t="shared" si="431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28"/>
        <v>0</v>
      </c>
      <c r="C5638" s="57" t="str">
        <f t="shared" si="429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30"/>
        <v>0</v>
      </c>
      <c r="L5638" s="57">
        <f t="shared" si="431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28"/>
        <v>0</v>
      </c>
      <c r="C5639" s="57" t="str">
        <f t="shared" si="429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30"/>
        <v>0</v>
      </c>
      <c r="L5639" s="57">
        <f t="shared" si="431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28"/>
        <v>0</v>
      </c>
      <c r="C5640" s="57" t="str">
        <f t="shared" si="429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30"/>
        <v>0</v>
      </c>
      <c r="L5640" s="57">
        <f t="shared" si="431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28"/>
        <v>0</v>
      </c>
      <c r="C5641" s="57" t="str">
        <f t="shared" si="429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30"/>
        <v>0</v>
      </c>
      <c r="L5641" s="57">
        <f t="shared" si="431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28"/>
        <v>0</v>
      </c>
      <c r="C5642" s="57" t="str">
        <f t="shared" si="429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30"/>
        <v>0</v>
      </c>
      <c r="L5642" s="57">
        <f t="shared" si="431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28"/>
        <v>0</v>
      </c>
      <c r="C5643" s="57" t="str">
        <f t="shared" si="429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30"/>
        <v>0</v>
      </c>
      <c r="L5643" s="57">
        <f t="shared" si="431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28"/>
        <v>0</v>
      </c>
      <c r="C5644" s="57" t="str">
        <f t="shared" si="429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30"/>
        <v>0</v>
      </c>
      <c r="L5644" s="57">
        <f t="shared" si="431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28"/>
        <v>0</v>
      </c>
      <c r="C5645" s="57" t="str">
        <f t="shared" si="429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30"/>
        <v>0</v>
      </c>
      <c r="L5645" s="57">
        <f t="shared" si="431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28"/>
        <v>0</v>
      </c>
      <c r="C5646" s="57" t="str">
        <f t="shared" si="429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30"/>
        <v>0</v>
      </c>
      <c r="L5646" s="57">
        <f t="shared" si="431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28"/>
        <v>0</v>
      </c>
      <c r="C5647" s="57" t="str">
        <f t="shared" si="429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30"/>
        <v>0</v>
      </c>
      <c r="L5647" s="57">
        <f t="shared" si="431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28"/>
        <v>0</v>
      </c>
      <c r="C5648" s="57" t="str">
        <f t="shared" si="429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30"/>
        <v>0</v>
      </c>
      <c r="L5648" s="57">
        <f t="shared" si="431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28"/>
        <v>0</v>
      </c>
      <c r="C5649" s="57" t="str">
        <f t="shared" si="429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30"/>
        <v>0</v>
      </c>
      <c r="L5649" s="57">
        <f t="shared" si="431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28"/>
        <v>0</v>
      </c>
      <c r="C5650" s="57" t="str">
        <f t="shared" si="429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30"/>
        <v>0</v>
      </c>
      <c r="L5650" s="57">
        <f t="shared" si="431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28"/>
        <v>0</v>
      </c>
      <c r="C5651" s="57" t="str">
        <f t="shared" si="429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30"/>
        <v>0</v>
      </c>
      <c r="L5651" s="57">
        <f t="shared" si="431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28"/>
        <v>0</v>
      </c>
      <c r="C5652" s="57" t="str">
        <f t="shared" si="429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30"/>
        <v>0</v>
      </c>
      <c r="L5652" s="57">
        <f t="shared" si="431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28"/>
        <v>0</v>
      </c>
      <c r="C5653" s="57" t="str">
        <f t="shared" si="429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30"/>
        <v>0</v>
      </c>
      <c r="L5653" s="57">
        <f t="shared" si="431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28"/>
        <v>0</v>
      </c>
      <c r="C5654" s="57" t="str">
        <f t="shared" si="429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30"/>
        <v>0</v>
      </c>
      <c r="L5654" s="57">
        <f t="shared" si="431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28"/>
        <v>0</v>
      </c>
      <c r="C5655" s="57" t="str">
        <f t="shared" si="429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30"/>
        <v>0</v>
      </c>
      <c r="L5655" s="57">
        <f t="shared" si="431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28"/>
        <v>0</v>
      </c>
      <c r="C5656" s="57" t="str">
        <f t="shared" si="429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30"/>
        <v>0</v>
      </c>
      <c r="L5656" s="57">
        <f t="shared" si="431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28"/>
        <v>0</v>
      </c>
      <c r="C5657" s="57" t="str">
        <f t="shared" si="429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30"/>
        <v>0</v>
      </c>
      <c r="L5657" s="57">
        <f t="shared" si="431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28"/>
        <v>0</v>
      </c>
      <c r="C5658" s="57" t="str">
        <f t="shared" si="429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30"/>
        <v>0</v>
      </c>
      <c r="L5658" s="57">
        <f t="shared" si="431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28"/>
        <v>0</v>
      </c>
      <c r="C5659" s="57" t="str">
        <f t="shared" si="429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30"/>
        <v>0</v>
      </c>
      <c r="L5659" s="57">
        <f t="shared" si="431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28"/>
        <v>0</v>
      </c>
      <c r="C5660" s="57" t="str">
        <f t="shared" si="429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30"/>
        <v>0</v>
      </c>
      <c r="L5660" s="57">
        <f t="shared" si="431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28"/>
        <v>0</v>
      </c>
      <c r="C5661" s="57" t="str">
        <f t="shared" si="429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30"/>
        <v>0</v>
      </c>
      <c r="L5661" s="57">
        <f t="shared" si="431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28"/>
        <v>0</v>
      </c>
      <c r="C5662" s="57" t="str">
        <f t="shared" si="429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30"/>
        <v>0</v>
      </c>
      <c r="L5662" s="57">
        <f t="shared" si="431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28"/>
        <v>0</v>
      </c>
      <c r="C5663" s="57" t="str">
        <f t="shared" si="429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30"/>
        <v>0</v>
      </c>
      <c r="L5663" s="57">
        <f t="shared" si="431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28"/>
        <v>0</v>
      </c>
      <c r="C5664" s="57" t="str">
        <f t="shared" si="429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30"/>
        <v>0</v>
      </c>
      <c r="L5664" s="57">
        <f t="shared" si="431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28"/>
        <v>0</v>
      </c>
      <c r="C5665" s="57" t="str">
        <f t="shared" si="429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30"/>
        <v>0</v>
      </c>
      <c r="L5665" s="57">
        <f t="shared" si="431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28"/>
        <v>0</v>
      </c>
      <c r="C5666" s="57" t="str">
        <f t="shared" si="429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30"/>
        <v>0</v>
      </c>
      <c r="L5666" s="57">
        <f t="shared" si="431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28"/>
        <v>0</v>
      </c>
      <c r="C5667" s="57" t="str">
        <f t="shared" si="429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30"/>
        <v>0</v>
      </c>
      <c r="L5667" s="57">
        <f t="shared" si="431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28"/>
        <v>0</v>
      </c>
      <c r="C5668" s="57" t="str">
        <f t="shared" si="429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30"/>
        <v>0</v>
      </c>
      <c r="L5668" s="57">
        <f t="shared" si="431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28"/>
        <v>0</v>
      </c>
      <c r="C5669" s="57" t="str">
        <f t="shared" si="429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30"/>
        <v>0</v>
      </c>
      <c r="L5669" s="57">
        <f t="shared" si="431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28"/>
        <v>0</v>
      </c>
      <c r="C5670" s="57" t="str">
        <f t="shared" si="429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30"/>
        <v>0</v>
      </c>
      <c r="L5670" s="57">
        <f t="shared" si="431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28"/>
        <v>0</v>
      </c>
      <c r="C5671" s="57" t="str">
        <f t="shared" si="429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30"/>
        <v>0</v>
      </c>
      <c r="L5671" s="57">
        <f t="shared" si="431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ref="B5672:B5735" si="432">WEEKNUM(A5672)</f>
        <v>0</v>
      </c>
      <c r="C5672" s="57" t="str">
        <f t="shared" ref="C5672:C5735" si="433">TEXT(A5672,"Mmm")</f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30"/>
        <v>0</v>
      </c>
      <c r="L5672" s="57">
        <f t="shared" si="431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32"/>
        <v>0</v>
      </c>
      <c r="C5673" s="57" t="str">
        <f t="shared" si="433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30"/>
        <v>0</v>
      </c>
      <c r="L5673" s="57">
        <f t="shared" si="431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32"/>
        <v>0</v>
      </c>
      <c r="C5674" s="57" t="str">
        <f t="shared" si="433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30"/>
        <v>0</v>
      </c>
      <c r="L5674" s="57">
        <f t="shared" si="431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32"/>
        <v>0</v>
      </c>
      <c r="C5675" s="57" t="str">
        <f t="shared" si="433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30"/>
        <v>0</v>
      </c>
      <c r="L5675" s="57">
        <f t="shared" si="431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32"/>
        <v>0</v>
      </c>
      <c r="C5676" s="57" t="str">
        <f t="shared" si="433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30"/>
        <v>0</v>
      </c>
      <c r="L5676" s="57">
        <f t="shared" si="431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32"/>
        <v>0</v>
      </c>
      <c r="C5677" s="57" t="str">
        <f t="shared" si="433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30"/>
        <v>0</v>
      </c>
      <c r="L5677" s="57">
        <f t="shared" si="431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32"/>
        <v>0</v>
      </c>
      <c r="C5678" s="57" t="str">
        <f t="shared" si="433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30"/>
        <v>0</v>
      </c>
      <c r="L5678" s="57">
        <f t="shared" si="431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32"/>
        <v>0</v>
      </c>
      <c r="C5679" s="57" t="str">
        <f t="shared" si="433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30"/>
        <v>0</v>
      </c>
      <c r="L5679" s="57">
        <f t="shared" si="431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32"/>
        <v>0</v>
      </c>
      <c r="C5680" s="57" t="str">
        <f t="shared" si="433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30"/>
        <v>0</v>
      </c>
      <c r="L5680" s="57">
        <f t="shared" si="431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32"/>
        <v>0</v>
      </c>
      <c r="C5681" s="57" t="str">
        <f t="shared" si="433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30"/>
        <v>0</v>
      </c>
      <c r="L5681" s="57">
        <f t="shared" si="431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32"/>
        <v>0</v>
      </c>
      <c r="C5682" s="57" t="str">
        <f t="shared" si="433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30"/>
        <v>0</v>
      </c>
      <c r="L5682" s="57">
        <f t="shared" si="431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32"/>
        <v>0</v>
      </c>
      <c r="C5683" s="57" t="str">
        <f t="shared" si="433"/>
        <v>Jan</v>
      </c>
      <c r="D5683" s="4"/>
      <c r="E5683" s="57"/>
      <c r="F5683" s="57"/>
      <c r="G5683" s="57"/>
      <c r="H5683" s="57"/>
      <c r="I5683" s="57"/>
      <c r="J5683" s="57"/>
      <c r="K5683" s="57">
        <f t="shared" ref="K5683:K5746" si="434">I5683+J5683</f>
        <v>0</v>
      </c>
      <c r="L5683" s="57">
        <f t="shared" si="431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32"/>
        <v>0</v>
      </c>
      <c r="C5684" s="57" t="str">
        <f t="shared" si="433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34"/>
        <v>0</v>
      </c>
      <c r="L5684" s="57">
        <f t="shared" si="431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32"/>
        <v>0</v>
      </c>
      <c r="C5685" s="57" t="str">
        <f t="shared" si="433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34"/>
        <v>0</v>
      </c>
      <c r="L5685" s="57">
        <f t="shared" si="431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32"/>
        <v>0</v>
      </c>
      <c r="C5686" s="57" t="str">
        <f t="shared" si="433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34"/>
        <v>0</v>
      </c>
      <c r="L5686" s="57">
        <f t="shared" si="431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32"/>
        <v>0</v>
      </c>
      <c r="C5687" s="57" t="str">
        <f t="shared" si="433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34"/>
        <v>0</v>
      </c>
      <c r="L5687" s="57">
        <f t="shared" si="431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32"/>
        <v>0</v>
      </c>
      <c r="C5688" s="57" t="str">
        <f t="shared" si="433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34"/>
        <v>0</v>
      </c>
      <c r="L5688" s="57">
        <f t="shared" si="431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32"/>
        <v>0</v>
      </c>
      <c r="C5689" s="57" t="str">
        <f t="shared" si="433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34"/>
        <v>0</v>
      </c>
      <c r="L5689" s="57">
        <f t="shared" si="431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32"/>
        <v>0</v>
      </c>
      <c r="C5690" s="57" t="str">
        <f t="shared" si="433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34"/>
        <v>0</v>
      </c>
      <c r="L5690" s="57">
        <f t="shared" si="431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32"/>
        <v>0</v>
      </c>
      <c r="C5691" s="57" t="str">
        <f t="shared" si="433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34"/>
        <v>0</v>
      </c>
      <c r="L5691" s="57">
        <f t="shared" si="431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32"/>
        <v>0</v>
      </c>
      <c r="C5692" s="57" t="str">
        <f t="shared" si="433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34"/>
        <v>0</v>
      </c>
      <c r="L5692" s="57">
        <f t="shared" si="431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32"/>
        <v>0</v>
      </c>
      <c r="C5693" s="57" t="str">
        <f t="shared" si="433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34"/>
        <v>0</v>
      </c>
      <c r="L5693" s="57">
        <f t="shared" si="431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32"/>
        <v>0</v>
      </c>
      <c r="C5694" s="57" t="str">
        <f t="shared" si="433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34"/>
        <v>0</v>
      </c>
      <c r="L5694" s="57">
        <f t="shared" ref="L5694:L5757" si="435">H5694*K5694</f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32"/>
        <v>0</v>
      </c>
      <c r="C5695" s="57" t="str">
        <f t="shared" si="433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34"/>
        <v>0</v>
      </c>
      <c r="L5695" s="57">
        <f t="shared" si="435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32"/>
        <v>0</v>
      </c>
      <c r="C5696" s="57" t="str">
        <f t="shared" si="433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34"/>
        <v>0</v>
      </c>
      <c r="L5696" s="57">
        <f t="shared" si="435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32"/>
        <v>0</v>
      </c>
      <c r="C5697" s="57" t="str">
        <f t="shared" si="433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34"/>
        <v>0</v>
      </c>
      <c r="L5697" s="57">
        <f t="shared" si="435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32"/>
        <v>0</v>
      </c>
      <c r="C5698" s="57" t="str">
        <f t="shared" si="433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34"/>
        <v>0</v>
      </c>
      <c r="L5698" s="57">
        <f t="shared" si="435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32"/>
        <v>0</v>
      </c>
      <c r="C5699" s="57" t="str">
        <f t="shared" si="433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34"/>
        <v>0</v>
      </c>
      <c r="L5699" s="57">
        <f t="shared" si="435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32"/>
        <v>0</v>
      </c>
      <c r="C5700" s="57" t="str">
        <f t="shared" si="433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34"/>
        <v>0</v>
      </c>
      <c r="L5700" s="57">
        <f t="shared" si="435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32"/>
        <v>0</v>
      </c>
      <c r="C5701" s="57" t="str">
        <f t="shared" si="433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34"/>
        <v>0</v>
      </c>
      <c r="L5701" s="57">
        <f t="shared" si="435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32"/>
        <v>0</v>
      </c>
      <c r="C5702" s="57" t="str">
        <f t="shared" si="433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34"/>
        <v>0</v>
      </c>
      <c r="L5702" s="57">
        <f t="shared" si="435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32"/>
        <v>0</v>
      </c>
      <c r="C5703" s="57" t="str">
        <f t="shared" si="433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34"/>
        <v>0</v>
      </c>
      <c r="L5703" s="57">
        <f t="shared" si="435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32"/>
        <v>0</v>
      </c>
      <c r="C5704" s="57" t="str">
        <f t="shared" si="433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34"/>
        <v>0</v>
      </c>
      <c r="L5704" s="57">
        <f t="shared" si="435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32"/>
        <v>0</v>
      </c>
      <c r="C5705" s="57" t="str">
        <f t="shared" si="433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34"/>
        <v>0</v>
      </c>
      <c r="L5705" s="57">
        <f t="shared" si="435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32"/>
        <v>0</v>
      </c>
      <c r="C5706" s="57" t="str">
        <f t="shared" si="433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34"/>
        <v>0</v>
      </c>
      <c r="L5706" s="57">
        <f t="shared" si="435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32"/>
        <v>0</v>
      </c>
      <c r="C5707" s="57" t="str">
        <f t="shared" si="433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34"/>
        <v>0</v>
      </c>
      <c r="L5707" s="57">
        <f t="shared" si="435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32"/>
        <v>0</v>
      </c>
      <c r="C5708" s="57" t="str">
        <f t="shared" si="433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34"/>
        <v>0</v>
      </c>
      <c r="L5708" s="57">
        <f t="shared" si="435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32"/>
        <v>0</v>
      </c>
      <c r="C5709" s="57" t="str">
        <f t="shared" si="433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34"/>
        <v>0</v>
      </c>
      <c r="L5709" s="57">
        <f t="shared" si="435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32"/>
        <v>0</v>
      </c>
      <c r="C5710" s="57" t="str">
        <f t="shared" si="433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34"/>
        <v>0</v>
      </c>
      <c r="L5710" s="57">
        <f t="shared" si="435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32"/>
        <v>0</v>
      </c>
      <c r="C5711" s="57" t="str">
        <f t="shared" si="433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34"/>
        <v>0</v>
      </c>
      <c r="L5711" s="57">
        <f t="shared" si="435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32"/>
        <v>0</v>
      </c>
      <c r="C5712" s="57" t="str">
        <f t="shared" si="433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34"/>
        <v>0</v>
      </c>
      <c r="L5712" s="57">
        <f t="shared" si="435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32"/>
        <v>0</v>
      </c>
      <c r="C5713" s="57" t="str">
        <f t="shared" si="433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34"/>
        <v>0</v>
      </c>
      <c r="L5713" s="57">
        <f t="shared" si="435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32"/>
        <v>0</v>
      </c>
      <c r="C5714" s="57" t="str">
        <f t="shared" si="433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34"/>
        <v>0</v>
      </c>
      <c r="L5714" s="57">
        <f t="shared" si="435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32"/>
        <v>0</v>
      </c>
      <c r="C5715" s="57" t="str">
        <f t="shared" si="433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34"/>
        <v>0</v>
      </c>
      <c r="L5715" s="57">
        <f t="shared" si="435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32"/>
        <v>0</v>
      </c>
      <c r="C5716" s="57" t="str">
        <f t="shared" si="433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34"/>
        <v>0</v>
      </c>
      <c r="L5716" s="57">
        <f t="shared" si="435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32"/>
        <v>0</v>
      </c>
      <c r="C5717" s="57" t="str">
        <f t="shared" si="433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34"/>
        <v>0</v>
      </c>
      <c r="L5717" s="57">
        <f t="shared" si="435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32"/>
        <v>0</v>
      </c>
      <c r="C5718" s="57" t="str">
        <f t="shared" si="433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34"/>
        <v>0</v>
      </c>
      <c r="L5718" s="57">
        <f t="shared" si="435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32"/>
        <v>0</v>
      </c>
      <c r="C5719" s="57" t="str">
        <f t="shared" si="433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34"/>
        <v>0</v>
      </c>
      <c r="L5719" s="57">
        <f t="shared" si="435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32"/>
        <v>0</v>
      </c>
      <c r="C5720" s="57" t="str">
        <f t="shared" si="433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34"/>
        <v>0</v>
      </c>
      <c r="L5720" s="57">
        <f t="shared" si="435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32"/>
        <v>0</v>
      </c>
      <c r="C5721" s="57" t="str">
        <f t="shared" si="433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34"/>
        <v>0</v>
      </c>
      <c r="L5721" s="57">
        <f t="shared" si="435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32"/>
        <v>0</v>
      </c>
      <c r="C5722" s="57" t="str">
        <f t="shared" si="433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34"/>
        <v>0</v>
      </c>
      <c r="L5722" s="57">
        <f t="shared" si="435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32"/>
        <v>0</v>
      </c>
      <c r="C5723" s="57" t="str">
        <f t="shared" si="433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34"/>
        <v>0</v>
      </c>
      <c r="L5723" s="57">
        <f t="shared" si="435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32"/>
        <v>0</v>
      </c>
      <c r="C5724" s="57" t="str">
        <f t="shared" si="433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34"/>
        <v>0</v>
      </c>
      <c r="L5724" s="57">
        <f t="shared" si="435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32"/>
        <v>0</v>
      </c>
      <c r="C5725" s="57" t="str">
        <f t="shared" si="433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34"/>
        <v>0</v>
      </c>
      <c r="L5725" s="57">
        <f t="shared" si="435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32"/>
        <v>0</v>
      </c>
      <c r="C5726" s="57" t="str">
        <f t="shared" si="433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34"/>
        <v>0</v>
      </c>
      <c r="L5726" s="57">
        <f t="shared" si="435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32"/>
        <v>0</v>
      </c>
      <c r="C5727" s="57" t="str">
        <f t="shared" si="433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34"/>
        <v>0</v>
      </c>
      <c r="L5727" s="57">
        <f t="shared" si="435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32"/>
        <v>0</v>
      </c>
      <c r="C5728" s="57" t="str">
        <f t="shared" si="433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34"/>
        <v>0</v>
      </c>
      <c r="L5728" s="57">
        <f t="shared" si="435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32"/>
        <v>0</v>
      </c>
      <c r="C5729" s="57" t="str">
        <f t="shared" si="433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34"/>
        <v>0</v>
      </c>
      <c r="L5729" s="57">
        <f t="shared" si="435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32"/>
        <v>0</v>
      </c>
      <c r="C5730" s="57" t="str">
        <f t="shared" si="433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34"/>
        <v>0</v>
      </c>
      <c r="L5730" s="57">
        <f t="shared" si="435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32"/>
        <v>0</v>
      </c>
      <c r="C5731" s="57" t="str">
        <f t="shared" si="433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34"/>
        <v>0</v>
      </c>
      <c r="L5731" s="57">
        <f t="shared" si="435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32"/>
        <v>0</v>
      </c>
      <c r="C5732" s="57" t="str">
        <f t="shared" si="433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34"/>
        <v>0</v>
      </c>
      <c r="L5732" s="57">
        <f t="shared" si="435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32"/>
        <v>0</v>
      </c>
      <c r="C5733" s="57" t="str">
        <f t="shared" si="433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34"/>
        <v>0</v>
      </c>
      <c r="L5733" s="57">
        <f t="shared" si="435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32"/>
        <v>0</v>
      </c>
      <c r="C5734" s="57" t="str">
        <f t="shared" si="433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34"/>
        <v>0</v>
      </c>
      <c r="L5734" s="57">
        <f t="shared" si="435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32"/>
        <v>0</v>
      </c>
      <c r="C5735" s="57" t="str">
        <f t="shared" si="433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34"/>
        <v>0</v>
      </c>
      <c r="L5735" s="57">
        <f t="shared" si="435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ref="B5736:B5799" si="436">WEEKNUM(A5736)</f>
        <v>0</v>
      </c>
      <c r="C5736" s="57" t="str">
        <f t="shared" ref="C5736:C5799" si="437">TEXT(A5736,"Mmm")</f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34"/>
        <v>0</v>
      </c>
      <c r="L5736" s="57">
        <f t="shared" si="435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36"/>
        <v>0</v>
      </c>
      <c r="C5737" s="57" t="str">
        <f t="shared" si="437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34"/>
        <v>0</v>
      </c>
      <c r="L5737" s="57">
        <f t="shared" si="435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36"/>
        <v>0</v>
      </c>
      <c r="C5738" s="57" t="str">
        <f t="shared" si="437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34"/>
        <v>0</v>
      </c>
      <c r="L5738" s="57">
        <f t="shared" si="435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36"/>
        <v>0</v>
      </c>
      <c r="C5739" s="57" t="str">
        <f t="shared" si="437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34"/>
        <v>0</v>
      </c>
      <c r="L5739" s="57">
        <f t="shared" si="435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36"/>
        <v>0</v>
      </c>
      <c r="C5740" s="57" t="str">
        <f t="shared" si="437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34"/>
        <v>0</v>
      </c>
      <c r="L5740" s="57">
        <f t="shared" si="435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36"/>
        <v>0</v>
      </c>
      <c r="C5741" s="57" t="str">
        <f t="shared" si="437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34"/>
        <v>0</v>
      </c>
      <c r="L5741" s="57">
        <f t="shared" si="435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36"/>
        <v>0</v>
      </c>
      <c r="C5742" s="57" t="str">
        <f t="shared" si="437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34"/>
        <v>0</v>
      </c>
      <c r="L5742" s="57">
        <f t="shared" si="435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36"/>
        <v>0</v>
      </c>
      <c r="C5743" s="57" t="str">
        <f t="shared" si="437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34"/>
        <v>0</v>
      </c>
      <c r="L5743" s="57">
        <f t="shared" si="435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36"/>
        <v>0</v>
      </c>
      <c r="C5744" s="57" t="str">
        <f t="shared" si="437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34"/>
        <v>0</v>
      </c>
      <c r="L5744" s="57">
        <f t="shared" si="435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36"/>
        <v>0</v>
      </c>
      <c r="C5745" s="57" t="str">
        <f t="shared" si="437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34"/>
        <v>0</v>
      </c>
      <c r="L5745" s="57">
        <f t="shared" si="435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36"/>
        <v>0</v>
      </c>
      <c r="C5746" s="57" t="str">
        <f t="shared" si="437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34"/>
        <v>0</v>
      </c>
      <c r="L5746" s="57">
        <f t="shared" si="435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36"/>
        <v>0</v>
      </c>
      <c r="C5747" s="57" t="str">
        <f t="shared" si="437"/>
        <v>Jan</v>
      </c>
      <c r="D5747" s="4"/>
      <c r="E5747" s="57"/>
      <c r="F5747" s="57"/>
      <c r="G5747" s="57"/>
      <c r="H5747" s="57"/>
      <c r="I5747" s="57"/>
      <c r="J5747" s="57"/>
      <c r="K5747" s="57">
        <f t="shared" ref="K5747:K5810" si="438">I5747+J5747</f>
        <v>0</v>
      </c>
      <c r="L5747" s="57">
        <f t="shared" si="435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36"/>
        <v>0</v>
      </c>
      <c r="C5748" s="57" t="str">
        <f t="shared" si="437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38"/>
        <v>0</v>
      </c>
      <c r="L5748" s="57">
        <f t="shared" si="435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36"/>
        <v>0</v>
      </c>
      <c r="C5749" s="57" t="str">
        <f t="shared" si="437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38"/>
        <v>0</v>
      </c>
      <c r="L5749" s="57">
        <f t="shared" si="435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36"/>
        <v>0</v>
      </c>
      <c r="C5750" s="57" t="str">
        <f t="shared" si="437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38"/>
        <v>0</v>
      </c>
      <c r="L5750" s="57">
        <f t="shared" si="435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36"/>
        <v>0</v>
      </c>
      <c r="C5751" s="57" t="str">
        <f t="shared" si="437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38"/>
        <v>0</v>
      </c>
      <c r="L5751" s="57">
        <f t="shared" si="435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36"/>
        <v>0</v>
      </c>
      <c r="C5752" s="57" t="str">
        <f t="shared" si="437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38"/>
        <v>0</v>
      </c>
      <c r="L5752" s="57">
        <f t="shared" si="435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36"/>
        <v>0</v>
      </c>
      <c r="C5753" s="57" t="str">
        <f t="shared" si="437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38"/>
        <v>0</v>
      </c>
      <c r="L5753" s="57">
        <f t="shared" si="435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36"/>
        <v>0</v>
      </c>
      <c r="C5754" s="57" t="str">
        <f t="shared" si="437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38"/>
        <v>0</v>
      </c>
      <c r="L5754" s="57">
        <f t="shared" si="435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36"/>
        <v>0</v>
      </c>
      <c r="C5755" s="57" t="str">
        <f t="shared" si="437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38"/>
        <v>0</v>
      </c>
      <c r="L5755" s="57">
        <f t="shared" si="435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36"/>
        <v>0</v>
      </c>
      <c r="C5756" s="57" t="str">
        <f t="shared" si="437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38"/>
        <v>0</v>
      </c>
      <c r="L5756" s="57">
        <f t="shared" si="435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36"/>
        <v>0</v>
      </c>
      <c r="C5757" s="57" t="str">
        <f t="shared" si="437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38"/>
        <v>0</v>
      </c>
      <c r="L5757" s="57">
        <f t="shared" si="435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36"/>
        <v>0</v>
      </c>
      <c r="C5758" s="57" t="str">
        <f t="shared" si="437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38"/>
        <v>0</v>
      </c>
      <c r="L5758" s="57">
        <f t="shared" ref="L5758:L5821" si="439">H5758*K5758</f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36"/>
        <v>0</v>
      </c>
      <c r="C5759" s="57" t="str">
        <f t="shared" si="437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38"/>
        <v>0</v>
      </c>
      <c r="L5759" s="57">
        <f t="shared" si="439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36"/>
        <v>0</v>
      </c>
      <c r="C5760" s="57" t="str">
        <f t="shared" si="437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38"/>
        <v>0</v>
      </c>
      <c r="L5760" s="57">
        <f t="shared" si="439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36"/>
        <v>0</v>
      </c>
      <c r="C5761" s="57" t="str">
        <f t="shared" si="437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38"/>
        <v>0</v>
      </c>
      <c r="L5761" s="57">
        <f t="shared" si="439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36"/>
        <v>0</v>
      </c>
      <c r="C5762" s="57" t="str">
        <f t="shared" si="437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38"/>
        <v>0</v>
      </c>
      <c r="L5762" s="57">
        <f t="shared" si="439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36"/>
        <v>0</v>
      </c>
      <c r="C5763" s="57" t="str">
        <f t="shared" si="437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38"/>
        <v>0</v>
      </c>
      <c r="L5763" s="57">
        <f t="shared" si="439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36"/>
        <v>0</v>
      </c>
      <c r="C5764" s="57" t="str">
        <f t="shared" si="437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38"/>
        <v>0</v>
      </c>
      <c r="L5764" s="57">
        <f t="shared" si="439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36"/>
        <v>0</v>
      </c>
      <c r="C5765" s="57" t="str">
        <f t="shared" si="437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38"/>
        <v>0</v>
      </c>
      <c r="L5765" s="57">
        <f t="shared" si="439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36"/>
        <v>0</v>
      </c>
      <c r="C5766" s="57" t="str">
        <f t="shared" si="437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38"/>
        <v>0</v>
      </c>
      <c r="L5766" s="57">
        <f t="shared" si="439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36"/>
        <v>0</v>
      </c>
      <c r="C5767" s="57" t="str">
        <f t="shared" si="437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38"/>
        <v>0</v>
      </c>
      <c r="L5767" s="57">
        <f t="shared" si="439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36"/>
        <v>0</v>
      </c>
      <c r="C5768" s="57" t="str">
        <f t="shared" si="437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38"/>
        <v>0</v>
      </c>
      <c r="L5768" s="57">
        <f t="shared" si="439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36"/>
        <v>0</v>
      </c>
      <c r="C5769" s="57" t="str">
        <f t="shared" si="437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38"/>
        <v>0</v>
      </c>
      <c r="L5769" s="57">
        <f t="shared" si="439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36"/>
        <v>0</v>
      </c>
      <c r="C5770" s="57" t="str">
        <f t="shared" si="437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38"/>
        <v>0</v>
      </c>
      <c r="L5770" s="57">
        <f t="shared" si="439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36"/>
        <v>0</v>
      </c>
      <c r="C5771" s="57" t="str">
        <f t="shared" si="437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38"/>
        <v>0</v>
      </c>
      <c r="L5771" s="57">
        <f t="shared" si="439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36"/>
        <v>0</v>
      </c>
      <c r="C5772" s="57" t="str">
        <f t="shared" si="437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38"/>
        <v>0</v>
      </c>
      <c r="L5772" s="57">
        <f t="shared" si="439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36"/>
        <v>0</v>
      </c>
      <c r="C5773" s="57" t="str">
        <f t="shared" si="437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38"/>
        <v>0</v>
      </c>
      <c r="L5773" s="57">
        <f t="shared" si="439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36"/>
        <v>0</v>
      </c>
      <c r="C5774" s="57" t="str">
        <f t="shared" si="437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38"/>
        <v>0</v>
      </c>
      <c r="L5774" s="57">
        <f t="shared" si="439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36"/>
        <v>0</v>
      </c>
      <c r="C5775" s="57" t="str">
        <f t="shared" si="437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38"/>
        <v>0</v>
      </c>
      <c r="L5775" s="57">
        <f t="shared" si="439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36"/>
        <v>0</v>
      </c>
      <c r="C5776" s="57" t="str">
        <f t="shared" si="437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38"/>
        <v>0</v>
      </c>
      <c r="L5776" s="57">
        <f t="shared" si="439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36"/>
        <v>0</v>
      </c>
      <c r="C5777" s="57" t="str">
        <f t="shared" si="437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38"/>
        <v>0</v>
      </c>
      <c r="L5777" s="57">
        <f t="shared" si="439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36"/>
        <v>0</v>
      </c>
      <c r="C5778" s="57" t="str">
        <f t="shared" si="437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38"/>
        <v>0</v>
      </c>
      <c r="L5778" s="57">
        <f t="shared" si="439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36"/>
        <v>0</v>
      </c>
      <c r="C5779" s="57" t="str">
        <f t="shared" si="437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38"/>
        <v>0</v>
      </c>
      <c r="L5779" s="57">
        <f t="shared" si="439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36"/>
        <v>0</v>
      </c>
      <c r="C5780" s="57" t="str">
        <f t="shared" si="437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38"/>
        <v>0</v>
      </c>
      <c r="L5780" s="57">
        <f t="shared" si="439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36"/>
        <v>0</v>
      </c>
      <c r="C5781" s="57" t="str">
        <f t="shared" si="437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38"/>
        <v>0</v>
      </c>
      <c r="L5781" s="57">
        <f t="shared" si="439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36"/>
        <v>0</v>
      </c>
      <c r="C5782" s="57" t="str">
        <f t="shared" si="437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38"/>
        <v>0</v>
      </c>
      <c r="L5782" s="57">
        <f t="shared" si="439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36"/>
        <v>0</v>
      </c>
      <c r="C5783" s="57" t="str">
        <f t="shared" si="437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38"/>
        <v>0</v>
      </c>
      <c r="L5783" s="57">
        <f t="shared" si="439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36"/>
        <v>0</v>
      </c>
      <c r="C5784" s="57" t="str">
        <f t="shared" si="437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38"/>
        <v>0</v>
      </c>
      <c r="L5784" s="57">
        <f t="shared" si="439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36"/>
        <v>0</v>
      </c>
      <c r="C5785" s="57" t="str">
        <f t="shared" si="437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38"/>
        <v>0</v>
      </c>
      <c r="L5785" s="57">
        <f t="shared" si="439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36"/>
        <v>0</v>
      </c>
      <c r="C5786" s="57" t="str">
        <f t="shared" si="437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38"/>
        <v>0</v>
      </c>
      <c r="L5786" s="57">
        <f t="shared" si="439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36"/>
        <v>0</v>
      </c>
      <c r="C5787" s="57" t="str">
        <f t="shared" si="437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38"/>
        <v>0</v>
      </c>
      <c r="L5787" s="57">
        <f t="shared" si="439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36"/>
        <v>0</v>
      </c>
      <c r="C5788" s="57" t="str">
        <f t="shared" si="437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38"/>
        <v>0</v>
      </c>
      <c r="L5788" s="57">
        <f t="shared" si="439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36"/>
        <v>0</v>
      </c>
      <c r="C5789" s="57" t="str">
        <f t="shared" si="437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38"/>
        <v>0</v>
      </c>
      <c r="L5789" s="57">
        <f t="shared" si="439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36"/>
        <v>0</v>
      </c>
      <c r="C5790" s="57" t="str">
        <f t="shared" si="437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38"/>
        <v>0</v>
      </c>
      <c r="L5790" s="57">
        <f t="shared" si="439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36"/>
        <v>0</v>
      </c>
      <c r="C5791" s="57" t="str">
        <f t="shared" si="437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38"/>
        <v>0</v>
      </c>
      <c r="L5791" s="57">
        <f t="shared" si="439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36"/>
        <v>0</v>
      </c>
      <c r="C5792" s="57" t="str">
        <f t="shared" si="437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38"/>
        <v>0</v>
      </c>
      <c r="L5792" s="57">
        <f t="shared" si="439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36"/>
        <v>0</v>
      </c>
      <c r="C5793" s="57" t="str">
        <f t="shared" si="437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38"/>
        <v>0</v>
      </c>
      <c r="L5793" s="57">
        <f t="shared" si="439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36"/>
        <v>0</v>
      </c>
      <c r="C5794" s="57" t="str">
        <f t="shared" si="437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38"/>
        <v>0</v>
      </c>
      <c r="L5794" s="57">
        <f t="shared" si="439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36"/>
        <v>0</v>
      </c>
      <c r="C5795" s="57" t="str">
        <f t="shared" si="437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38"/>
        <v>0</v>
      </c>
      <c r="L5795" s="57">
        <f t="shared" si="439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36"/>
        <v>0</v>
      </c>
      <c r="C5796" s="57" t="str">
        <f t="shared" si="437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38"/>
        <v>0</v>
      </c>
      <c r="L5796" s="57">
        <f t="shared" si="439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36"/>
        <v>0</v>
      </c>
      <c r="C5797" s="57" t="str">
        <f t="shared" si="437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38"/>
        <v>0</v>
      </c>
      <c r="L5797" s="57">
        <f t="shared" si="439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36"/>
        <v>0</v>
      </c>
      <c r="C5798" s="57" t="str">
        <f t="shared" si="437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38"/>
        <v>0</v>
      </c>
      <c r="L5798" s="57">
        <f t="shared" si="439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36"/>
        <v>0</v>
      </c>
      <c r="C5799" s="57" t="str">
        <f t="shared" si="437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38"/>
        <v>0</v>
      </c>
      <c r="L5799" s="57">
        <f t="shared" si="439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ref="B5800:B5863" si="440">WEEKNUM(A5800)</f>
        <v>0</v>
      </c>
      <c r="C5800" s="57" t="str">
        <f t="shared" ref="C5800:C5863" si="441">TEXT(A5800,"Mmm")</f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38"/>
        <v>0</v>
      </c>
      <c r="L5800" s="57">
        <f t="shared" si="439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40"/>
        <v>0</v>
      </c>
      <c r="C5801" s="57" t="str">
        <f t="shared" si="441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38"/>
        <v>0</v>
      </c>
      <c r="L5801" s="57">
        <f t="shared" si="439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40"/>
        <v>0</v>
      </c>
      <c r="C5802" s="57" t="str">
        <f t="shared" si="441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38"/>
        <v>0</v>
      </c>
      <c r="L5802" s="57">
        <f t="shared" si="439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40"/>
        <v>0</v>
      </c>
      <c r="C5803" s="57" t="str">
        <f t="shared" si="441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38"/>
        <v>0</v>
      </c>
      <c r="L5803" s="57">
        <f t="shared" si="439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40"/>
        <v>0</v>
      </c>
      <c r="C5804" s="57" t="str">
        <f t="shared" si="441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38"/>
        <v>0</v>
      </c>
      <c r="L5804" s="57">
        <f t="shared" si="439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40"/>
        <v>0</v>
      </c>
      <c r="C5805" s="57" t="str">
        <f t="shared" si="441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38"/>
        <v>0</v>
      </c>
      <c r="L5805" s="57">
        <f t="shared" si="439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40"/>
        <v>0</v>
      </c>
      <c r="C5806" s="57" t="str">
        <f t="shared" si="441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38"/>
        <v>0</v>
      </c>
      <c r="L5806" s="57">
        <f t="shared" si="439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40"/>
        <v>0</v>
      </c>
      <c r="C5807" s="57" t="str">
        <f t="shared" si="441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38"/>
        <v>0</v>
      </c>
      <c r="L5807" s="57">
        <f t="shared" si="439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40"/>
        <v>0</v>
      </c>
      <c r="C5808" s="57" t="str">
        <f t="shared" si="441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38"/>
        <v>0</v>
      </c>
      <c r="L5808" s="57">
        <f t="shared" si="439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40"/>
        <v>0</v>
      </c>
      <c r="C5809" s="57" t="str">
        <f t="shared" si="441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38"/>
        <v>0</v>
      </c>
      <c r="L5809" s="57">
        <f t="shared" si="439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40"/>
        <v>0</v>
      </c>
      <c r="C5810" s="57" t="str">
        <f t="shared" si="441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38"/>
        <v>0</v>
      </c>
      <c r="L5810" s="57">
        <f t="shared" si="439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40"/>
        <v>0</v>
      </c>
      <c r="C5811" s="57" t="str">
        <f t="shared" si="441"/>
        <v>Jan</v>
      </c>
      <c r="D5811" s="4"/>
      <c r="E5811" s="57"/>
      <c r="F5811" s="57"/>
      <c r="G5811" s="57"/>
      <c r="H5811" s="57"/>
      <c r="I5811" s="57"/>
      <c r="J5811" s="57"/>
      <c r="K5811" s="57">
        <f t="shared" ref="K5811:K5874" si="442">I5811+J5811</f>
        <v>0</v>
      </c>
      <c r="L5811" s="57">
        <f t="shared" si="439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40"/>
        <v>0</v>
      </c>
      <c r="C5812" s="57" t="str">
        <f t="shared" si="441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42"/>
        <v>0</v>
      </c>
      <c r="L5812" s="57">
        <f t="shared" si="439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40"/>
        <v>0</v>
      </c>
      <c r="C5813" s="57" t="str">
        <f t="shared" si="441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42"/>
        <v>0</v>
      </c>
      <c r="L5813" s="57">
        <f t="shared" si="439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40"/>
        <v>0</v>
      </c>
      <c r="C5814" s="57" t="str">
        <f t="shared" si="441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42"/>
        <v>0</v>
      </c>
      <c r="L5814" s="57">
        <f t="shared" si="439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40"/>
        <v>0</v>
      </c>
      <c r="C5815" s="57" t="str">
        <f t="shared" si="441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42"/>
        <v>0</v>
      </c>
      <c r="L5815" s="57">
        <f t="shared" si="439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40"/>
        <v>0</v>
      </c>
      <c r="C5816" s="57" t="str">
        <f t="shared" si="441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42"/>
        <v>0</v>
      </c>
      <c r="L5816" s="57">
        <f t="shared" si="439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40"/>
        <v>0</v>
      </c>
      <c r="C5817" s="57" t="str">
        <f t="shared" si="441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42"/>
        <v>0</v>
      </c>
      <c r="L5817" s="57">
        <f t="shared" si="439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40"/>
        <v>0</v>
      </c>
      <c r="C5818" s="57" t="str">
        <f t="shared" si="441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42"/>
        <v>0</v>
      </c>
      <c r="L5818" s="57">
        <f t="shared" si="439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40"/>
        <v>0</v>
      </c>
      <c r="C5819" s="57" t="str">
        <f t="shared" si="441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42"/>
        <v>0</v>
      </c>
      <c r="L5819" s="57">
        <f t="shared" si="439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40"/>
        <v>0</v>
      </c>
      <c r="C5820" s="57" t="str">
        <f t="shared" si="441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42"/>
        <v>0</v>
      </c>
      <c r="L5820" s="57">
        <f t="shared" si="439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40"/>
        <v>0</v>
      </c>
      <c r="C5821" s="57" t="str">
        <f t="shared" si="441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42"/>
        <v>0</v>
      </c>
      <c r="L5821" s="57">
        <f t="shared" si="439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40"/>
        <v>0</v>
      </c>
      <c r="C5822" s="57" t="str">
        <f t="shared" si="441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42"/>
        <v>0</v>
      </c>
      <c r="L5822" s="57">
        <f t="shared" ref="L5822:L5885" si="443">H5822*K5822</f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40"/>
        <v>0</v>
      </c>
      <c r="C5823" s="57" t="str">
        <f t="shared" si="441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42"/>
        <v>0</v>
      </c>
      <c r="L5823" s="57">
        <f t="shared" si="443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40"/>
        <v>0</v>
      </c>
      <c r="C5824" s="57" t="str">
        <f t="shared" si="441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42"/>
        <v>0</v>
      </c>
      <c r="L5824" s="57">
        <f t="shared" si="443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40"/>
        <v>0</v>
      </c>
      <c r="C5825" s="57" t="str">
        <f t="shared" si="441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42"/>
        <v>0</v>
      </c>
      <c r="L5825" s="57">
        <f t="shared" si="443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40"/>
        <v>0</v>
      </c>
      <c r="C5826" s="57" t="str">
        <f t="shared" si="441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42"/>
        <v>0</v>
      </c>
      <c r="L5826" s="57">
        <f t="shared" si="443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40"/>
        <v>0</v>
      </c>
      <c r="C5827" s="57" t="str">
        <f t="shared" si="441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42"/>
        <v>0</v>
      </c>
      <c r="L5827" s="57">
        <f t="shared" si="443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40"/>
        <v>0</v>
      </c>
      <c r="C5828" s="57" t="str">
        <f t="shared" si="441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42"/>
        <v>0</v>
      </c>
      <c r="L5828" s="57">
        <f t="shared" si="443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40"/>
        <v>0</v>
      </c>
      <c r="C5829" s="57" t="str">
        <f t="shared" si="441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42"/>
        <v>0</v>
      </c>
      <c r="L5829" s="57">
        <f t="shared" si="443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40"/>
        <v>0</v>
      </c>
      <c r="C5830" s="57" t="str">
        <f t="shared" si="441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42"/>
        <v>0</v>
      </c>
      <c r="L5830" s="57">
        <f t="shared" si="443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40"/>
        <v>0</v>
      </c>
      <c r="C5831" s="57" t="str">
        <f t="shared" si="441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42"/>
        <v>0</v>
      </c>
      <c r="L5831" s="57">
        <f t="shared" si="443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40"/>
        <v>0</v>
      </c>
      <c r="C5832" s="57" t="str">
        <f t="shared" si="441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42"/>
        <v>0</v>
      </c>
      <c r="L5832" s="57">
        <f t="shared" si="443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40"/>
        <v>0</v>
      </c>
      <c r="C5833" s="57" t="str">
        <f t="shared" si="441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42"/>
        <v>0</v>
      </c>
      <c r="L5833" s="57">
        <f t="shared" si="443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40"/>
        <v>0</v>
      </c>
      <c r="C5834" s="57" t="str">
        <f t="shared" si="441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42"/>
        <v>0</v>
      </c>
      <c r="L5834" s="57">
        <f t="shared" si="443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40"/>
        <v>0</v>
      </c>
      <c r="C5835" s="57" t="str">
        <f t="shared" si="441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42"/>
        <v>0</v>
      </c>
      <c r="L5835" s="57">
        <f t="shared" si="443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40"/>
        <v>0</v>
      </c>
      <c r="C5836" s="57" t="str">
        <f t="shared" si="441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42"/>
        <v>0</v>
      </c>
      <c r="L5836" s="57">
        <f t="shared" si="443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40"/>
        <v>0</v>
      </c>
      <c r="C5837" s="57" t="str">
        <f t="shared" si="441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42"/>
        <v>0</v>
      </c>
      <c r="L5837" s="57">
        <f t="shared" si="443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40"/>
        <v>0</v>
      </c>
      <c r="C5838" s="57" t="str">
        <f t="shared" si="441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42"/>
        <v>0</v>
      </c>
      <c r="L5838" s="57">
        <f t="shared" si="443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40"/>
        <v>0</v>
      </c>
      <c r="C5839" s="57" t="str">
        <f t="shared" si="441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42"/>
        <v>0</v>
      </c>
      <c r="L5839" s="57">
        <f t="shared" si="443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40"/>
        <v>0</v>
      </c>
      <c r="C5840" s="57" t="str">
        <f t="shared" si="441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42"/>
        <v>0</v>
      </c>
      <c r="L5840" s="57">
        <f t="shared" si="443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40"/>
        <v>0</v>
      </c>
      <c r="C5841" s="57" t="str">
        <f t="shared" si="441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42"/>
        <v>0</v>
      </c>
      <c r="L5841" s="57">
        <f t="shared" si="443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40"/>
        <v>0</v>
      </c>
      <c r="C5842" s="57" t="str">
        <f t="shared" si="441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42"/>
        <v>0</v>
      </c>
      <c r="L5842" s="57">
        <f t="shared" si="443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40"/>
        <v>0</v>
      </c>
      <c r="C5843" s="57" t="str">
        <f t="shared" si="441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42"/>
        <v>0</v>
      </c>
      <c r="L5843" s="57">
        <f t="shared" si="443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40"/>
        <v>0</v>
      </c>
      <c r="C5844" s="57" t="str">
        <f t="shared" si="441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42"/>
        <v>0</v>
      </c>
      <c r="L5844" s="57">
        <f t="shared" si="443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40"/>
        <v>0</v>
      </c>
      <c r="C5845" s="57" t="str">
        <f t="shared" si="441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42"/>
        <v>0</v>
      </c>
      <c r="L5845" s="57">
        <f t="shared" si="443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40"/>
        <v>0</v>
      </c>
      <c r="C5846" s="57" t="str">
        <f t="shared" si="441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42"/>
        <v>0</v>
      </c>
      <c r="L5846" s="57">
        <f t="shared" si="443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40"/>
        <v>0</v>
      </c>
      <c r="C5847" s="57" t="str">
        <f t="shared" si="441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42"/>
        <v>0</v>
      </c>
      <c r="L5847" s="57">
        <f t="shared" si="443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40"/>
        <v>0</v>
      </c>
      <c r="C5848" s="57" t="str">
        <f t="shared" si="441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42"/>
        <v>0</v>
      </c>
      <c r="L5848" s="57">
        <f t="shared" si="443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40"/>
        <v>0</v>
      </c>
      <c r="C5849" s="57" t="str">
        <f t="shared" si="441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42"/>
        <v>0</v>
      </c>
      <c r="L5849" s="57">
        <f t="shared" si="443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40"/>
        <v>0</v>
      </c>
      <c r="C5850" s="57" t="str">
        <f t="shared" si="441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42"/>
        <v>0</v>
      </c>
      <c r="L5850" s="57">
        <f t="shared" si="443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40"/>
        <v>0</v>
      </c>
      <c r="C5851" s="57" t="str">
        <f t="shared" si="441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42"/>
        <v>0</v>
      </c>
      <c r="L5851" s="57">
        <f t="shared" si="443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40"/>
        <v>0</v>
      </c>
      <c r="C5852" s="57" t="str">
        <f t="shared" si="441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42"/>
        <v>0</v>
      </c>
      <c r="L5852" s="57">
        <f t="shared" si="443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40"/>
        <v>0</v>
      </c>
      <c r="C5853" s="57" t="str">
        <f t="shared" si="441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42"/>
        <v>0</v>
      </c>
      <c r="L5853" s="57">
        <f t="shared" si="443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40"/>
        <v>0</v>
      </c>
      <c r="C5854" s="57" t="str">
        <f t="shared" si="441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42"/>
        <v>0</v>
      </c>
      <c r="L5854" s="57">
        <f t="shared" si="443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40"/>
        <v>0</v>
      </c>
      <c r="C5855" s="57" t="str">
        <f t="shared" si="441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42"/>
        <v>0</v>
      </c>
      <c r="L5855" s="57">
        <f t="shared" si="443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40"/>
        <v>0</v>
      </c>
      <c r="C5856" s="57" t="str">
        <f t="shared" si="441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42"/>
        <v>0</v>
      </c>
      <c r="L5856" s="57">
        <f t="shared" si="443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40"/>
        <v>0</v>
      </c>
      <c r="C5857" s="57" t="str">
        <f t="shared" si="441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42"/>
        <v>0</v>
      </c>
      <c r="L5857" s="57">
        <f t="shared" si="443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40"/>
        <v>0</v>
      </c>
      <c r="C5858" s="57" t="str">
        <f t="shared" si="441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42"/>
        <v>0</v>
      </c>
      <c r="L5858" s="57">
        <f t="shared" si="443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40"/>
        <v>0</v>
      </c>
      <c r="C5859" s="57" t="str">
        <f t="shared" si="441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42"/>
        <v>0</v>
      </c>
      <c r="L5859" s="57">
        <f t="shared" si="443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40"/>
        <v>0</v>
      </c>
      <c r="C5860" s="57" t="str">
        <f t="shared" si="441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42"/>
        <v>0</v>
      </c>
      <c r="L5860" s="57">
        <f t="shared" si="443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40"/>
        <v>0</v>
      </c>
      <c r="C5861" s="57" t="str">
        <f t="shared" si="441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42"/>
        <v>0</v>
      </c>
      <c r="L5861" s="57">
        <f t="shared" si="443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40"/>
        <v>0</v>
      </c>
      <c r="C5862" s="57" t="str">
        <f t="shared" si="441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42"/>
        <v>0</v>
      </c>
      <c r="L5862" s="57">
        <f t="shared" si="443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40"/>
        <v>0</v>
      </c>
      <c r="C5863" s="57" t="str">
        <f t="shared" si="441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42"/>
        <v>0</v>
      </c>
      <c r="L5863" s="57">
        <f t="shared" si="443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ref="B5864:B5927" si="444">WEEKNUM(A5864)</f>
        <v>0</v>
      </c>
      <c r="C5864" s="57" t="str">
        <f t="shared" ref="C5864:C5927" si="445">TEXT(A5864,"Mmm")</f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42"/>
        <v>0</v>
      </c>
      <c r="L5864" s="57">
        <f t="shared" si="443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44"/>
        <v>0</v>
      </c>
      <c r="C5865" s="57" t="str">
        <f t="shared" si="445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42"/>
        <v>0</v>
      </c>
      <c r="L5865" s="57">
        <f t="shared" si="443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44"/>
        <v>0</v>
      </c>
      <c r="C5866" s="57" t="str">
        <f t="shared" si="445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42"/>
        <v>0</v>
      </c>
      <c r="L5866" s="57">
        <f t="shared" si="443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44"/>
        <v>0</v>
      </c>
      <c r="C5867" s="57" t="str">
        <f t="shared" si="445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42"/>
        <v>0</v>
      </c>
      <c r="L5867" s="57">
        <f t="shared" si="443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44"/>
        <v>0</v>
      </c>
      <c r="C5868" s="57" t="str">
        <f t="shared" si="445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42"/>
        <v>0</v>
      </c>
      <c r="L5868" s="57">
        <f t="shared" si="443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44"/>
        <v>0</v>
      </c>
      <c r="C5869" s="57" t="str">
        <f t="shared" si="445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42"/>
        <v>0</v>
      </c>
      <c r="L5869" s="57">
        <f t="shared" si="443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44"/>
        <v>0</v>
      </c>
      <c r="C5870" s="57" t="str">
        <f t="shared" si="445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42"/>
        <v>0</v>
      </c>
      <c r="L5870" s="57">
        <f t="shared" si="443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44"/>
        <v>0</v>
      </c>
      <c r="C5871" s="57" t="str">
        <f t="shared" si="445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42"/>
        <v>0</v>
      </c>
      <c r="L5871" s="57">
        <f t="shared" si="443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44"/>
        <v>0</v>
      </c>
      <c r="C5872" s="57" t="str">
        <f t="shared" si="445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42"/>
        <v>0</v>
      </c>
      <c r="L5872" s="57">
        <f t="shared" si="443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44"/>
        <v>0</v>
      </c>
      <c r="C5873" s="57" t="str">
        <f t="shared" si="445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42"/>
        <v>0</v>
      </c>
      <c r="L5873" s="57">
        <f t="shared" si="443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44"/>
        <v>0</v>
      </c>
      <c r="C5874" s="57" t="str">
        <f t="shared" si="445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42"/>
        <v>0</v>
      </c>
      <c r="L5874" s="57">
        <f t="shared" si="443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44"/>
        <v>0</v>
      </c>
      <c r="C5875" s="57" t="str">
        <f t="shared" si="445"/>
        <v>Jan</v>
      </c>
      <c r="D5875" s="4"/>
      <c r="E5875" s="57"/>
      <c r="F5875" s="57"/>
      <c r="G5875" s="57"/>
      <c r="H5875" s="57"/>
      <c r="I5875" s="57"/>
      <c r="J5875" s="57"/>
      <c r="K5875" s="57">
        <f t="shared" ref="K5875:K5938" si="446">I5875+J5875</f>
        <v>0</v>
      </c>
      <c r="L5875" s="57">
        <f t="shared" si="443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44"/>
        <v>0</v>
      </c>
      <c r="C5876" s="57" t="str">
        <f t="shared" si="445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46"/>
        <v>0</v>
      </c>
      <c r="L5876" s="57">
        <f t="shared" si="443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44"/>
        <v>0</v>
      </c>
      <c r="C5877" s="57" t="str">
        <f t="shared" si="445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46"/>
        <v>0</v>
      </c>
      <c r="L5877" s="57">
        <f t="shared" si="443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44"/>
        <v>0</v>
      </c>
      <c r="C5878" s="57" t="str">
        <f t="shared" si="445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46"/>
        <v>0</v>
      </c>
      <c r="L5878" s="57">
        <f t="shared" si="443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44"/>
        <v>0</v>
      </c>
      <c r="C5879" s="57" t="str">
        <f t="shared" si="445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46"/>
        <v>0</v>
      </c>
      <c r="L5879" s="57">
        <f t="shared" si="443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44"/>
        <v>0</v>
      </c>
      <c r="C5880" s="57" t="str">
        <f t="shared" si="445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46"/>
        <v>0</v>
      </c>
      <c r="L5880" s="57">
        <f t="shared" si="443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44"/>
        <v>0</v>
      </c>
      <c r="C5881" s="57" t="str">
        <f t="shared" si="445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46"/>
        <v>0</v>
      </c>
      <c r="L5881" s="57">
        <f t="shared" si="443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44"/>
        <v>0</v>
      </c>
      <c r="C5882" s="57" t="str">
        <f t="shared" si="445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46"/>
        <v>0</v>
      </c>
      <c r="L5882" s="57">
        <f t="shared" si="443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44"/>
        <v>0</v>
      </c>
      <c r="C5883" s="57" t="str">
        <f t="shared" si="445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46"/>
        <v>0</v>
      </c>
      <c r="L5883" s="57">
        <f t="shared" si="443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44"/>
        <v>0</v>
      </c>
      <c r="C5884" s="57" t="str">
        <f t="shared" si="445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46"/>
        <v>0</v>
      </c>
      <c r="L5884" s="57">
        <f t="shared" si="443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44"/>
        <v>0</v>
      </c>
      <c r="C5885" s="57" t="str">
        <f t="shared" si="445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46"/>
        <v>0</v>
      </c>
      <c r="L5885" s="57">
        <f t="shared" si="443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44"/>
        <v>0</v>
      </c>
      <c r="C5886" s="57" t="str">
        <f t="shared" si="445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46"/>
        <v>0</v>
      </c>
      <c r="L5886" s="57">
        <f t="shared" ref="L5886:L5949" si="447">H5886*K5886</f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44"/>
        <v>0</v>
      </c>
      <c r="C5887" s="57" t="str">
        <f t="shared" si="445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46"/>
        <v>0</v>
      </c>
      <c r="L5887" s="57">
        <f t="shared" si="447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44"/>
        <v>0</v>
      </c>
      <c r="C5888" s="57" t="str">
        <f t="shared" si="445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46"/>
        <v>0</v>
      </c>
      <c r="L5888" s="57">
        <f t="shared" si="447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44"/>
        <v>0</v>
      </c>
      <c r="C5889" s="57" t="str">
        <f t="shared" si="445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46"/>
        <v>0</v>
      </c>
      <c r="L5889" s="57">
        <f t="shared" si="447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44"/>
        <v>0</v>
      </c>
      <c r="C5890" s="57" t="str">
        <f t="shared" si="445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46"/>
        <v>0</v>
      </c>
      <c r="L5890" s="57">
        <f t="shared" si="447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44"/>
        <v>0</v>
      </c>
      <c r="C5891" s="57" t="str">
        <f t="shared" si="445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46"/>
        <v>0</v>
      </c>
      <c r="L5891" s="57">
        <f t="shared" si="447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44"/>
        <v>0</v>
      </c>
      <c r="C5892" s="57" t="str">
        <f t="shared" si="445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46"/>
        <v>0</v>
      </c>
      <c r="L5892" s="57">
        <f t="shared" si="447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44"/>
        <v>0</v>
      </c>
      <c r="C5893" s="57" t="str">
        <f t="shared" si="445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46"/>
        <v>0</v>
      </c>
      <c r="L5893" s="57">
        <f t="shared" si="447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44"/>
        <v>0</v>
      </c>
      <c r="C5894" s="57" t="str">
        <f t="shared" si="445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46"/>
        <v>0</v>
      </c>
      <c r="L5894" s="57">
        <f t="shared" si="447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44"/>
        <v>0</v>
      </c>
      <c r="C5895" s="57" t="str">
        <f t="shared" si="445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46"/>
        <v>0</v>
      </c>
      <c r="L5895" s="57">
        <f t="shared" si="447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44"/>
        <v>0</v>
      </c>
      <c r="C5896" s="57" t="str">
        <f t="shared" si="445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46"/>
        <v>0</v>
      </c>
      <c r="L5896" s="57">
        <f t="shared" si="447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44"/>
        <v>0</v>
      </c>
      <c r="C5897" s="57" t="str">
        <f t="shared" si="445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46"/>
        <v>0</v>
      </c>
      <c r="L5897" s="57">
        <f t="shared" si="447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44"/>
        <v>0</v>
      </c>
      <c r="C5898" s="57" t="str">
        <f t="shared" si="445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46"/>
        <v>0</v>
      </c>
      <c r="L5898" s="57">
        <f t="shared" si="447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44"/>
        <v>0</v>
      </c>
      <c r="C5899" s="57" t="str">
        <f t="shared" si="445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46"/>
        <v>0</v>
      </c>
      <c r="L5899" s="57">
        <f t="shared" si="447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44"/>
        <v>0</v>
      </c>
      <c r="C5900" s="57" t="str">
        <f t="shared" si="445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46"/>
        <v>0</v>
      </c>
      <c r="L5900" s="57">
        <f t="shared" si="447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44"/>
        <v>0</v>
      </c>
      <c r="C5901" s="57" t="str">
        <f t="shared" si="445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46"/>
        <v>0</v>
      </c>
      <c r="L5901" s="57">
        <f t="shared" si="447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44"/>
        <v>0</v>
      </c>
      <c r="C5902" s="57" t="str">
        <f t="shared" si="445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46"/>
        <v>0</v>
      </c>
      <c r="L5902" s="57">
        <f t="shared" si="447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44"/>
        <v>0</v>
      </c>
      <c r="C5903" s="57" t="str">
        <f t="shared" si="445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46"/>
        <v>0</v>
      </c>
      <c r="L5903" s="57">
        <f t="shared" si="447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44"/>
        <v>0</v>
      </c>
      <c r="C5904" s="57" t="str">
        <f t="shared" si="445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46"/>
        <v>0</v>
      </c>
      <c r="L5904" s="57">
        <f t="shared" si="447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44"/>
        <v>0</v>
      </c>
      <c r="C5905" s="57" t="str">
        <f t="shared" si="445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46"/>
        <v>0</v>
      </c>
      <c r="L5905" s="57">
        <f t="shared" si="447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44"/>
        <v>0</v>
      </c>
      <c r="C5906" s="57" t="str">
        <f t="shared" si="445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46"/>
        <v>0</v>
      </c>
      <c r="L5906" s="57">
        <f t="shared" si="447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44"/>
        <v>0</v>
      </c>
      <c r="C5907" s="57" t="str">
        <f t="shared" si="445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46"/>
        <v>0</v>
      </c>
      <c r="L5907" s="57">
        <f t="shared" si="447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44"/>
        <v>0</v>
      </c>
      <c r="C5908" s="57" t="str">
        <f t="shared" si="445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46"/>
        <v>0</v>
      </c>
      <c r="L5908" s="57">
        <f t="shared" si="447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44"/>
        <v>0</v>
      </c>
      <c r="C5909" s="57" t="str">
        <f t="shared" si="445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46"/>
        <v>0</v>
      </c>
      <c r="L5909" s="57">
        <f t="shared" si="447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44"/>
        <v>0</v>
      </c>
      <c r="C5910" s="57" t="str">
        <f t="shared" si="445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46"/>
        <v>0</v>
      </c>
      <c r="L5910" s="57">
        <f t="shared" si="447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44"/>
        <v>0</v>
      </c>
      <c r="C5911" s="57" t="str">
        <f t="shared" si="445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46"/>
        <v>0</v>
      </c>
      <c r="L5911" s="57">
        <f t="shared" si="447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44"/>
        <v>0</v>
      </c>
      <c r="C5912" s="57" t="str">
        <f t="shared" si="445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46"/>
        <v>0</v>
      </c>
      <c r="L5912" s="57">
        <f t="shared" si="447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44"/>
        <v>0</v>
      </c>
      <c r="C5913" s="57" t="str">
        <f t="shared" si="445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46"/>
        <v>0</v>
      </c>
      <c r="L5913" s="57">
        <f t="shared" si="447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44"/>
        <v>0</v>
      </c>
      <c r="C5914" s="57" t="str">
        <f t="shared" si="445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46"/>
        <v>0</v>
      </c>
      <c r="L5914" s="57">
        <f t="shared" si="447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44"/>
        <v>0</v>
      </c>
      <c r="C5915" s="57" t="str">
        <f t="shared" si="445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46"/>
        <v>0</v>
      </c>
      <c r="L5915" s="57">
        <f t="shared" si="447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44"/>
        <v>0</v>
      </c>
      <c r="C5916" s="57" t="str">
        <f t="shared" si="445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46"/>
        <v>0</v>
      </c>
      <c r="L5916" s="57">
        <f t="shared" si="447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44"/>
        <v>0</v>
      </c>
      <c r="C5917" s="57" t="str">
        <f t="shared" si="445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46"/>
        <v>0</v>
      </c>
      <c r="L5917" s="57">
        <f t="shared" si="447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44"/>
        <v>0</v>
      </c>
      <c r="C5918" s="57" t="str">
        <f t="shared" si="445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46"/>
        <v>0</v>
      </c>
      <c r="L5918" s="57">
        <f t="shared" si="447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44"/>
        <v>0</v>
      </c>
      <c r="C5919" s="57" t="str">
        <f t="shared" si="445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46"/>
        <v>0</v>
      </c>
      <c r="L5919" s="57">
        <f t="shared" si="447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44"/>
        <v>0</v>
      </c>
      <c r="C5920" s="57" t="str">
        <f t="shared" si="445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46"/>
        <v>0</v>
      </c>
      <c r="L5920" s="57">
        <f t="shared" si="447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44"/>
        <v>0</v>
      </c>
      <c r="C5921" s="57" t="str">
        <f t="shared" si="445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46"/>
        <v>0</v>
      </c>
      <c r="L5921" s="57">
        <f t="shared" si="447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44"/>
        <v>0</v>
      </c>
      <c r="C5922" s="57" t="str">
        <f t="shared" si="445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46"/>
        <v>0</v>
      </c>
      <c r="L5922" s="57">
        <f t="shared" si="447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44"/>
        <v>0</v>
      </c>
      <c r="C5923" s="57" t="str">
        <f t="shared" si="445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46"/>
        <v>0</v>
      </c>
      <c r="L5923" s="57">
        <f t="shared" si="447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44"/>
        <v>0</v>
      </c>
      <c r="C5924" s="57" t="str">
        <f t="shared" si="445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46"/>
        <v>0</v>
      </c>
      <c r="L5924" s="57">
        <f t="shared" si="447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44"/>
        <v>0</v>
      </c>
      <c r="C5925" s="57" t="str">
        <f t="shared" si="445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46"/>
        <v>0</v>
      </c>
      <c r="L5925" s="57">
        <f t="shared" si="447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44"/>
        <v>0</v>
      </c>
      <c r="C5926" s="57" t="str">
        <f t="shared" si="445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46"/>
        <v>0</v>
      </c>
      <c r="L5926" s="57">
        <f t="shared" si="447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44"/>
        <v>0</v>
      </c>
      <c r="C5927" s="57" t="str">
        <f t="shared" si="445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46"/>
        <v>0</v>
      </c>
      <c r="L5927" s="57">
        <f t="shared" si="447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ref="B5928:B5991" si="448">WEEKNUM(A5928)</f>
        <v>0</v>
      </c>
      <c r="C5928" s="57" t="str">
        <f t="shared" ref="C5928:C5991" si="449">TEXT(A5928,"Mmm")</f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46"/>
        <v>0</v>
      </c>
      <c r="L5928" s="57">
        <f t="shared" si="447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48"/>
        <v>0</v>
      </c>
      <c r="C5929" s="57" t="str">
        <f t="shared" si="449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46"/>
        <v>0</v>
      </c>
      <c r="L5929" s="57">
        <f t="shared" si="447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48"/>
        <v>0</v>
      </c>
      <c r="C5930" s="57" t="str">
        <f t="shared" si="449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46"/>
        <v>0</v>
      </c>
      <c r="L5930" s="57">
        <f t="shared" si="447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48"/>
        <v>0</v>
      </c>
      <c r="C5931" s="57" t="str">
        <f t="shared" si="449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46"/>
        <v>0</v>
      </c>
      <c r="L5931" s="57">
        <f t="shared" si="447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48"/>
        <v>0</v>
      </c>
      <c r="C5932" s="57" t="str">
        <f t="shared" si="449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46"/>
        <v>0</v>
      </c>
      <c r="L5932" s="57">
        <f t="shared" si="447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48"/>
        <v>0</v>
      </c>
      <c r="C5933" s="57" t="str">
        <f t="shared" si="449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46"/>
        <v>0</v>
      </c>
      <c r="L5933" s="57">
        <f t="shared" si="447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48"/>
        <v>0</v>
      </c>
      <c r="C5934" s="57" t="str">
        <f t="shared" si="449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46"/>
        <v>0</v>
      </c>
      <c r="L5934" s="57">
        <f t="shared" si="447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48"/>
        <v>0</v>
      </c>
      <c r="C5935" s="57" t="str">
        <f t="shared" si="449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46"/>
        <v>0</v>
      </c>
      <c r="L5935" s="57">
        <f t="shared" si="447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48"/>
        <v>0</v>
      </c>
      <c r="C5936" s="57" t="str">
        <f t="shared" si="449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46"/>
        <v>0</v>
      </c>
      <c r="L5936" s="57">
        <f t="shared" si="447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48"/>
        <v>0</v>
      </c>
      <c r="C5937" s="57" t="str">
        <f t="shared" si="449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46"/>
        <v>0</v>
      </c>
      <c r="L5937" s="57">
        <f t="shared" si="447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48"/>
        <v>0</v>
      </c>
      <c r="C5938" s="57" t="str">
        <f t="shared" si="449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46"/>
        <v>0</v>
      </c>
      <c r="L5938" s="57">
        <f t="shared" si="447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48"/>
        <v>0</v>
      </c>
      <c r="C5939" s="57" t="str">
        <f t="shared" si="449"/>
        <v>Jan</v>
      </c>
      <c r="D5939" s="4"/>
      <c r="E5939" s="57"/>
      <c r="F5939" s="57"/>
      <c r="G5939" s="57"/>
      <c r="H5939" s="57"/>
      <c r="I5939" s="57"/>
      <c r="J5939" s="57"/>
      <c r="K5939" s="57">
        <f t="shared" ref="K5939:K6002" si="450">I5939+J5939</f>
        <v>0</v>
      </c>
      <c r="L5939" s="57">
        <f t="shared" si="447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48"/>
        <v>0</v>
      </c>
      <c r="C5940" s="57" t="str">
        <f t="shared" si="449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50"/>
        <v>0</v>
      </c>
      <c r="L5940" s="57">
        <f t="shared" si="447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48"/>
        <v>0</v>
      </c>
      <c r="C5941" s="57" t="str">
        <f t="shared" si="449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50"/>
        <v>0</v>
      </c>
      <c r="L5941" s="57">
        <f t="shared" si="447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48"/>
        <v>0</v>
      </c>
      <c r="C5942" s="57" t="str">
        <f t="shared" si="449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50"/>
        <v>0</v>
      </c>
      <c r="L5942" s="57">
        <f t="shared" si="447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48"/>
        <v>0</v>
      </c>
      <c r="C5943" s="57" t="str">
        <f t="shared" si="449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50"/>
        <v>0</v>
      </c>
      <c r="L5943" s="57">
        <f t="shared" si="447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48"/>
        <v>0</v>
      </c>
      <c r="C5944" s="57" t="str">
        <f t="shared" si="449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50"/>
        <v>0</v>
      </c>
      <c r="L5944" s="57">
        <f t="shared" si="447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48"/>
        <v>0</v>
      </c>
      <c r="C5945" s="57" t="str">
        <f t="shared" si="449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50"/>
        <v>0</v>
      </c>
      <c r="L5945" s="57">
        <f t="shared" si="447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48"/>
        <v>0</v>
      </c>
      <c r="C5946" s="57" t="str">
        <f t="shared" si="449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50"/>
        <v>0</v>
      </c>
      <c r="L5946" s="57">
        <f t="shared" si="447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48"/>
        <v>0</v>
      </c>
      <c r="C5947" s="57" t="str">
        <f t="shared" si="449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50"/>
        <v>0</v>
      </c>
      <c r="L5947" s="57">
        <f t="shared" si="447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48"/>
        <v>0</v>
      </c>
      <c r="C5948" s="57" t="str">
        <f t="shared" si="449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50"/>
        <v>0</v>
      </c>
      <c r="L5948" s="57">
        <f t="shared" si="447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48"/>
        <v>0</v>
      </c>
      <c r="C5949" s="57" t="str">
        <f t="shared" si="449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50"/>
        <v>0</v>
      </c>
      <c r="L5949" s="57">
        <f t="shared" si="447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48"/>
        <v>0</v>
      </c>
      <c r="C5950" s="57" t="str">
        <f t="shared" si="449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50"/>
        <v>0</v>
      </c>
      <c r="L5950" s="57">
        <f t="shared" ref="L5950:L6013" si="451">H5950*K5950</f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48"/>
        <v>0</v>
      </c>
      <c r="C5951" s="57" t="str">
        <f t="shared" si="449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50"/>
        <v>0</v>
      </c>
      <c r="L5951" s="57">
        <f t="shared" si="451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48"/>
        <v>0</v>
      </c>
      <c r="C5952" s="57" t="str">
        <f t="shared" si="449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50"/>
        <v>0</v>
      </c>
      <c r="L5952" s="57">
        <f t="shared" si="451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48"/>
        <v>0</v>
      </c>
      <c r="C5953" s="57" t="str">
        <f t="shared" si="449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50"/>
        <v>0</v>
      </c>
      <c r="L5953" s="57">
        <f t="shared" si="451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48"/>
        <v>0</v>
      </c>
      <c r="C5954" s="57" t="str">
        <f t="shared" si="449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50"/>
        <v>0</v>
      </c>
      <c r="L5954" s="57">
        <f t="shared" si="451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48"/>
        <v>0</v>
      </c>
      <c r="C5955" s="57" t="str">
        <f t="shared" si="449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50"/>
        <v>0</v>
      </c>
      <c r="L5955" s="57">
        <f t="shared" si="451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48"/>
        <v>0</v>
      </c>
      <c r="C5956" s="57" t="str">
        <f t="shared" si="449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50"/>
        <v>0</v>
      </c>
      <c r="L5956" s="57">
        <f t="shared" si="451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48"/>
        <v>0</v>
      </c>
      <c r="C5957" s="57" t="str">
        <f t="shared" si="449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50"/>
        <v>0</v>
      </c>
      <c r="L5957" s="57">
        <f t="shared" si="451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48"/>
        <v>0</v>
      </c>
      <c r="C5958" s="57" t="str">
        <f t="shared" si="449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50"/>
        <v>0</v>
      </c>
      <c r="L5958" s="57">
        <f t="shared" si="451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48"/>
        <v>0</v>
      </c>
      <c r="C5959" s="57" t="str">
        <f t="shared" si="449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50"/>
        <v>0</v>
      </c>
      <c r="L5959" s="57">
        <f t="shared" si="451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48"/>
        <v>0</v>
      </c>
      <c r="C5960" s="57" t="str">
        <f t="shared" si="449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50"/>
        <v>0</v>
      </c>
      <c r="L5960" s="57">
        <f t="shared" si="451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48"/>
        <v>0</v>
      </c>
      <c r="C5961" s="57" t="str">
        <f t="shared" si="449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50"/>
        <v>0</v>
      </c>
      <c r="L5961" s="57">
        <f t="shared" si="451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48"/>
        <v>0</v>
      </c>
      <c r="C5962" s="57" t="str">
        <f t="shared" si="449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50"/>
        <v>0</v>
      </c>
      <c r="L5962" s="57">
        <f t="shared" si="451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48"/>
        <v>0</v>
      </c>
      <c r="C5963" s="57" t="str">
        <f t="shared" si="449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50"/>
        <v>0</v>
      </c>
      <c r="L5963" s="57">
        <f t="shared" si="451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48"/>
        <v>0</v>
      </c>
      <c r="C5964" s="57" t="str">
        <f t="shared" si="449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50"/>
        <v>0</v>
      </c>
      <c r="L5964" s="57">
        <f t="shared" si="451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48"/>
        <v>0</v>
      </c>
      <c r="C5965" s="57" t="str">
        <f t="shared" si="449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50"/>
        <v>0</v>
      </c>
      <c r="L5965" s="57">
        <f t="shared" si="451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48"/>
        <v>0</v>
      </c>
      <c r="C5966" s="57" t="str">
        <f t="shared" si="449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50"/>
        <v>0</v>
      </c>
      <c r="L5966" s="57">
        <f t="shared" si="451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48"/>
        <v>0</v>
      </c>
      <c r="C5967" s="57" t="str">
        <f t="shared" si="449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50"/>
        <v>0</v>
      </c>
      <c r="L5967" s="57">
        <f t="shared" si="451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48"/>
        <v>0</v>
      </c>
      <c r="C5968" s="57" t="str">
        <f t="shared" si="449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50"/>
        <v>0</v>
      </c>
      <c r="L5968" s="57">
        <f t="shared" si="451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48"/>
        <v>0</v>
      </c>
      <c r="C5969" s="57" t="str">
        <f t="shared" si="449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50"/>
        <v>0</v>
      </c>
      <c r="L5969" s="57">
        <f t="shared" si="451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48"/>
        <v>0</v>
      </c>
      <c r="C5970" s="57" t="str">
        <f t="shared" si="449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50"/>
        <v>0</v>
      </c>
      <c r="L5970" s="57">
        <f t="shared" si="451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48"/>
        <v>0</v>
      </c>
      <c r="C5971" s="57" t="str">
        <f t="shared" si="449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50"/>
        <v>0</v>
      </c>
      <c r="L5971" s="57">
        <f t="shared" si="451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48"/>
        <v>0</v>
      </c>
      <c r="C5972" s="57" t="str">
        <f t="shared" si="449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50"/>
        <v>0</v>
      </c>
      <c r="L5972" s="57">
        <f t="shared" si="451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48"/>
        <v>0</v>
      </c>
      <c r="C5973" s="57" t="str">
        <f t="shared" si="449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50"/>
        <v>0</v>
      </c>
      <c r="L5973" s="57">
        <f t="shared" si="451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48"/>
        <v>0</v>
      </c>
      <c r="C5974" s="57" t="str">
        <f t="shared" si="449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50"/>
        <v>0</v>
      </c>
      <c r="L5974" s="57">
        <f t="shared" si="451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48"/>
        <v>0</v>
      </c>
      <c r="C5975" s="57" t="str">
        <f t="shared" si="449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50"/>
        <v>0</v>
      </c>
      <c r="L5975" s="57">
        <f t="shared" si="451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48"/>
        <v>0</v>
      </c>
      <c r="C5976" s="57" t="str">
        <f t="shared" si="449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50"/>
        <v>0</v>
      </c>
      <c r="L5976" s="57">
        <f t="shared" si="451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48"/>
        <v>0</v>
      </c>
      <c r="C5977" s="57" t="str">
        <f t="shared" si="449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50"/>
        <v>0</v>
      </c>
      <c r="L5977" s="57">
        <f t="shared" si="451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48"/>
        <v>0</v>
      </c>
      <c r="C5978" s="57" t="str">
        <f t="shared" si="449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50"/>
        <v>0</v>
      </c>
      <c r="L5978" s="57">
        <f t="shared" si="451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48"/>
        <v>0</v>
      </c>
      <c r="C5979" s="57" t="str">
        <f t="shared" si="449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50"/>
        <v>0</v>
      </c>
      <c r="L5979" s="57">
        <f t="shared" si="451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48"/>
        <v>0</v>
      </c>
      <c r="C5980" s="57" t="str">
        <f t="shared" si="449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50"/>
        <v>0</v>
      </c>
      <c r="L5980" s="57">
        <f t="shared" si="451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48"/>
        <v>0</v>
      </c>
      <c r="C5981" s="57" t="str">
        <f t="shared" si="449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50"/>
        <v>0</v>
      </c>
      <c r="L5981" s="57">
        <f t="shared" si="451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48"/>
        <v>0</v>
      </c>
      <c r="C5982" s="57" t="str">
        <f t="shared" si="449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50"/>
        <v>0</v>
      </c>
      <c r="L5982" s="57">
        <f t="shared" si="451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48"/>
        <v>0</v>
      </c>
      <c r="C5983" s="57" t="str">
        <f t="shared" si="449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50"/>
        <v>0</v>
      </c>
      <c r="L5983" s="57">
        <f t="shared" si="451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48"/>
        <v>0</v>
      </c>
      <c r="C5984" s="57" t="str">
        <f t="shared" si="449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50"/>
        <v>0</v>
      </c>
      <c r="L5984" s="57">
        <f t="shared" si="451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48"/>
        <v>0</v>
      </c>
      <c r="C5985" s="57" t="str">
        <f t="shared" si="449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50"/>
        <v>0</v>
      </c>
      <c r="L5985" s="57">
        <f t="shared" si="451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48"/>
        <v>0</v>
      </c>
      <c r="C5986" s="57" t="str">
        <f t="shared" si="449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50"/>
        <v>0</v>
      </c>
      <c r="L5986" s="57">
        <f t="shared" si="451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48"/>
        <v>0</v>
      </c>
      <c r="C5987" s="57" t="str">
        <f t="shared" si="449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50"/>
        <v>0</v>
      </c>
      <c r="L5987" s="57">
        <f t="shared" si="451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48"/>
        <v>0</v>
      </c>
      <c r="C5988" s="57" t="str">
        <f t="shared" si="449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50"/>
        <v>0</v>
      </c>
      <c r="L5988" s="57">
        <f t="shared" si="451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48"/>
        <v>0</v>
      </c>
      <c r="C5989" s="57" t="str">
        <f t="shared" si="449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50"/>
        <v>0</v>
      </c>
      <c r="L5989" s="57">
        <f t="shared" si="451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48"/>
        <v>0</v>
      </c>
      <c r="C5990" s="57" t="str">
        <f t="shared" si="449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50"/>
        <v>0</v>
      </c>
      <c r="L5990" s="57">
        <f t="shared" si="451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48"/>
        <v>0</v>
      </c>
      <c r="C5991" s="57" t="str">
        <f t="shared" si="449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50"/>
        <v>0</v>
      </c>
      <c r="L5991" s="57">
        <f t="shared" si="451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ref="B5992:B6055" si="452">WEEKNUM(A5992)</f>
        <v>0</v>
      </c>
      <c r="C5992" s="57" t="str">
        <f t="shared" ref="C5992:C6055" si="453">TEXT(A5992,"Mmm")</f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50"/>
        <v>0</v>
      </c>
      <c r="L5992" s="57">
        <f t="shared" si="451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52"/>
        <v>0</v>
      </c>
      <c r="C5993" s="57" t="str">
        <f t="shared" si="453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50"/>
        <v>0</v>
      </c>
      <c r="L5993" s="57">
        <f t="shared" si="451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52"/>
        <v>0</v>
      </c>
      <c r="C5994" s="57" t="str">
        <f t="shared" si="453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50"/>
        <v>0</v>
      </c>
      <c r="L5994" s="57">
        <f t="shared" si="451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52"/>
        <v>0</v>
      </c>
      <c r="C5995" s="57" t="str">
        <f t="shared" si="453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50"/>
        <v>0</v>
      </c>
      <c r="L5995" s="57">
        <f t="shared" si="451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52"/>
        <v>0</v>
      </c>
      <c r="C5996" s="57" t="str">
        <f t="shared" si="453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50"/>
        <v>0</v>
      </c>
      <c r="L5996" s="57">
        <f t="shared" si="451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52"/>
        <v>0</v>
      </c>
      <c r="C5997" s="57" t="str">
        <f t="shared" si="453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50"/>
        <v>0</v>
      </c>
      <c r="L5997" s="57">
        <f t="shared" si="451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52"/>
        <v>0</v>
      </c>
      <c r="C5998" s="57" t="str">
        <f t="shared" si="453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50"/>
        <v>0</v>
      </c>
      <c r="L5998" s="57">
        <f t="shared" si="451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52"/>
        <v>0</v>
      </c>
      <c r="C5999" s="57" t="str">
        <f t="shared" si="453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50"/>
        <v>0</v>
      </c>
      <c r="L5999" s="57">
        <f t="shared" si="451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52"/>
        <v>0</v>
      </c>
      <c r="C6000" s="57" t="str">
        <f t="shared" si="453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50"/>
        <v>0</v>
      </c>
      <c r="L6000" s="57">
        <f t="shared" si="451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52"/>
        <v>0</v>
      </c>
      <c r="C6001" s="57" t="str">
        <f t="shared" si="453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50"/>
        <v>0</v>
      </c>
      <c r="L6001" s="57">
        <f t="shared" si="451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52"/>
        <v>0</v>
      </c>
      <c r="C6002" s="57" t="str">
        <f t="shared" si="453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50"/>
        <v>0</v>
      </c>
      <c r="L6002" s="57">
        <f t="shared" si="451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52"/>
        <v>0</v>
      </c>
      <c r="C6003" s="57" t="str">
        <f t="shared" si="453"/>
        <v>Jan</v>
      </c>
      <c r="D6003" s="4"/>
      <c r="E6003" s="57"/>
      <c r="F6003" s="57"/>
      <c r="G6003" s="57"/>
      <c r="H6003" s="57"/>
      <c r="I6003" s="57"/>
      <c r="J6003" s="57"/>
      <c r="K6003" s="57">
        <f t="shared" ref="K6003:K6066" si="454">I6003+J6003</f>
        <v>0</v>
      </c>
      <c r="L6003" s="57">
        <f t="shared" si="451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52"/>
        <v>0</v>
      </c>
      <c r="C6004" s="57" t="str">
        <f t="shared" si="453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54"/>
        <v>0</v>
      </c>
      <c r="L6004" s="57">
        <f t="shared" si="451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52"/>
        <v>0</v>
      </c>
      <c r="C6005" s="57" t="str">
        <f t="shared" si="453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54"/>
        <v>0</v>
      </c>
      <c r="L6005" s="57">
        <f t="shared" si="451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52"/>
        <v>0</v>
      </c>
      <c r="C6006" s="57" t="str">
        <f t="shared" si="453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54"/>
        <v>0</v>
      </c>
      <c r="L6006" s="57">
        <f t="shared" si="451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52"/>
        <v>0</v>
      </c>
      <c r="C6007" s="57" t="str">
        <f t="shared" si="453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54"/>
        <v>0</v>
      </c>
      <c r="L6007" s="57">
        <f t="shared" si="451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52"/>
        <v>0</v>
      </c>
      <c r="C6008" s="57" t="str">
        <f t="shared" si="453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54"/>
        <v>0</v>
      </c>
      <c r="L6008" s="57">
        <f t="shared" si="451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52"/>
        <v>0</v>
      </c>
      <c r="C6009" s="57" t="str">
        <f t="shared" si="453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54"/>
        <v>0</v>
      </c>
      <c r="L6009" s="57">
        <f t="shared" si="451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52"/>
        <v>0</v>
      </c>
      <c r="C6010" s="57" t="str">
        <f t="shared" si="453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54"/>
        <v>0</v>
      </c>
      <c r="L6010" s="57">
        <f t="shared" si="451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52"/>
        <v>0</v>
      </c>
      <c r="C6011" s="57" t="str">
        <f t="shared" si="453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54"/>
        <v>0</v>
      </c>
      <c r="L6011" s="57">
        <f t="shared" si="451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52"/>
        <v>0</v>
      </c>
      <c r="C6012" s="57" t="str">
        <f t="shared" si="453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54"/>
        <v>0</v>
      </c>
      <c r="L6012" s="57">
        <f t="shared" si="451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52"/>
        <v>0</v>
      </c>
      <c r="C6013" s="57" t="str">
        <f t="shared" si="453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54"/>
        <v>0</v>
      </c>
      <c r="L6013" s="57">
        <f t="shared" si="451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52"/>
        <v>0</v>
      </c>
      <c r="C6014" s="57" t="str">
        <f t="shared" si="453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54"/>
        <v>0</v>
      </c>
      <c r="L6014" s="57">
        <f t="shared" ref="L6014:L6077" si="455">H6014*K6014</f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52"/>
        <v>0</v>
      </c>
      <c r="C6015" s="57" t="str">
        <f t="shared" si="453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54"/>
        <v>0</v>
      </c>
      <c r="L6015" s="57">
        <f t="shared" si="455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52"/>
        <v>0</v>
      </c>
      <c r="C6016" s="57" t="str">
        <f t="shared" si="453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54"/>
        <v>0</v>
      </c>
      <c r="L6016" s="57">
        <f t="shared" si="455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52"/>
        <v>0</v>
      </c>
      <c r="C6017" s="57" t="str">
        <f t="shared" si="453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54"/>
        <v>0</v>
      </c>
      <c r="L6017" s="57">
        <f t="shared" si="455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52"/>
        <v>0</v>
      </c>
      <c r="C6018" s="57" t="str">
        <f t="shared" si="453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54"/>
        <v>0</v>
      </c>
      <c r="L6018" s="57">
        <f t="shared" si="455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52"/>
        <v>0</v>
      </c>
      <c r="C6019" s="57" t="str">
        <f t="shared" si="453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54"/>
        <v>0</v>
      </c>
      <c r="L6019" s="57">
        <f t="shared" si="455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52"/>
        <v>0</v>
      </c>
      <c r="C6020" s="57" t="str">
        <f t="shared" si="453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54"/>
        <v>0</v>
      </c>
      <c r="L6020" s="57">
        <f t="shared" si="455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52"/>
        <v>0</v>
      </c>
      <c r="C6021" s="57" t="str">
        <f t="shared" si="453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54"/>
        <v>0</v>
      </c>
      <c r="L6021" s="57">
        <f t="shared" si="455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52"/>
        <v>0</v>
      </c>
      <c r="C6022" s="57" t="str">
        <f t="shared" si="453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54"/>
        <v>0</v>
      </c>
      <c r="L6022" s="57">
        <f t="shared" si="455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52"/>
        <v>0</v>
      </c>
      <c r="C6023" s="57" t="str">
        <f t="shared" si="453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54"/>
        <v>0</v>
      </c>
      <c r="L6023" s="57">
        <f t="shared" si="455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52"/>
        <v>0</v>
      </c>
      <c r="C6024" s="57" t="str">
        <f t="shared" si="453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54"/>
        <v>0</v>
      </c>
      <c r="L6024" s="57">
        <f t="shared" si="455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52"/>
        <v>0</v>
      </c>
      <c r="C6025" s="57" t="str">
        <f t="shared" si="453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54"/>
        <v>0</v>
      </c>
      <c r="L6025" s="57">
        <f t="shared" si="455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52"/>
        <v>0</v>
      </c>
      <c r="C6026" s="57" t="str">
        <f t="shared" si="453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54"/>
        <v>0</v>
      </c>
      <c r="L6026" s="57">
        <f t="shared" si="455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52"/>
        <v>0</v>
      </c>
      <c r="C6027" s="57" t="str">
        <f t="shared" si="453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54"/>
        <v>0</v>
      </c>
      <c r="L6027" s="57">
        <f t="shared" si="455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52"/>
        <v>0</v>
      </c>
      <c r="C6028" s="57" t="str">
        <f t="shared" si="453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54"/>
        <v>0</v>
      </c>
      <c r="L6028" s="57">
        <f t="shared" si="455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52"/>
        <v>0</v>
      </c>
      <c r="C6029" s="57" t="str">
        <f t="shared" si="453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54"/>
        <v>0</v>
      </c>
      <c r="L6029" s="57">
        <f t="shared" si="455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52"/>
        <v>0</v>
      </c>
      <c r="C6030" s="57" t="str">
        <f t="shared" si="453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54"/>
        <v>0</v>
      </c>
      <c r="L6030" s="57">
        <f t="shared" si="455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52"/>
        <v>0</v>
      </c>
      <c r="C6031" s="57" t="str">
        <f t="shared" si="453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54"/>
        <v>0</v>
      </c>
      <c r="L6031" s="57">
        <f t="shared" si="455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52"/>
        <v>0</v>
      </c>
      <c r="C6032" s="57" t="str">
        <f t="shared" si="453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54"/>
        <v>0</v>
      </c>
      <c r="L6032" s="57">
        <f t="shared" si="455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52"/>
        <v>0</v>
      </c>
      <c r="C6033" s="57" t="str">
        <f t="shared" si="453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54"/>
        <v>0</v>
      </c>
      <c r="L6033" s="57">
        <f t="shared" si="455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52"/>
        <v>0</v>
      </c>
      <c r="C6034" s="57" t="str">
        <f t="shared" si="453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54"/>
        <v>0</v>
      </c>
      <c r="L6034" s="57">
        <f t="shared" si="455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52"/>
        <v>0</v>
      </c>
      <c r="C6035" s="57" t="str">
        <f t="shared" si="453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54"/>
        <v>0</v>
      </c>
      <c r="L6035" s="57">
        <f t="shared" si="455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52"/>
        <v>0</v>
      </c>
      <c r="C6036" s="57" t="str">
        <f t="shared" si="453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54"/>
        <v>0</v>
      </c>
      <c r="L6036" s="57">
        <f t="shared" si="455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52"/>
        <v>0</v>
      </c>
      <c r="C6037" s="57" t="str">
        <f t="shared" si="453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54"/>
        <v>0</v>
      </c>
      <c r="L6037" s="57">
        <f t="shared" si="455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52"/>
        <v>0</v>
      </c>
      <c r="C6038" s="57" t="str">
        <f t="shared" si="453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54"/>
        <v>0</v>
      </c>
      <c r="L6038" s="57">
        <f t="shared" si="455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52"/>
        <v>0</v>
      </c>
      <c r="C6039" s="57" t="str">
        <f t="shared" si="453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54"/>
        <v>0</v>
      </c>
      <c r="L6039" s="57">
        <f t="shared" si="455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52"/>
        <v>0</v>
      </c>
      <c r="C6040" s="57" t="str">
        <f t="shared" si="453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54"/>
        <v>0</v>
      </c>
      <c r="L6040" s="57">
        <f t="shared" si="455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52"/>
        <v>0</v>
      </c>
      <c r="C6041" s="57" t="str">
        <f t="shared" si="453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54"/>
        <v>0</v>
      </c>
      <c r="L6041" s="57">
        <f t="shared" si="455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52"/>
        <v>0</v>
      </c>
      <c r="C6042" s="57" t="str">
        <f t="shared" si="453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54"/>
        <v>0</v>
      </c>
      <c r="L6042" s="57">
        <f t="shared" si="455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52"/>
        <v>0</v>
      </c>
      <c r="C6043" s="57" t="str">
        <f t="shared" si="453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54"/>
        <v>0</v>
      </c>
      <c r="L6043" s="57">
        <f t="shared" si="455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52"/>
        <v>0</v>
      </c>
      <c r="C6044" s="57" t="str">
        <f t="shared" si="453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54"/>
        <v>0</v>
      </c>
      <c r="L6044" s="57">
        <f t="shared" si="455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52"/>
        <v>0</v>
      </c>
      <c r="C6045" s="57" t="str">
        <f t="shared" si="453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54"/>
        <v>0</v>
      </c>
      <c r="L6045" s="57">
        <f t="shared" si="455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52"/>
        <v>0</v>
      </c>
      <c r="C6046" s="57" t="str">
        <f t="shared" si="453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54"/>
        <v>0</v>
      </c>
      <c r="L6046" s="57">
        <f t="shared" si="455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52"/>
        <v>0</v>
      </c>
      <c r="C6047" s="57" t="str">
        <f t="shared" si="453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54"/>
        <v>0</v>
      </c>
      <c r="L6047" s="57">
        <f t="shared" si="455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52"/>
        <v>0</v>
      </c>
      <c r="C6048" s="57" t="str">
        <f t="shared" si="453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54"/>
        <v>0</v>
      </c>
      <c r="L6048" s="57">
        <f t="shared" si="455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52"/>
        <v>0</v>
      </c>
      <c r="C6049" s="57" t="str">
        <f t="shared" si="453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54"/>
        <v>0</v>
      </c>
      <c r="L6049" s="57">
        <f t="shared" si="455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52"/>
        <v>0</v>
      </c>
      <c r="C6050" s="57" t="str">
        <f t="shared" si="453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54"/>
        <v>0</v>
      </c>
      <c r="L6050" s="57">
        <f t="shared" si="455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52"/>
        <v>0</v>
      </c>
      <c r="C6051" s="57" t="str">
        <f t="shared" si="453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54"/>
        <v>0</v>
      </c>
      <c r="L6051" s="57">
        <f t="shared" si="455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52"/>
        <v>0</v>
      </c>
      <c r="C6052" s="57" t="str">
        <f t="shared" si="453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54"/>
        <v>0</v>
      </c>
      <c r="L6052" s="57">
        <f t="shared" si="455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52"/>
        <v>0</v>
      </c>
      <c r="C6053" s="57" t="str">
        <f t="shared" si="453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54"/>
        <v>0</v>
      </c>
      <c r="L6053" s="57">
        <f t="shared" si="455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52"/>
        <v>0</v>
      </c>
      <c r="C6054" s="57" t="str">
        <f t="shared" si="453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54"/>
        <v>0</v>
      </c>
      <c r="L6054" s="57">
        <f t="shared" si="455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52"/>
        <v>0</v>
      </c>
      <c r="C6055" s="57" t="str">
        <f t="shared" si="453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54"/>
        <v>0</v>
      </c>
      <c r="L6055" s="57">
        <f t="shared" si="455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ref="B6056:B6119" si="456">WEEKNUM(A6056)</f>
        <v>0</v>
      </c>
      <c r="C6056" s="57" t="str">
        <f t="shared" ref="C6056:C6119" si="457">TEXT(A6056,"Mmm")</f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54"/>
        <v>0</v>
      </c>
      <c r="L6056" s="57">
        <f t="shared" si="455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56"/>
        <v>0</v>
      </c>
      <c r="C6057" s="57" t="str">
        <f t="shared" si="457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54"/>
        <v>0</v>
      </c>
      <c r="L6057" s="57">
        <f t="shared" si="455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56"/>
        <v>0</v>
      </c>
      <c r="C6058" s="57" t="str">
        <f t="shared" si="457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54"/>
        <v>0</v>
      </c>
      <c r="L6058" s="57">
        <f t="shared" si="455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56"/>
        <v>0</v>
      </c>
      <c r="C6059" s="57" t="str">
        <f t="shared" si="457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54"/>
        <v>0</v>
      </c>
      <c r="L6059" s="57">
        <f t="shared" si="455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56"/>
        <v>0</v>
      </c>
      <c r="C6060" s="57" t="str">
        <f t="shared" si="457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54"/>
        <v>0</v>
      </c>
      <c r="L6060" s="57">
        <f t="shared" si="455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56"/>
        <v>0</v>
      </c>
      <c r="C6061" s="57" t="str">
        <f t="shared" si="457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54"/>
        <v>0</v>
      </c>
      <c r="L6061" s="57">
        <f t="shared" si="455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56"/>
        <v>0</v>
      </c>
      <c r="C6062" s="57" t="str">
        <f t="shared" si="457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54"/>
        <v>0</v>
      </c>
      <c r="L6062" s="57">
        <f t="shared" si="455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56"/>
        <v>0</v>
      </c>
      <c r="C6063" s="57" t="str">
        <f t="shared" si="457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54"/>
        <v>0</v>
      </c>
      <c r="L6063" s="57">
        <f t="shared" si="455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56"/>
        <v>0</v>
      </c>
      <c r="C6064" s="57" t="str">
        <f t="shared" si="457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54"/>
        <v>0</v>
      </c>
      <c r="L6064" s="57">
        <f t="shared" si="455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56"/>
        <v>0</v>
      </c>
      <c r="C6065" s="57" t="str">
        <f t="shared" si="457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54"/>
        <v>0</v>
      </c>
      <c r="L6065" s="57">
        <f t="shared" si="455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56"/>
        <v>0</v>
      </c>
      <c r="C6066" s="57" t="str">
        <f t="shared" si="457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54"/>
        <v>0</v>
      </c>
      <c r="L6066" s="57">
        <f t="shared" si="455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56"/>
        <v>0</v>
      </c>
      <c r="C6067" s="57" t="str">
        <f t="shared" si="457"/>
        <v>Jan</v>
      </c>
      <c r="D6067" s="4"/>
      <c r="E6067" s="57"/>
      <c r="F6067" s="57"/>
      <c r="G6067" s="57"/>
      <c r="H6067" s="57"/>
      <c r="I6067" s="57"/>
      <c r="J6067" s="57"/>
      <c r="K6067" s="57">
        <f t="shared" ref="K6067:K6130" si="458">I6067+J6067</f>
        <v>0</v>
      </c>
      <c r="L6067" s="57">
        <f t="shared" si="455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56"/>
        <v>0</v>
      </c>
      <c r="C6068" s="57" t="str">
        <f t="shared" si="457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58"/>
        <v>0</v>
      </c>
      <c r="L6068" s="57">
        <f t="shared" si="455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56"/>
        <v>0</v>
      </c>
      <c r="C6069" s="57" t="str">
        <f t="shared" si="457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58"/>
        <v>0</v>
      </c>
      <c r="L6069" s="57">
        <f t="shared" si="455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56"/>
        <v>0</v>
      </c>
      <c r="C6070" s="57" t="str">
        <f t="shared" si="457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58"/>
        <v>0</v>
      </c>
      <c r="L6070" s="57">
        <f t="shared" si="455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56"/>
        <v>0</v>
      </c>
      <c r="C6071" s="57" t="str">
        <f t="shared" si="457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58"/>
        <v>0</v>
      </c>
      <c r="L6071" s="57">
        <f t="shared" si="455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56"/>
        <v>0</v>
      </c>
      <c r="C6072" s="57" t="str">
        <f t="shared" si="457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58"/>
        <v>0</v>
      </c>
      <c r="L6072" s="57">
        <f t="shared" si="455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56"/>
        <v>0</v>
      </c>
      <c r="C6073" s="57" t="str">
        <f t="shared" si="457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58"/>
        <v>0</v>
      </c>
      <c r="L6073" s="57">
        <f t="shared" si="455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56"/>
        <v>0</v>
      </c>
      <c r="C6074" s="57" t="str">
        <f t="shared" si="457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58"/>
        <v>0</v>
      </c>
      <c r="L6074" s="57">
        <f t="shared" si="455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56"/>
        <v>0</v>
      </c>
      <c r="C6075" s="57" t="str">
        <f t="shared" si="457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58"/>
        <v>0</v>
      </c>
      <c r="L6075" s="57">
        <f t="shared" si="455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56"/>
        <v>0</v>
      </c>
      <c r="C6076" s="57" t="str">
        <f t="shared" si="457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58"/>
        <v>0</v>
      </c>
      <c r="L6076" s="57">
        <f t="shared" si="455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56"/>
        <v>0</v>
      </c>
      <c r="C6077" s="57" t="str">
        <f t="shared" si="457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58"/>
        <v>0</v>
      </c>
      <c r="L6077" s="57">
        <f t="shared" si="455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56"/>
        <v>0</v>
      </c>
      <c r="C6078" s="57" t="str">
        <f t="shared" si="457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58"/>
        <v>0</v>
      </c>
      <c r="L6078" s="57">
        <f t="shared" ref="L6078:L6141" si="459">H6078*K6078</f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56"/>
        <v>0</v>
      </c>
      <c r="C6079" s="57" t="str">
        <f t="shared" si="457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58"/>
        <v>0</v>
      </c>
      <c r="L6079" s="57">
        <f t="shared" si="459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56"/>
        <v>0</v>
      </c>
      <c r="C6080" s="57" t="str">
        <f t="shared" si="457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58"/>
        <v>0</v>
      </c>
      <c r="L6080" s="57">
        <f t="shared" si="459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56"/>
        <v>0</v>
      </c>
      <c r="C6081" s="57" t="str">
        <f t="shared" si="457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58"/>
        <v>0</v>
      </c>
      <c r="L6081" s="57">
        <f t="shared" si="459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56"/>
        <v>0</v>
      </c>
      <c r="C6082" s="57" t="str">
        <f t="shared" si="457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58"/>
        <v>0</v>
      </c>
      <c r="L6082" s="57">
        <f t="shared" si="459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56"/>
        <v>0</v>
      </c>
      <c r="C6083" s="57" t="str">
        <f t="shared" si="457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58"/>
        <v>0</v>
      </c>
      <c r="L6083" s="57">
        <f t="shared" si="459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56"/>
        <v>0</v>
      </c>
      <c r="C6084" s="57" t="str">
        <f t="shared" si="457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58"/>
        <v>0</v>
      </c>
      <c r="L6084" s="57">
        <f t="shared" si="459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56"/>
        <v>0</v>
      </c>
      <c r="C6085" s="57" t="str">
        <f t="shared" si="457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58"/>
        <v>0</v>
      </c>
      <c r="L6085" s="57">
        <f t="shared" si="459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56"/>
        <v>0</v>
      </c>
      <c r="C6086" s="57" t="str">
        <f t="shared" si="457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58"/>
        <v>0</v>
      </c>
      <c r="L6086" s="57">
        <f t="shared" si="459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56"/>
        <v>0</v>
      </c>
      <c r="C6087" s="57" t="str">
        <f t="shared" si="457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58"/>
        <v>0</v>
      </c>
      <c r="L6087" s="57">
        <f t="shared" si="459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56"/>
        <v>0</v>
      </c>
      <c r="C6088" s="57" t="str">
        <f t="shared" si="457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58"/>
        <v>0</v>
      </c>
      <c r="L6088" s="57">
        <f t="shared" si="459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56"/>
        <v>0</v>
      </c>
      <c r="C6089" s="57" t="str">
        <f t="shared" si="457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58"/>
        <v>0</v>
      </c>
      <c r="L6089" s="57">
        <f t="shared" si="459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56"/>
        <v>0</v>
      </c>
      <c r="C6090" s="57" t="str">
        <f t="shared" si="457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58"/>
        <v>0</v>
      </c>
      <c r="L6090" s="57">
        <f t="shared" si="459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56"/>
        <v>0</v>
      </c>
      <c r="C6091" s="57" t="str">
        <f t="shared" si="457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58"/>
        <v>0</v>
      </c>
      <c r="L6091" s="57">
        <f t="shared" si="459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56"/>
        <v>0</v>
      </c>
      <c r="C6092" s="57" t="str">
        <f t="shared" si="457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58"/>
        <v>0</v>
      </c>
      <c r="L6092" s="57">
        <f t="shared" si="459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56"/>
        <v>0</v>
      </c>
      <c r="C6093" s="57" t="str">
        <f t="shared" si="457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58"/>
        <v>0</v>
      </c>
      <c r="L6093" s="57">
        <f t="shared" si="459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56"/>
        <v>0</v>
      </c>
      <c r="C6094" s="57" t="str">
        <f t="shared" si="457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58"/>
        <v>0</v>
      </c>
      <c r="L6094" s="57">
        <f t="shared" si="459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56"/>
        <v>0</v>
      </c>
      <c r="C6095" s="57" t="str">
        <f t="shared" si="457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58"/>
        <v>0</v>
      </c>
      <c r="L6095" s="57">
        <f t="shared" si="459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56"/>
        <v>0</v>
      </c>
      <c r="C6096" s="57" t="str">
        <f t="shared" si="457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58"/>
        <v>0</v>
      </c>
      <c r="L6096" s="57">
        <f t="shared" si="459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56"/>
        <v>0</v>
      </c>
      <c r="C6097" s="57" t="str">
        <f t="shared" si="457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58"/>
        <v>0</v>
      </c>
      <c r="L6097" s="57">
        <f t="shared" si="459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56"/>
        <v>0</v>
      </c>
      <c r="C6098" s="57" t="str">
        <f t="shared" si="457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58"/>
        <v>0</v>
      </c>
      <c r="L6098" s="57">
        <f t="shared" si="459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56"/>
        <v>0</v>
      </c>
      <c r="C6099" s="57" t="str">
        <f t="shared" si="457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58"/>
        <v>0</v>
      </c>
      <c r="L6099" s="57">
        <f t="shared" si="459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56"/>
        <v>0</v>
      </c>
      <c r="C6100" s="57" t="str">
        <f t="shared" si="457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58"/>
        <v>0</v>
      </c>
      <c r="L6100" s="57">
        <f t="shared" si="459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56"/>
        <v>0</v>
      </c>
      <c r="C6101" s="57" t="str">
        <f t="shared" si="457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58"/>
        <v>0</v>
      </c>
      <c r="L6101" s="57">
        <f t="shared" si="459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56"/>
        <v>0</v>
      </c>
      <c r="C6102" s="57" t="str">
        <f t="shared" si="457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58"/>
        <v>0</v>
      </c>
      <c r="L6102" s="57">
        <f t="shared" si="459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56"/>
        <v>0</v>
      </c>
      <c r="C6103" s="57" t="str">
        <f t="shared" si="457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58"/>
        <v>0</v>
      </c>
      <c r="L6103" s="57">
        <f t="shared" si="459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56"/>
        <v>0</v>
      </c>
      <c r="C6104" s="57" t="str">
        <f t="shared" si="457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58"/>
        <v>0</v>
      </c>
      <c r="L6104" s="57">
        <f t="shared" si="459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56"/>
        <v>0</v>
      </c>
      <c r="C6105" s="57" t="str">
        <f t="shared" si="457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58"/>
        <v>0</v>
      </c>
      <c r="L6105" s="57">
        <f t="shared" si="459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56"/>
        <v>0</v>
      </c>
      <c r="C6106" s="57" t="str">
        <f t="shared" si="457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58"/>
        <v>0</v>
      </c>
      <c r="L6106" s="57">
        <f t="shared" si="459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56"/>
        <v>0</v>
      </c>
      <c r="C6107" s="57" t="str">
        <f t="shared" si="457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58"/>
        <v>0</v>
      </c>
      <c r="L6107" s="57">
        <f t="shared" si="459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56"/>
        <v>0</v>
      </c>
      <c r="C6108" s="57" t="str">
        <f t="shared" si="457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58"/>
        <v>0</v>
      </c>
      <c r="L6108" s="57">
        <f t="shared" si="459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56"/>
        <v>0</v>
      </c>
      <c r="C6109" s="57" t="str">
        <f t="shared" si="457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58"/>
        <v>0</v>
      </c>
      <c r="L6109" s="57">
        <f t="shared" si="459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56"/>
        <v>0</v>
      </c>
      <c r="C6110" s="57" t="str">
        <f t="shared" si="457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58"/>
        <v>0</v>
      </c>
      <c r="L6110" s="57">
        <f t="shared" si="459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56"/>
        <v>0</v>
      </c>
      <c r="C6111" s="57" t="str">
        <f t="shared" si="457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58"/>
        <v>0</v>
      </c>
      <c r="L6111" s="57">
        <f t="shared" si="459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56"/>
        <v>0</v>
      </c>
      <c r="C6112" s="57" t="str">
        <f t="shared" si="457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58"/>
        <v>0</v>
      </c>
      <c r="L6112" s="57">
        <f t="shared" si="459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56"/>
        <v>0</v>
      </c>
      <c r="C6113" s="57" t="str">
        <f t="shared" si="457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58"/>
        <v>0</v>
      </c>
      <c r="L6113" s="57">
        <f t="shared" si="459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56"/>
        <v>0</v>
      </c>
      <c r="C6114" s="57" t="str">
        <f t="shared" si="457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58"/>
        <v>0</v>
      </c>
      <c r="L6114" s="57">
        <f t="shared" si="459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56"/>
        <v>0</v>
      </c>
      <c r="C6115" s="57" t="str">
        <f t="shared" si="457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58"/>
        <v>0</v>
      </c>
      <c r="L6115" s="57">
        <f t="shared" si="459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56"/>
        <v>0</v>
      </c>
      <c r="C6116" s="57" t="str">
        <f t="shared" si="457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58"/>
        <v>0</v>
      </c>
      <c r="L6116" s="57">
        <f t="shared" si="459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56"/>
        <v>0</v>
      </c>
      <c r="C6117" s="57" t="str">
        <f t="shared" si="457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58"/>
        <v>0</v>
      </c>
      <c r="L6117" s="57">
        <f t="shared" si="459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56"/>
        <v>0</v>
      </c>
      <c r="C6118" s="57" t="str">
        <f t="shared" si="457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58"/>
        <v>0</v>
      </c>
      <c r="L6118" s="57">
        <f t="shared" si="459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56"/>
        <v>0</v>
      </c>
      <c r="C6119" s="57" t="str">
        <f t="shared" si="457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58"/>
        <v>0</v>
      </c>
      <c r="L6119" s="57">
        <f t="shared" si="459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ref="B6120:B6183" si="460">WEEKNUM(A6120)</f>
        <v>0</v>
      </c>
      <c r="C6120" s="57" t="str">
        <f t="shared" ref="C6120:C6183" si="461">TEXT(A6120,"Mmm")</f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58"/>
        <v>0</v>
      </c>
      <c r="L6120" s="57">
        <f t="shared" si="459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60"/>
        <v>0</v>
      </c>
      <c r="C6121" s="57" t="str">
        <f t="shared" si="461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58"/>
        <v>0</v>
      </c>
      <c r="L6121" s="57">
        <f t="shared" si="459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60"/>
        <v>0</v>
      </c>
      <c r="C6122" s="57" t="str">
        <f t="shared" si="461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58"/>
        <v>0</v>
      </c>
      <c r="L6122" s="57">
        <f t="shared" si="459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60"/>
        <v>0</v>
      </c>
      <c r="C6123" s="57" t="str">
        <f t="shared" si="461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58"/>
        <v>0</v>
      </c>
      <c r="L6123" s="57">
        <f t="shared" si="459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60"/>
        <v>0</v>
      </c>
      <c r="C6124" s="57" t="str">
        <f t="shared" si="461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58"/>
        <v>0</v>
      </c>
      <c r="L6124" s="57">
        <f t="shared" si="459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60"/>
        <v>0</v>
      </c>
      <c r="C6125" s="57" t="str">
        <f t="shared" si="461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58"/>
        <v>0</v>
      </c>
      <c r="L6125" s="57">
        <f t="shared" si="459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60"/>
        <v>0</v>
      </c>
      <c r="C6126" s="57" t="str">
        <f t="shared" si="461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58"/>
        <v>0</v>
      </c>
      <c r="L6126" s="57">
        <f t="shared" si="459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60"/>
        <v>0</v>
      </c>
      <c r="C6127" s="57" t="str">
        <f t="shared" si="461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58"/>
        <v>0</v>
      </c>
      <c r="L6127" s="57">
        <f t="shared" si="459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60"/>
        <v>0</v>
      </c>
      <c r="C6128" s="57" t="str">
        <f t="shared" si="461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58"/>
        <v>0</v>
      </c>
      <c r="L6128" s="57">
        <f t="shared" si="459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60"/>
        <v>0</v>
      </c>
      <c r="C6129" s="57" t="str">
        <f t="shared" si="461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58"/>
        <v>0</v>
      </c>
      <c r="L6129" s="57">
        <f t="shared" si="459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60"/>
        <v>0</v>
      </c>
      <c r="C6130" s="57" t="str">
        <f t="shared" si="461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58"/>
        <v>0</v>
      </c>
      <c r="L6130" s="57">
        <f t="shared" si="459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60"/>
        <v>0</v>
      </c>
      <c r="C6131" s="57" t="str">
        <f t="shared" si="461"/>
        <v>Jan</v>
      </c>
      <c r="D6131" s="4"/>
      <c r="E6131" s="57"/>
      <c r="F6131" s="57"/>
      <c r="G6131" s="57"/>
      <c r="H6131" s="57"/>
      <c r="I6131" s="57"/>
      <c r="J6131" s="57"/>
      <c r="K6131" s="57">
        <f t="shared" ref="K6131:K6194" si="462">I6131+J6131</f>
        <v>0</v>
      </c>
      <c r="L6131" s="57">
        <f t="shared" si="459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60"/>
        <v>0</v>
      </c>
      <c r="C6132" s="57" t="str">
        <f t="shared" si="461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62"/>
        <v>0</v>
      </c>
      <c r="L6132" s="57">
        <f t="shared" si="459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60"/>
        <v>0</v>
      </c>
      <c r="C6133" s="57" t="str">
        <f t="shared" si="461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62"/>
        <v>0</v>
      </c>
      <c r="L6133" s="57">
        <f t="shared" si="459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60"/>
        <v>0</v>
      </c>
      <c r="C6134" s="57" t="str">
        <f t="shared" si="461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62"/>
        <v>0</v>
      </c>
      <c r="L6134" s="57">
        <f t="shared" si="459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60"/>
        <v>0</v>
      </c>
      <c r="C6135" s="57" t="str">
        <f t="shared" si="461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62"/>
        <v>0</v>
      </c>
      <c r="L6135" s="57">
        <f t="shared" si="459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60"/>
        <v>0</v>
      </c>
      <c r="C6136" s="57" t="str">
        <f t="shared" si="461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62"/>
        <v>0</v>
      </c>
      <c r="L6136" s="57">
        <f t="shared" si="459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60"/>
        <v>0</v>
      </c>
      <c r="C6137" s="57" t="str">
        <f t="shared" si="461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62"/>
        <v>0</v>
      </c>
      <c r="L6137" s="57">
        <f t="shared" si="459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60"/>
        <v>0</v>
      </c>
      <c r="C6138" s="57" t="str">
        <f t="shared" si="461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62"/>
        <v>0</v>
      </c>
      <c r="L6138" s="57">
        <f t="shared" si="459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60"/>
        <v>0</v>
      </c>
      <c r="C6139" s="57" t="str">
        <f t="shared" si="461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62"/>
        <v>0</v>
      </c>
      <c r="L6139" s="57">
        <f t="shared" si="459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60"/>
        <v>0</v>
      </c>
      <c r="C6140" s="57" t="str">
        <f t="shared" si="461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62"/>
        <v>0</v>
      </c>
      <c r="L6140" s="57">
        <f t="shared" si="459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60"/>
        <v>0</v>
      </c>
      <c r="C6141" s="57" t="str">
        <f t="shared" si="461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62"/>
        <v>0</v>
      </c>
      <c r="L6141" s="57">
        <f t="shared" si="459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60"/>
        <v>0</v>
      </c>
      <c r="C6142" s="57" t="str">
        <f t="shared" si="461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62"/>
        <v>0</v>
      </c>
      <c r="L6142" s="57">
        <f t="shared" ref="L6142:L6205" si="463">H6142*K6142</f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60"/>
        <v>0</v>
      </c>
      <c r="C6143" s="57" t="str">
        <f t="shared" si="461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62"/>
        <v>0</v>
      </c>
      <c r="L6143" s="57">
        <f t="shared" si="463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60"/>
        <v>0</v>
      </c>
      <c r="C6144" s="57" t="str">
        <f t="shared" si="461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62"/>
        <v>0</v>
      </c>
      <c r="L6144" s="57">
        <f t="shared" si="463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60"/>
        <v>0</v>
      </c>
      <c r="C6145" s="57" t="str">
        <f t="shared" si="461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62"/>
        <v>0</v>
      </c>
      <c r="L6145" s="57">
        <f t="shared" si="463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60"/>
        <v>0</v>
      </c>
      <c r="C6146" s="57" t="str">
        <f t="shared" si="461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62"/>
        <v>0</v>
      </c>
      <c r="L6146" s="57">
        <f t="shared" si="463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60"/>
        <v>0</v>
      </c>
      <c r="C6147" s="57" t="str">
        <f t="shared" si="461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62"/>
        <v>0</v>
      </c>
      <c r="L6147" s="57">
        <f t="shared" si="463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60"/>
        <v>0</v>
      </c>
      <c r="C6148" s="57" t="str">
        <f t="shared" si="461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62"/>
        <v>0</v>
      </c>
      <c r="L6148" s="57">
        <f t="shared" si="463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60"/>
        <v>0</v>
      </c>
      <c r="C6149" s="57" t="str">
        <f t="shared" si="461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62"/>
        <v>0</v>
      </c>
      <c r="L6149" s="57">
        <f t="shared" si="463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60"/>
        <v>0</v>
      </c>
      <c r="C6150" s="57" t="str">
        <f t="shared" si="461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62"/>
        <v>0</v>
      </c>
      <c r="L6150" s="57">
        <f t="shared" si="463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60"/>
        <v>0</v>
      </c>
      <c r="C6151" s="57" t="str">
        <f t="shared" si="461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62"/>
        <v>0</v>
      </c>
      <c r="L6151" s="57">
        <f t="shared" si="463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60"/>
        <v>0</v>
      </c>
      <c r="C6152" s="57" t="str">
        <f t="shared" si="461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62"/>
        <v>0</v>
      </c>
      <c r="L6152" s="57">
        <f t="shared" si="463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60"/>
        <v>0</v>
      </c>
      <c r="C6153" s="57" t="str">
        <f t="shared" si="461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62"/>
        <v>0</v>
      </c>
      <c r="L6153" s="57">
        <f t="shared" si="463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60"/>
        <v>0</v>
      </c>
      <c r="C6154" s="57" t="str">
        <f t="shared" si="461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62"/>
        <v>0</v>
      </c>
      <c r="L6154" s="57">
        <f t="shared" si="463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60"/>
        <v>0</v>
      </c>
      <c r="C6155" s="57" t="str">
        <f t="shared" si="461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62"/>
        <v>0</v>
      </c>
      <c r="L6155" s="57">
        <f t="shared" si="463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60"/>
        <v>0</v>
      </c>
      <c r="C6156" s="57" t="str">
        <f t="shared" si="461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62"/>
        <v>0</v>
      </c>
      <c r="L6156" s="57">
        <f t="shared" si="463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60"/>
        <v>0</v>
      </c>
      <c r="C6157" s="57" t="str">
        <f t="shared" si="461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62"/>
        <v>0</v>
      </c>
      <c r="L6157" s="57">
        <f t="shared" si="463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60"/>
        <v>0</v>
      </c>
      <c r="C6158" s="57" t="str">
        <f t="shared" si="461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62"/>
        <v>0</v>
      </c>
      <c r="L6158" s="57">
        <f t="shared" si="463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60"/>
        <v>0</v>
      </c>
      <c r="C6159" s="57" t="str">
        <f t="shared" si="461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62"/>
        <v>0</v>
      </c>
      <c r="L6159" s="57">
        <f t="shared" si="463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60"/>
        <v>0</v>
      </c>
      <c r="C6160" s="57" t="str">
        <f t="shared" si="461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62"/>
        <v>0</v>
      </c>
      <c r="L6160" s="57">
        <f t="shared" si="463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60"/>
        <v>0</v>
      </c>
      <c r="C6161" s="57" t="str">
        <f t="shared" si="461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62"/>
        <v>0</v>
      </c>
      <c r="L6161" s="57">
        <f t="shared" si="463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60"/>
        <v>0</v>
      </c>
      <c r="C6162" s="57" t="str">
        <f t="shared" si="461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62"/>
        <v>0</v>
      </c>
      <c r="L6162" s="57">
        <f t="shared" si="463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60"/>
        <v>0</v>
      </c>
      <c r="C6163" s="57" t="str">
        <f t="shared" si="461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62"/>
        <v>0</v>
      </c>
      <c r="L6163" s="57">
        <f t="shared" si="463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60"/>
        <v>0</v>
      </c>
      <c r="C6164" s="57" t="str">
        <f t="shared" si="461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62"/>
        <v>0</v>
      </c>
      <c r="L6164" s="57">
        <f t="shared" si="463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60"/>
        <v>0</v>
      </c>
      <c r="C6165" s="57" t="str">
        <f t="shared" si="461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62"/>
        <v>0</v>
      </c>
      <c r="L6165" s="57">
        <f t="shared" si="463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60"/>
        <v>0</v>
      </c>
      <c r="C6166" s="57" t="str">
        <f t="shared" si="461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62"/>
        <v>0</v>
      </c>
      <c r="L6166" s="57">
        <f t="shared" si="463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60"/>
        <v>0</v>
      </c>
      <c r="C6167" s="57" t="str">
        <f t="shared" si="461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62"/>
        <v>0</v>
      </c>
      <c r="L6167" s="57">
        <f t="shared" si="463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60"/>
        <v>0</v>
      </c>
      <c r="C6168" s="57" t="str">
        <f t="shared" si="461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62"/>
        <v>0</v>
      </c>
      <c r="L6168" s="57">
        <f t="shared" si="463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60"/>
        <v>0</v>
      </c>
      <c r="C6169" s="57" t="str">
        <f t="shared" si="461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62"/>
        <v>0</v>
      </c>
      <c r="L6169" s="57">
        <f t="shared" si="463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60"/>
        <v>0</v>
      </c>
      <c r="C6170" s="57" t="str">
        <f t="shared" si="461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62"/>
        <v>0</v>
      </c>
      <c r="L6170" s="57">
        <f t="shared" si="463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60"/>
        <v>0</v>
      </c>
      <c r="C6171" s="57" t="str">
        <f t="shared" si="461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62"/>
        <v>0</v>
      </c>
      <c r="L6171" s="57">
        <f t="shared" si="463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60"/>
        <v>0</v>
      </c>
      <c r="C6172" s="57" t="str">
        <f t="shared" si="461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62"/>
        <v>0</v>
      </c>
      <c r="L6172" s="57">
        <f t="shared" si="463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60"/>
        <v>0</v>
      </c>
      <c r="C6173" s="57" t="str">
        <f t="shared" si="461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62"/>
        <v>0</v>
      </c>
      <c r="L6173" s="57">
        <f t="shared" si="463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60"/>
        <v>0</v>
      </c>
      <c r="C6174" s="57" t="str">
        <f t="shared" si="461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62"/>
        <v>0</v>
      </c>
      <c r="L6174" s="57">
        <f t="shared" si="463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60"/>
        <v>0</v>
      </c>
      <c r="C6175" s="57" t="str">
        <f t="shared" si="461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62"/>
        <v>0</v>
      </c>
      <c r="L6175" s="57">
        <f t="shared" si="463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60"/>
        <v>0</v>
      </c>
      <c r="C6176" s="57" t="str">
        <f t="shared" si="461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62"/>
        <v>0</v>
      </c>
      <c r="L6176" s="57">
        <f t="shared" si="463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60"/>
        <v>0</v>
      </c>
      <c r="C6177" s="57" t="str">
        <f t="shared" si="461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62"/>
        <v>0</v>
      </c>
      <c r="L6177" s="57">
        <f t="shared" si="463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60"/>
        <v>0</v>
      </c>
      <c r="C6178" s="57" t="str">
        <f t="shared" si="461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62"/>
        <v>0</v>
      </c>
      <c r="L6178" s="57">
        <f t="shared" si="463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60"/>
        <v>0</v>
      </c>
      <c r="C6179" s="57" t="str">
        <f t="shared" si="461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62"/>
        <v>0</v>
      </c>
      <c r="L6179" s="57">
        <f t="shared" si="463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60"/>
        <v>0</v>
      </c>
      <c r="C6180" s="57" t="str">
        <f t="shared" si="461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62"/>
        <v>0</v>
      </c>
      <c r="L6180" s="57">
        <f t="shared" si="463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60"/>
        <v>0</v>
      </c>
      <c r="C6181" s="57" t="str">
        <f t="shared" si="461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62"/>
        <v>0</v>
      </c>
      <c r="L6181" s="57">
        <f t="shared" si="463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60"/>
        <v>0</v>
      </c>
      <c r="C6182" s="57" t="str">
        <f t="shared" si="461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62"/>
        <v>0</v>
      </c>
      <c r="L6182" s="57">
        <f t="shared" si="463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60"/>
        <v>0</v>
      </c>
      <c r="C6183" s="57" t="str">
        <f t="shared" si="461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62"/>
        <v>0</v>
      </c>
      <c r="L6183" s="57">
        <f t="shared" si="463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ref="B6184:B6247" si="464">WEEKNUM(A6184)</f>
        <v>0</v>
      </c>
      <c r="C6184" s="57" t="str">
        <f t="shared" ref="C6184:C6247" si="465">TEXT(A6184,"Mmm")</f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62"/>
        <v>0</v>
      </c>
      <c r="L6184" s="57">
        <f t="shared" si="463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64"/>
        <v>0</v>
      </c>
      <c r="C6185" s="57" t="str">
        <f t="shared" si="465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62"/>
        <v>0</v>
      </c>
      <c r="L6185" s="57">
        <f t="shared" si="463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64"/>
        <v>0</v>
      </c>
      <c r="C6186" s="57" t="str">
        <f t="shared" si="465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62"/>
        <v>0</v>
      </c>
      <c r="L6186" s="57">
        <f t="shared" si="463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64"/>
        <v>0</v>
      </c>
      <c r="C6187" s="57" t="str">
        <f t="shared" si="465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62"/>
        <v>0</v>
      </c>
      <c r="L6187" s="57">
        <f t="shared" si="463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64"/>
        <v>0</v>
      </c>
      <c r="C6188" s="57" t="str">
        <f t="shared" si="465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62"/>
        <v>0</v>
      </c>
      <c r="L6188" s="57">
        <f t="shared" si="463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64"/>
        <v>0</v>
      </c>
      <c r="C6189" s="57" t="str">
        <f t="shared" si="465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62"/>
        <v>0</v>
      </c>
      <c r="L6189" s="57">
        <f t="shared" si="463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64"/>
        <v>0</v>
      </c>
      <c r="C6190" s="57" t="str">
        <f t="shared" si="465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62"/>
        <v>0</v>
      </c>
      <c r="L6190" s="57">
        <f t="shared" si="463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64"/>
        <v>0</v>
      </c>
      <c r="C6191" s="57" t="str">
        <f t="shared" si="465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62"/>
        <v>0</v>
      </c>
      <c r="L6191" s="57">
        <f t="shared" si="463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64"/>
        <v>0</v>
      </c>
      <c r="C6192" s="57" t="str">
        <f t="shared" si="465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62"/>
        <v>0</v>
      </c>
      <c r="L6192" s="57">
        <f t="shared" si="463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64"/>
        <v>0</v>
      </c>
      <c r="C6193" s="57" t="str">
        <f t="shared" si="465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62"/>
        <v>0</v>
      </c>
      <c r="L6193" s="57">
        <f t="shared" si="463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64"/>
        <v>0</v>
      </c>
      <c r="C6194" s="57" t="str">
        <f t="shared" si="465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62"/>
        <v>0</v>
      </c>
      <c r="L6194" s="57">
        <f t="shared" si="463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64"/>
        <v>0</v>
      </c>
      <c r="C6195" s="57" t="str">
        <f t="shared" si="465"/>
        <v>Jan</v>
      </c>
      <c r="D6195" s="4"/>
      <c r="E6195" s="57"/>
      <c r="F6195" s="57"/>
      <c r="G6195" s="57"/>
      <c r="H6195" s="57"/>
      <c r="I6195" s="57"/>
      <c r="J6195" s="57"/>
      <c r="K6195" s="57">
        <f t="shared" ref="K6195:K6258" si="466">I6195+J6195</f>
        <v>0</v>
      </c>
      <c r="L6195" s="57">
        <f t="shared" si="463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64"/>
        <v>0</v>
      </c>
      <c r="C6196" s="57" t="str">
        <f t="shared" si="465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66"/>
        <v>0</v>
      </c>
      <c r="L6196" s="57">
        <f t="shared" si="463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64"/>
        <v>0</v>
      </c>
      <c r="C6197" s="57" t="str">
        <f t="shared" si="465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66"/>
        <v>0</v>
      </c>
      <c r="L6197" s="57">
        <f t="shared" si="463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64"/>
        <v>0</v>
      </c>
      <c r="C6198" s="57" t="str">
        <f t="shared" si="465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66"/>
        <v>0</v>
      </c>
      <c r="L6198" s="57">
        <f t="shared" si="463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64"/>
        <v>0</v>
      </c>
      <c r="C6199" s="57" t="str">
        <f t="shared" si="465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66"/>
        <v>0</v>
      </c>
      <c r="L6199" s="57">
        <f t="shared" si="463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64"/>
        <v>0</v>
      </c>
      <c r="C6200" s="57" t="str">
        <f t="shared" si="465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66"/>
        <v>0</v>
      </c>
      <c r="L6200" s="57">
        <f t="shared" si="463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64"/>
        <v>0</v>
      </c>
      <c r="C6201" s="57" t="str">
        <f t="shared" si="465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66"/>
        <v>0</v>
      </c>
      <c r="L6201" s="57">
        <f t="shared" si="463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64"/>
        <v>0</v>
      </c>
      <c r="C6202" s="57" t="str">
        <f t="shared" si="465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66"/>
        <v>0</v>
      </c>
      <c r="L6202" s="57">
        <f t="shared" si="463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64"/>
        <v>0</v>
      </c>
      <c r="C6203" s="57" t="str">
        <f t="shared" si="465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66"/>
        <v>0</v>
      </c>
      <c r="L6203" s="57">
        <f t="shared" si="463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64"/>
        <v>0</v>
      </c>
      <c r="C6204" s="57" t="str">
        <f t="shared" si="465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66"/>
        <v>0</v>
      </c>
      <c r="L6204" s="57">
        <f t="shared" si="463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64"/>
        <v>0</v>
      </c>
      <c r="C6205" s="57" t="str">
        <f t="shared" si="465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66"/>
        <v>0</v>
      </c>
      <c r="L6205" s="57">
        <f t="shared" si="463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64"/>
        <v>0</v>
      </c>
      <c r="C6206" s="57" t="str">
        <f t="shared" si="465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66"/>
        <v>0</v>
      </c>
      <c r="L6206" s="57">
        <f t="shared" ref="L6206:L6269" si="467">H6206*K6206</f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64"/>
        <v>0</v>
      </c>
      <c r="C6207" s="57" t="str">
        <f t="shared" si="465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66"/>
        <v>0</v>
      </c>
      <c r="L6207" s="57">
        <f t="shared" si="467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64"/>
        <v>0</v>
      </c>
      <c r="C6208" s="57" t="str">
        <f t="shared" si="465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66"/>
        <v>0</v>
      </c>
      <c r="L6208" s="57">
        <f t="shared" si="467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64"/>
        <v>0</v>
      </c>
      <c r="C6209" s="57" t="str">
        <f t="shared" si="465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66"/>
        <v>0</v>
      </c>
      <c r="L6209" s="57">
        <f t="shared" si="467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64"/>
        <v>0</v>
      </c>
      <c r="C6210" s="57" t="str">
        <f t="shared" si="465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66"/>
        <v>0</v>
      </c>
      <c r="L6210" s="57">
        <f t="shared" si="467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64"/>
        <v>0</v>
      </c>
      <c r="C6211" s="57" t="str">
        <f t="shared" si="465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66"/>
        <v>0</v>
      </c>
      <c r="L6211" s="57">
        <f t="shared" si="467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64"/>
        <v>0</v>
      </c>
      <c r="C6212" s="57" t="str">
        <f t="shared" si="465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66"/>
        <v>0</v>
      </c>
      <c r="L6212" s="57">
        <f t="shared" si="467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64"/>
        <v>0</v>
      </c>
      <c r="C6213" s="57" t="str">
        <f t="shared" si="465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66"/>
        <v>0</v>
      </c>
      <c r="L6213" s="57">
        <f t="shared" si="467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64"/>
        <v>0</v>
      </c>
      <c r="C6214" s="57" t="str">
        <f t="shared" si="465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66"/>
        <v>0</v>
      </c>
      <c r="L6214" s="57">
        <f t="shared" si="467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64"/>
        <v>0</v>
      </c>
      <c r="C6215" s="57" t="str">
        <f t="shared" si="465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66"/>
        <v>0</v>
      </c>
      <c r="L6215" s="57">
        <f t="shared" si="467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64"/>
        <v>0</v>
      </c>
      <c r="C6216" s="57" t="str">
        <f t="shared" si="465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66"/>
        <v>0</v>
      </c>
      <c r="L6216" s="57">
        <f t="shared" si="467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64"/>
        <v>0</v>
      </c>
      <c r="C6217" s="57" t="str">
        <f t="shared" si="465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66"/>
        <v>0</v>
      </c>
      <c r="L6217" s="57">
        <f t="shared" si="467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64"/>
        <v>0</v>
      </c>
      <c r="C6218" s="57" t="str">
        <f t="shared" si="465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66"/>
        <v>0</v>
      </c>
      <c r="L6218" s="57">
        <f t="shared" si="467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64"/>
        <v>0</v>
      </c>
      <c r="C6219" s="57" t="str">
        <f t="shared" si="465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66"/>
        <v>0</v>
      </c>
      <c r="L6219" s="57">
        <f t="shared" si="467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64"/>
        <v>0</v>
      </c>
      <c r="C6220" s="57" t="str">
        <f t="shared" si="465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66"/>
        <v>0</v>
      </c>
      <c r="L6220" s="57">
        <f t="shared" si="467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64"/>
        <v>0</v>
      </c>
      <c r="C6221" s="57" t="str">
        <f t="shared" si="465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66"/>
        <v>0</v>
      </c>
      <c r="L6221" s="57">
        <f t="shared" si="467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64"/>
        <v>0</v>
      </c>
      <c r="C6222" s="57" t="str">
        <f t="shared" si="465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66"/>
        <v>0</v>
      </c>
      <c r="L6222" s="57">
        <f t="shared" si="467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64"/>
        <v>0</v>
      </c>
      <c r="C6223" s="57" t="str">
        <f t="shared" si="465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66"/>
        <v>0</v>
      </c>
      <c r="L6223" s="57">
        <f t="shared" si="467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64"/>
        <v>0</v>
      </c>
      <c r="C6224" s="57" t="str">
        <f t="shared" si="465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66"/>
        <v>0</v>
      </c>
      <c r="L6224" s="57">
        <f t="shared" si="467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64"/>
        <v>0</v>
      </c>
      <c r="C6225" s="57" t="str">
        <f t="shared" si="465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66"/>
        <v>0</v>
      </c>
      <c r="L6225" s="57">
        <f t="shared" si="467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64"/>
        <v>0</v>
      </c>
      <c r="C6226" s="57" t="str">
        <f t="shared" si="465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66"/>
        <v>0</v>
      </c>
      <c r="L6226" s="57">
        <f t="shared" si="467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64"/>
        <v>0</v>
      </c>
      <c r="C6227" s="57" t="str">
        <f t="shared" si="465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66"/>
        <v>0</v>
      </c>
      <c r="L6227" s="57">
        <f t="shared" si="467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64"/>
        <v>0</v>
      </c>
      <c r="C6228" s="57" t="str">
        <f t="shared" si="465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66"/>
        <v>0</v>
      </c>
      <c r="L6228" s="57">
        <f t="shared" si="467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64"/>
        <v>0</v>
      </c>
      <c r="C6229" s="57" t="str">
        <f t="shared" si="465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66"/>
        <v>0</v>
      </c>
      <c r="L6229" s="57">
        <f t="shared" si="467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64"/>
        <v>0</v>
      </c>
      <c r="C6230" s="57" t="str">
        <f t="shared" si="465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66"/>
        <v>0</v>
      </c>
      <c r="L6230" s="57">
        <f t="shared" si="467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64"/>
        <v>0</v>
      </c>
      <c r="C6231" s="57" t="str">
        <f t="shared" si="465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66"/>
        <v>0</v>
      </c>
      <c r="L6231" s="57">
        <f t="shared" si="467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64"/>
        <v>0</v>
      </c>
      <c r="C6232" s="57" t="str">
        <f t="shared" si="465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66"/>
        <v>0</v>
      </c>
      <c r="L6232" s="57">
        <f t="shared" si="467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64"/>
        <v>0</v>
      </c>
      <c r="C6233" s="57" t="str">
        <f t="shared" si="465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66"/>
        <v>0</v>
      </c>
      <c r="L6233" s="57">
        <f t="shared" si="467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64"/>
        <v>0</v>
      </c>
      <c r="C6234" s="57" t="str">
        <f t="shared" si="465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66"/>
        <v>0</v>
      </c>
      <c r="L6234" s="57">
        <f t="shared" si="467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64"/>
        <v>0</v>
      </c>
      <c r="C6235" s="57" t="str">
        <f t="shared" si="465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66"/>
        <v>0</v>
      </c>
      <c r="L6235" s="57">
        <f t="shared" si="467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64"/>
        <v>0</v>
      </c>
      <c r="C6236" s="57" t="str">
        <f t="shared" si="465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66"/>
        <v>0</v>
      </c>
      <c r="L6236" s="57">
        <f t="shared" si="467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64"/>
        <v>0</v>
      </c>
      <c r="C6237" s="57" t="str">
        <f t="shared" si="465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66"/>
        <v>0</v>
      </c>
      <c r="L6237" s="57">
        <f t="shared" si="467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64"/>
        <v>0</v>
      </c>
      <c r="C6238" s="57" t="str">
        <f t="shared" si="465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66"/>
        <v>0</v>
      </c>
      <c r="L6238" s="57">
        <f t="shared" si="467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64"/>
        <v>0</v>
      </c>
      <c r="C6239" s="57" t="str">
        <f t="shared" si="465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66"/>
        <v>0</v>
      </c>
      <c r="L6239" s="57">
        <f t="shared" si="467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64"/>
        <v>0</v>
      </c>
      <c r="C6240" s="57" t="str">
        <f t="shared" si="465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66"/>
        <v>0</v>
      </c>
      <c r="L6240" s="57">
        <f t="shared" si="467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64"/>
        <v>0</v>
      </c>
      <c r="C6241" s="57" t="str">
        <f t="shared" si="465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66"/>
        <v>0</v>
      </c>
      <c r="L6241" s="57">
        <f t="shared" si="467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64"/>
        <v>0</v>
      </c>
      <c r="C6242" s="57" t="str">
        <f t="shared" si="465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66"/>
        <v>0</v>
      </c>
      <c r="L6242" s="57">
        <f t="shared" si="467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64"/>
        <v>0</v>
      </c>
      <c r="C6243" s="57" t="str">
        <f t="shared" si="465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66"/>
        <v>0</v>
      </c>
      <c r="L6243" s="57">
        <f t="shared" si="467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64"/>
        <v>0</v>
      </c>
      <c r="C6244" s="57" t="str">
        <f t="shared" si="465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66"/>
        <v>0</v>
      </c>
      <c r="L6244" s="57">
        <f t="shared" si="467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64"/>
        <v>0</v>
      </c>
      <c r="C6245" s="57" t="str">
        <f t="shared" si="465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66"/>
        <v>0</v>
      </c>
      <c r="L6245" s="57">
        <f t="shared" si="467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64"/>
        <v>0</v>
      </c>
      <c r="C6246" s="57" t="str">
        <f t="shared" si="465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66"/>
        <v>0</v>
      </c>
      <c r="L6246" s="57">
        <f t="shared" si="467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64"/>
        <v>0</v>
      </c>
      <c r="C6247" s="57" t="str">
        <f t="shared" si="465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66"/>
        <v>0</v>
      </c>
      <c r="L6247" s="57">
        <f t="shared" si="467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ref="B6248:B6311" si="468">WEEKNUM(A6248)</f>
        <v>0</v>
      </c>
      <c r="C6248" s="57" t="str">
        <f t="shared" ref="C6248:C6311" si="469">TEXT(A6248,"Mmm")</f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66"/>
        <v>0</v>
      </c>
      <c r="L6248" s="57">
        <f t="shared" si="467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68"/>
        <v>0</v>
      </c>
      <c r="C6249" s="57" t="str">
        <f t="shared" si="469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66"/>
        <v>0</v>
      </c>
      <c r="L6249" s="57">
        <f t="shared" si="467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68"/>
        <v>0</v>
      </c>
      <c r="C6250" s="57" t="str">
        <f t="shared" si="469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66"/>
        <v>0</v>
      </c>
      <c r="L6250" s="57">
        <f t="shared" si="467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68"/>
        <v>0</v>
      </c>
      <c r="C6251" s="57" t="str">
        <f t="shared" si="469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66"/>
        <v>0</v>
      </c>
      <c r="L6251" s="57">
        <f t="shared" si="467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68"/>
        <v>0</v>
      </c>
      <c r="C6252" s="57" t="str">
        <f t="shared" si="469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66"/>
        <v>0</v>
      </c>
      <c r="L6252" s="57">
        <f t="shared" si="467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68"/>
        <v>0</v>
      </c>
      <c r="C6253" s="57" t="str">
        <f t="shared" si="469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66"/>
        <v>0</v>
      </c>
      <c r="L6253" s="57">
        <f t="shared" si="467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68"/>
        <v>0</v>
      </c>
      <c r="C6254" s="57" t="str">
        <f t="shared" si="469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66"/>
        <v>0</v>
      </c>
      <c r="L6254" s="57">
        <f t="shared" si="467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68"/>
        <v>0</v>
      </c>
      <c r="C6255" s="57" t="str">
        <f t="shared" si="469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66"/>
        <v>0</v>
      </c>
      <c r="L6255" s="57">
        <f t="shared" si="467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68"/>
        <v>0</v>
      </c>
      <c r="C6256" s="57" t="str">
        <f t="shared" si="469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66"/>
        <v>0</v>
      </c>
      <c r="L6256" s="57">
        <f t="shared" si="467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68"/>
        <v>0</v>
      </c>
      <c r="C6257" s="57" t="str">
        <f t="shared" si="469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66"/>
        <v>0</v>
      </c>
      <c r="L6257" s="57">
        <f t="shared" si="467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68"/>
        <v>0</v>
      </c>
      <c r="C6258" s="57" t="str">
        <f t="shared" si="469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66"/>
        <v>0</v>
      </c>
      <c r="L6258" s="57">
        <f t="shared" si="467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68"/>
        <v>0</v>
      </c>
      <c r="C6259" s="57" t="str">
        <f t="shared" si="469"/>
        <v>Jan</v>
      </c>
      <c r="D6259" s="4"/>
      <c r="E6259" s="57"/>
      <c r="F6259" s="57"/>
      <c r="G6259" s="57"/>
      <c r="H6259" s="57"/>
      <c r="I6259" s="57"/>
      <c r="J6259" s="57"/>
      <c r="K6259" s="57">
        <f t="shared" ref="K6259:K6322" si="470">I6259+J6259</f>
        <v>0</v>
      </c>
      <c r="L6259" s="57">
        <f t="shared" si="467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68"/>
        <v>0</v>
      </c>
      <c r="C6260" s="57" t="str">
        <f t="shared" si="469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70"/>
        <v>0</v>
      </c>
      <c r="L6260" s="57">
        <f t="shared" si="467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68"/>
        <v>0</v>
      </c>
      <c r="C6261" s="57" t="str">
        <f t="shared" si="469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70"/>
        <v>0</v>
      </c>
      <c r="L6261" s="57">
        <f t="shared" si="467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68"/>
        <v>0</v>
      </c>
      <c r="C6262" s="57" t="str">
        <f t="shared" si="469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70"/>
        <v>0</v>
      </c>
      <c r="L6262" s="57">
        <f t="shared" si="467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68"/>
        <v>0</v>
      </c>
      <c r="C6263" s="57" t="str">
        <f t="shared" si="469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70"/>
        <v>0</v>
      </c>
      <c r="L6263" s="57">
        <f t="shared" si="467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68"/>
        <v>0</v>
      </c>
      <c r="C6264" s="57" t="str">
        <f t="shared" si="469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70"/>
        <v>0</v>
      </c>
      <c r="L6264" s="57">
        <f t="shared" si="467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68"/>
        <v>0</v>
      </c>
      <c r="C6265" s="57" t="str">
        <f t="shared" si="469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70"/>
        <v>0</v>
      </c>
      <c r="L6265" s="57">
        <f t="shared" si="467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68"/>
        <v>0</v>
      </c>
      <c r="C6266" s="57" t="str">
        <f t="shared" si="469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70"/>
        <v>0</v>
      </c>
      <c r="L6266" s="57">
        <f t="shared" si="467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68"/>
        <v>0</v>
      </c>
      <c r="C6267" s="57" t="str">
        <f t="shared" si="469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70"/>
        <v>0</v>
      </c>
      <c r="L6267" s="57">
        <f t="shared" si="467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68"/>
        <v>0</v>
      </c>
      <c r="C6268" s="57" t="str">
        <f t="shared" si="469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70"/>
        <v>0</v>
      </c>
      <c r="L6268" s="57">
        <f t="shared" si="467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68"/>
        <v>0</v>
      </c>
      <c r="C6269" s="57" t="str">
        <f t="shared" si="469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70"/>
        <v>0</v>
      </c>
      <c r="L6269" s="57">
        <f t="shared" si="467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68"/>
        <v>0</v>
      </c>
      <c r="C6270" s="57" t="str">
        <f t="shared" si="469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70"/>
        <v>0</v>
      </c>
      <c r="L6270" s="57">
        <f t="shared" ref="L6270:L6333" si="471">H6270*K6270</f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68"/>
        <v>0</v>
      </c>
      <c r="C6271" s="57" t="str">
        <f t="shared" si="469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70"/>
        <v>0</v>
      </c>
      <c r="L6271" s="57">
        <f t="shared" si="471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68"/>
        <v>0</v>
      </c>
      <c r="C6272" s="57" t="str">
        <f t="shared" si="469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70"/>
        <v>0</v>
      </c>
      <c r="L6272" s="57">
        <f t="shared" si="471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68"/>
        <v>0</v>
      </c>
      <c r="C6273" s="57" t="str">
        <f t="shared" si="469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70"/>
        <v>0</v>
      </c>
      <c r="L6273" s="57">
        <f t="shared" si="471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68"/>
        <v>0</v>
      </c>
      <c r="C6274" s="57" t="str">
        <f t="shared" si="469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70"/>
        <v>0</v>
      </c>
      <c r="L6274" s="57">
        <f t="shared" si="471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68"/>
        <v>0</v>
      </c>
      <c r="C6275" s="57" t="str">
        <f t="shared" si="469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70"/>
        <v>0</v>
      </c>
      <c r="L6275" s="57">
        <f t="shared" si="471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68"/>
        <v>0</v>
      </c>
      <c r="C6276" s="57" t="str">
        <f t="shared" si="469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70"/>
        <v>0</v>
      </c>
      <c r="L6276" s="57">
        <f t="shared" si="471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68"/>
        <v>0</v>
      </c>
      <c r="C6277" s="57" t="str">
        <f t="shared" si="469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70"/>
        <v>0</v>
      </c>
      <c r="L6277" s="57">
        <f t="shared" si="471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68"/>
        <v>0</v>
      </c>
      <c r="C6278" s="57" t="str">
        <f t="shared" si="469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70"/>
        <v>0</v>
      </c>
      <c r="L6278" s="57">
        <f t="shared" si="471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68"/>
        <v>0</v>
      </c>
      <c r="C6279" s="57" t="str">
        <f t="shared" si="469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70"/>
        <v>0</v>
      </c>
      <c r="L6279" s="57">
        <f t="shared" si="471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68"/>
        <v>0</v>
      </c>
      <c r="C6280" s="57" t="str">
        <f t="shared" si="469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70"/>
        <v>0</v>
      </c>
      <c r="L6280" s="57">
        <f t="shared" si="471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68"/>
        <v>0</v>
      </c>
      <c r="C6281" s="57" t="str">
        <f t="shared" si="469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70"/>
        <v>0</v>
      </c>
      <c r="L6281" s="57">
        <f t="shared" si="471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68"/>
        <v>0</v>
      </c>
      <c r="C6282" s="57" t="str">
        <f t="shared" si="469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70"/>
        <v>0</v>
      </c>
      <c r="L6282" s="57">
        <f t="shared" si="471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68"/>
        <v>0</v>
      </c>
      <c r="C6283" s="57" t="str">
        <f t="shared" si="469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70"/>
        <v>0</v>
      </c>
      <c r="L6283" s="57">
        <f t="shared" si="471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68"/>
        <v>0</v>
      </c>
      <c r="C6284" s="57" t="str">
        <f t="shared" si="469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70"/>
        <v>0</v>
      </c>
      <c r="L6284" s="57">
        <f t="shared" si="471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68"/>
        <v>0</v>
      </c>
      <c r="C6285" s="57" t="str">
        <f t="shared" si="469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70"/>
        <v>0</v>
      </c>
      <c r="L6285" s="57">
        <f t="shared" si="471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68"/>
        <v>0</v>
      </c>
      <c r="C6286" s="57" t="str">
        <f t="shared" si="469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70"/>
        <v>0</v>
      </c>
      <c r="L6286" s="57">
        <f t="shared" si="471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68"/>
        <v>0</v>
      </c>
      <c r="C6287" s="57" t="str">
        <f t="shared" si="469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70"/>
        <v>0</v>
      </c>
      <c r="L6287" s="57">
        <f t="shared" si="471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68"/>
        <v>0</v>
      </c>
      <c r="C6288" s="57" t="str">
        <f t="shared" si="469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70"/>
        <v>0</v>
      </c>
      <c r="L6288" s="57">
        <f t="shared" si="471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68"/>
        <v>0</v>
      </c>
      <c r="C6289" s="57" t="str">
        <f t="shared" si="469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70"/>
        <v>0</v>
      </c>
      <c r="L6289" s="57">
        <f t="shared" si="471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68"/>
        <v>0</v>
      </c>
      <c r="C6290" s="57" t="str">
        <f t="shared" si="469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70"/>
        <v>0</v>
      </c>
      <c r="L6290" s="57">
        <f t="shared" si="471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68"/>
        <v>0</v>
      </c>
      <c r="C6291" s="57" t="str">
        <f t="shared" si="469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70"/>
        <v>0</v>
      </c>
      <c r="L6291" s="57">
        <f t="shared" si="471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68"/>
        <v>0</v>
      </c>
      <c r="C6292" s="57" t="str">
        <f t="shared" si="469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70"/>
        <v>0</v>
      </c>
      <c r="L6292" s="57">
        <f t="shared" si="471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68"/>
        <v>0</v>
      </c>
      <c r="C6293" s="57" t="str">
        <f t="shared" si="469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70"/>
        <v>0</v>
      </c>
      <c r="L6293" s="57">
        <f t="shared" si="471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68"/>
        <v>0</v>
      </c>
      <c r="C6294" s="57" t="str">
        <f t="shared" si="469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70"/>
        <v>0</v>
      </c>
      <c r="L6294" s="57">
        <f t="shared" si="471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68"/>
        <v>0</v>
      </c>
      <c r="C6295" s="57" t="str">
        <f t="shared" si="469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70"/>
        <v>0</v>
      </c>
      <c r="L6295" s="57">
        <f t="shared" si="471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68"/>
        <v>0</v>
      </c>
      <c r="C6296" s="57" t="str">
        <f t="shared" si="469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70"/>
        <v>0</v>
      </c>
      <c r="L6296" s="57">
        <f t="shared" si="471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68"/>
        <v>0</v>
      </c>
      <c r="C6297" s="57" t="str">
        <f t="shared" si="469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70"/>
        <v>0</v>
      </c>
      <c r="L6297" s="57">
        <f t="shared" si="471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68"/>
        <v>0</v>
      </c>
      <c r="C6298" s="57" t="str">
        <f t="shared" si="469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70"/>
        <v>0</v>
      </c>
      <c r="L6298" s="57">
        <f t="shared" si="471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68"/>
        <v>0</v>
      </c>
      <c r="C6299" s="57" t="str">
        <f t="shared" si="469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70"/>
        <v>0</v>
      </c>
      <c r="L6299" s="57">
        <f t="shared" si="471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68"/>
        <v>0</v>
      </c>
      <c r="C6300" s="57" t="str">
        <f t="shared" si="469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70"/>
        <v>0</v>
      </c>
      <c r="L6300" s="57">
        <f t="shared" si="471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68"/>
        <v>0</v>
      </c>
      <c r="C6301" s="57" t="str">
        <f t="shared" si="469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70"/>
        <v>0</v>
      </c>
      <c r="L6301" s="57">
        <f t="shared" si="471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68"/>
        <v>0</v>
      </c>
      <c r="C6302" s="57" t="str">
        <f t="shared" si="469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70"/>
        <v>0</v>
      </c>
      <c r="L6302" s="57">
        <f t="shared" si="471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68"/>
        <v>0</v>
      </c>
      <c r="C6303" s="57" t="str">
        <f t="shared" si="469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70"/>
        <v>0</v>
      </c>
      <c r="L6303" s="57">
        <f t="shared" si="471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68"/>
        <v>0</v>
      </c>
      <c r="C6304" s="57" t="str">
        <f t="shared" si="469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70"/>
        <v>0</v>
      </c>
      <c r="L6304" s="57">
        <f t="shared" si="471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68"/>
        <v>0</v>
      </c>
      <c r="C6305" s="57" t="str">
        <f t="shared" si="469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70"/>
        <v>0</v>
      </c>
      <c r="L6305" s="57">
        <f t="shared" si="471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68"/>
        <v>0</v>
      </c>
      <c r="C6306" s="57" t="str">
        <f t="shared" si="469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70"/>
        <v>0</v>
      </c>
      <c r="L6306" s="57">
        <f t="shared" si="471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68"/>
        <v>0</v>
      </c>
      <c r="C6307" s="57" t="str">
        <f t="shared" si="469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70"/>
        <v>0</v>
      </c>
      <c r="L6307" s="57">
        <f t="shared" si="471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68"/>
        <v>0</v>
      </c>
      <c r="C6308" s="57" t="str">
        <f t="shared" si="469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70"/>
        <v>0</v>
      </c>
      <c r="L6308" s="57">
        <f t="shared" si="471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68"/>
        <v>0</v>
      </c>
      <c r="C6309" s="57" t="str">
        <f t="shared" si="469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70"/>
        <v>0</v>
      </c>
      <c r="L6309" s="57">
        <f t="shared" si="471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68"/>
        <v>0</v>
      </c>
      <c r="C6310" s="57" t="str">
        <f t="shared" si="469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70"/>
        <v>0</v>
      </c>
      <c r="L6310" s="57">
        <f t="shared" si="471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68"/>
        <v>0</v>
      </c>
      <c r="C6311" s="57" t="str">
        <f t="shared" si="469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70"/>
        <v>0</v>
      </c>
      <c r="L6311" s="57">
        <f t="shared" si="471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ref="B6312:B6375" si="472">WEEKNUM(A6312)</f>
        <v>0</v>
      </c>
      <c r="C6312" s="57" t="str">
        <f t="shared" ref="C6312:C6375" si="473">TEXT(A6312,"Mmm")</f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70"/>
        <v>0</v>
      </c>
      <c r="L6312" s="57">
        <f t="shared" si="471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72"/>
        <v>0</v>
      </c>
      <c r="C6313" s="57" t="str">
        <f t="shared" si="473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70"/>
        <v>0</v>
      </c>
      <c r="L6313" s="57">
        <f t="shared" si="471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72"/>
        <v>0</v>
      </c>
      <c r="C6314" s="57" t="str">
        <f t="shared" si="473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70"/>
        <v>0</v>
      </c>
      <c r="L6314" s="57">
        <f t="shared" si="471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72"/>
        <v>0</v>
      </c>
      <c r="C6315" s="57" t="str">
        <f t="shared" si="473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70"/>
        <v>0</v>
      </c>
      <c r="L6315" s="57">
        <f t="shared" si="471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72"/>
        <v>0</v>
      </c>
      <c r="C6316" s="57" t="str">
        <f t="shared" si="473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70"/>
        <v>0</v>
      </c>
      <c r="L6316" s="57">
        <f t="shared" si="471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72"/>
        <v>0</v>
      </c>
      <c r="C6317" s="57" t="str">
        <f t="shared" si="473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70"/>
        <v>0</v>
      </c>
      <c r="L6317" s="57">
        <f t="shared" si="471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72"/>
        <v>0</v>
      </c>
      <c r="C6318" s="57" t="str">
        <f t="shared" si="473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70"/>
        <v>0</v>
      </c>
      <c r="L6318" s="57">
        <f t="shared" si="471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72"/>
        <v>0</v>
      </c>
      <c r="C6319" s="57" t="str">
        <f t="shared" si="473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70"/>
        <v>0</v>
      </c>
      <c r="L6319" s="57">
        <f t="shared" si="471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72"/>
        <v>0</v>
      </c>
      <c r="C6320" s="57" t="str">
        <f t="shared" si="473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70"/>
        <v>0</v>
      </c>
      <c r="L6320" s="57">
        <f t="shared" si="471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72"/>
        <v>0</v>
      </c>
      <c r="C6321" s="57" t="str">
        <f t="shared" si="473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70"/>
        <v>0</v>
      </c>
      <c r="L6321" s="57">
        <f t="shared" si="471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72"/>
        <v>0</v>
      </c>
      <c r="C6322" s="57" t="str">
        <f t="shared" si="473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70"/>
        <v>0</v>
      </c>
      <c r="L6322" s="57">
        <f t="shared" si="471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72"/>
        <v>0</v>
      </c>
      <c r="C6323" s="57" t="str">
        <f t="shared" si="473"/>
        <v>Jan</v>
      </c>
      <c r="D6323" s="4"/>
      <c r="E6323" s="57"/>
      <c r="F6323" s="57"/>
      <c r="G6323" s="57"/>
      <c r="H6323" s="57"/>
      <c r="I6323" s="57"/>
      <c r="J6323" s="57"/>
      <c r="K6323" s="57">
        <f t="shared" ref="K6323:K6386" si="474">I6323+J6323</f>
        <v>0</v>
      </c>
      <c r="L6323" s="57">
        <f t="shared" si="471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72"/>
        <v>0</v>
      </c>
      <c r="C6324" s="57" t="str">
        <f t="shared" si="473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74"/>
        <v>0</v>
      </c>
      <c r="L6324" s="57">
        <f t="shared" si="471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72"/>
        <v>0</v>
      </c>
      <c r="C6325" s="57" t="str">
        <f t="shared" si="473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74"/>
        <v>0</v>
      </c>
      <c r="L6325" s="57">
        <f t="shared" si="471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72"/>
        <v>0</v>
      </c>
      <c r="C6326" s="57" t="str">
        <f t="shared" si="473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74"/>
        <v>0</v>
      </c>
      <c r="L6326" s="57">
        <f t="shared" si="471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72"/>
        <v>0</v>
      </c>
      <c r="C6327" s="57" t="str">
        <f t="shared" si="473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74"/>
        <v>0</v>
      </c>
      <c r="L6327" s="57">
        <f t="shared" si="471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72"/>
        <v>0</v>
      </c>
      <c r="C6328" s="57" t="str">
        <f t="shared" si="473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74"/>
        <v>0</v>
      </c>
      <c r="L6328" s="57">
        <f t="shared" si="471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72"/>
        <v>0</v>
      </c>
      <c r="C6329" s="57" t="str">
        <f t="shared" si="473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74"/>
        <v>0</v>
      </c>
      <c r="L6329" s="57">
        <f t="shared" si="471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72"/>
        <v>0</v>
      </c>
      <c r="C6330" s="57" t="str">
        <f t="shared" si="473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74"/>
        <v>0</v>
      </c>
      <c r="L6330" s="57">
        <f t="shared" si="471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72"/>
        <v>0</v>
      </c>
      <c r="C6331" s="57" t="str">
        <f t="shared" si="473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74"/>
        <v>0</v>
      </c>
      <c r="L6331" s="57">
        <f t="shared" si="471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72"/>
        <v>0</v>
      </c>
      <c r="C6332" s="57" t="str">
        <f t="shared" si="473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74"/>
        <v>0</v>
      </c>
      <c r="L6332" s="57">
        <f t="shared" si="471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72"/>
        <v>0</v>
      </c>
      <c r="C6333" s="57" t="str">
        <f t="shared" si="473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74"/>
        <v>0</v>
      </c>
      <c r="L6333" s="57">
        <f t="shared" si="471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72"/>
        <v>0</v>
      </c>
      <c r="C6334" s="57" t="str">
        <f t="shared" si="473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74"/>
        <v>0</v>
      </c>
      <c r="L6334" s="57">
        <f t="shared" ref="L6334:L6397" si="475">H6334*K6334</f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72"/>
        <v>0</v>
      </c>
      <c r="C6335" s="57" t="str">
        <f t="shared" si="473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74"/>
        <v>0</v>
      </c>
      <c r="L6335" s="57">
        <f t="shared" si="475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72"/>
        <v>0</v>
      </c>
      <c r="C6336" s="57" t="str">
        <f t="shared" si="473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74"/>
        <v>0</v>
      </c>
      <c r="L6336" s="57">
        <f t="shared" si="475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72"/>
        <v>0</v>
      </c>
      <c r="C6337" s="57" t="str">
        <f t="shared" si="473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74"/>
        <v>0</v>
      </c>
      <c r="L6337" s="57">
        <f t="shared" si="475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72"/>
        <v>0</v>
      </c>
      <c r="C6338" s="57" t="str">
        <f t="shared" si="473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74"/>
        <v>0</v>
      </c>
      <c r="L6338" s="57">
        <f t="shared" si="475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72"/>
        <v>0</v>
      </c>
      <c r="C6339" s="57" t="str">
        <f t="shared" si="473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74"/>
        <v>0</v>
      </c>
      <c r="L6339" s="57">
        <f t="shared" si="475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72"/>
        <v>0</v>
      </c>
      <c r="C6340" s="57" t="str">
        <f t="shared" si="473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74"/>
        <v>0</v>
      </c>
      <c r="L6340" s="57">
        <f t="shared" si="475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72"/>
        <v>0</v>
      </c>
      <c r="C6341" s="57" t="str">
        <f t="shared" si="473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74"/>
        <v>0</v>
      </c>
      <c r="L6341" s="57">
        <f t="shared" si="475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72"/>
        <v>0</v>
      </c>
      <c r="C6342" s="57" t="str">
        <f t="shared" si="473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74"/>
        <v>0</v>
      </c>
      <c r="L6342" s="57">
        <f t="shared" si="475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72"/>
        <v>0</v>
      </c>
      <c r="C6343" s="57" t="str">
        <f t="shared" si="473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74"/>
        <v>0</v>
      </c>
      <c r="L6343" s="57">
        <f t="shared" si="475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72"/>
        <v>0</v>
      </c>
      <c r="C6344" s="57" t="str">
        <f t="shared" si="473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74"/>
        <v>0</v>
      </c>
      <c r="L6344" s="57">
        <f t="shared" si="475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72"/>
        <v>0</v>
      </c>
      <c r="C6345" s="57" t="str">
        <f t="shared" si="473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74"/>
        <v>0</v>
      </c>
      <c r="L6345" s="57">
        <f t="shared" si="475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72"/>
        <v>0</v>
      </c>
      <c r="C6346" s="57" t="str">
        <f t="shared" si="473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74"/>
        <v>0</v>
      </c>
      <c r="L6346" s="57">
        <f t="shared" si="475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72"/>
        <v>0</v>
      </c>
      <c r="C6347" s="57" t="str">
        <f t="shared" si="473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74"/>
        <v>0</v>
      </c>
      <c r="L6347" s="57">
        <f t="shared" si="475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72"/>
        <v>0</v>
      </c>
      <c r="C6348" s="57" t="str">
        <f t="shared" si="473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74"/>
        <v>0</v>
      </c>
      <c r="L6348" s="57">
        <f t="shared" si="475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72"/>
        <v>0</v>
      </c>
      <c r="C6349" s="57" t="str">
        <f t="shared" si="473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74"/>
        <v>0</v>
      </c>
      <c r="L6349" s="57">
        <f t="shared" si="475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72"/>
        <v>0</v>
      </c>
      <c r="C6350" s="57" t="str">
        <f t="shared" si="473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74"/>
        <v>0</v>
      </c>
      <c r="L6350" s="57">
        <f t="shared" si="475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72"/>
        <v>0</v>
      </c>
      <c r="C6351" s="57" t="str">
        <f t="shared" si="473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74"/>
        <v>0</v>
      </c>
      <c r="L6351" s="57">
        <f t="shared" si="475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72"/>
        <v>0</v>
      </c>
      <c r="C6352" s="57" t="str">
        <f t="shared" si="473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74"/>
        <v>0</v>
      </c>
      <c r="L6352" s="57">
        <f t="shared" si="475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72"/>
        <v>0</v>
      </c>
      <c r="C6353" s="57" t="str">
        <f t="shared" si="473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74"/>
        <v>0</v>
      </c>
      <c r="L6353" s="57">
        <f t="shared" si="475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72"/>
        <v>0</v>
      </c>
      <c r="C6354" s="57" t="str">
        <f t="shared" si="473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74"/>
        <v>0</v>
      </c>
      <c r="L6354" s="57">
        <f t="shared" si="475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72"/>
        <v>0</v>
      </c>
      <c r="C6355" s="57" t="str">
        <f t="shared" si="473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74"/>
        <v>0</v>
      </c>
      <c r="L6355" s="57">
        <f t="shared" si="475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72"/>
        <v>0</v>
      </c>
      <c r="C6356" s="57" t="str">
        <f t="shared" si="473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74"/>
        <v>0</v>
      </c>
      <c r="L6356" s="57">
        <f t="shared" si="475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72"/>
        <v>0</v>
      </c>
      <c r="C6357" s="57" t="str">
        <f t="shared" si="473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74"/>
        <v>0</v>
      </c>
      <c r="L6357" s="57">
        <f t="shared" si="475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72"/>
        <v>0</v>
      </c>
      <c r="C6358" s="57" t="str">
        <f t="shared" si="473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74"/>
        <v>0</v>
      </c>
      <c r="L6358" s="57">
        <f t="shared" si="475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72"/>
        <v>0</v>
      </c>
      <c r="C6359" s="57" t="str">
        <f t="shared" si="473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74"/>
        <v>0</v>
      </c>
      <c r="L6359" s="57">
        <f t="shared" si="475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72"/>
        <v>0</v>
      </c>
      <c r="C6360" s="57" t="str">
        <f t="shared" si="473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74"/>
        <v>0</v>
      </c>
      <c r="L6360" s="57">
        <f t="shared" si="475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72"/>
        <v>0</v>
      </c>
      <c r="C6361" s="57" t="str">
        <f t="shared" si="473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74"/>
        <v>0</v>
      </c>
      <c r="L6361" s="57">
        <f t="shared" si="475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72"/>
        <v>0</v>
      </c>
      <c r="C6362" s="57" t="str">
        <f t="shared" si="473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74"/>
        <v>0</v>
      </c>
      <c r="L6362" s="57">
        <f t="shared" si="475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72"/>
        <v>0</v>
      </c>
      <c r="C6363" s="57" t="str">
        <f t="shared" si="473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74"/>
        <v>0</v>
      </c>
      <c r="L6363" s="57">
        <f t="shared" si="475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72"/>
        <v>0</v>
      </c>
      <c r="C6364" s="57" t="str">
        <f t="shared" si="473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74"/>
        <v>0</v>
      </c>
      <c r="L6364" s="57">
        <f t="shared" si="475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72"/>
        <v>0</v>
      </c>
      <c r="C6365" s="57" t="str">
        <f t="shared" si="473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74"/>
        <v>0</v>
      </c>
      <c r="L6365" s="57">
        <f t="shared" si="475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72"/>
        <v>0</v>
      </c>
      <c r="C6366" s="57" t="str">
        <f t="shared" si="473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74"/>
        <v>0</v>
      </c>
      <c r="L6366" s="57">
        <f t="shared" si="475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72"/>
        <v>0</v>
      </c>
      <c r="C6367" s="57" t="str">
        <f t="shared" si="473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74"/>
        <v>0</v>
      </c>
      <c r="L6367" s="57">
        <f t="shared" si="475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72"/>
        <v>0</v>
      </c>
      <c r="C6368" s="57" t="str">
        <f t="shared" si="473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74"/>
        <v>0</v>
      </c>
      <c r="L6368" s="57">
        <f t="shared" si="475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72"/>
        <v>0</v>
      </c>
      <c r="C6369" s="57" t="str">
        <f t="shared" si="473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74"/>
        <v>0</v>
      </c>
      <c r="L6369" s="57">
        <f t="shared" si="475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72"/>
        <v>0</v>
      </c>
      <c r="C6370" s="57" t="str">
        <f t="shared" si="473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74"/>
        <v>0</v>
      </c>
      <c r="L6370" s="57">
        <f t="shared" si="475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72"/>
        <v>0</v>
      </c>
      <c r="C6371" s="57" t="str">
        <f t="shared" si="473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74"/>
        <v>0</v>
      </c>
      <c r="L6371" s="57">
        <f t="shared" si="475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72"/>
        <v>0</v>
      </c>
      <c r="C6372" s="57" t="str">
        <f t="shared" si="473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74"/>
        <v>0</v>
      </c>
      <c r="L6372" s="57">
        <f t="shared" si="475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72"/>
        <v>0</v>
      </c>
      <c r="C6373" s="57" t="str">
        <f t="shared" si="473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74"/>
        <v>0</v>
      </c>
      <c r="L6373" s="57">
        <f t="shared" si="475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72"/>
        <v>0</v>
      </c>
      <c r="C6374" s="57" t="str">
        <f t="shared" si="473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74"/>
        <v>0</v>
      </c>
      <c r="L6374" s="57">
        <f t="shared" si="475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72"/>
        <v>0</v>
      </c>
      <c r="C6375" s="57" t="str">
        <f t="shared" si="473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74"/>
        <v>0</v>
      </c>
      <c r="L6375" s="57">
        <f t="shared" si="475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ref="B6376:B6439" si="476">WEEKNUM(A6376)</f>
        <v>0</v>
      </c>
      <c r="C6376" s="57" t="str">
        <f t="shared" ref="C6376:C6439" si="477">TEXT(A6376,"Mmm")</f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74"/>
        <v>0</v>
      </c>
      <c r="L6376" s="57">
        <f t="shared" si="475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76"/>
        <v>0</v>
      </c>
      <c r="C6377" s="57" t="str">
        <f t="shared" si="477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74"/>
        <v>0</v>
      </c>
      <c r="L6377" s="57">
        <f t="shared" si="475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76"/>
        <v>0</v>
      </c>
      <c r="C6378" s="57" t="str">
        <f t="shared" si="477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74"/>
        <v>0</v>
      </c>
      <c r="L6378" s="57">
        <f t="shared" si="475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76"/>
        <v>0</v>
      </c>
      <c r="C6379" s="57" t="str">
        <f t="shared" si="477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74"/>
        <v>0</v>
      </c>
      <c r="L6379" s="57">
        <f t="shared" si="475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76"/>
        <v>0</v>
      </c>
      <c r="C6380" s="57" t="str">
        <f t="shared" si="477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74"/>
        <v>0</v>
      </c>
      <c r="L6380" s="57">
        <f t="shared" si="475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76"/>
        <v>0</v>
      </c>
      <c r="C6381" s="57" t="str">
        <f t="shared" si="477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74"/>
        <v>0</v>
      </c>
      <c r="L6381" s="57">
        <f t="shared" si="475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76"/>
        <v>0</v>
      </c>
      <c r="C6382" s="57" t="str">
        <f t="shared" si="477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74"/>
        <v>0</v>
      </c>
      <c r="L6382" s="57">
        <f t="shared" si="475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76"/>
        <v>0</v>
      </c>
      <c r="C6383" s="57" t="str">
        <f t="shared" si="477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74"/>
        <v>0</v>
      </c>
      <c r="L6383" s="57">
        <f t="shared" si="475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76"/>
        <v>0</v>
      </c>
      <c r="C6384" s="57" t="str">
        <f t="shared" si="477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74"/>
        <v>0</v>
      </c>
      <c r="L6384" s="57">
        <f t="shared" si="475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76"/>
        <v>0</v>
      </c>
      <c r="C6385" s="57" t="str">
        <f t="shared" si="477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74"/>
        <v>0</v>
      </c>
      <c r="L6385" s="57">
        <f t="shared" si="475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76"/>
        <v>0</v>
      </c>
      <c r="C6386" s="57" t="str">
        <f t="shared" si="477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74"/>
        <v>0</v>
      </c>
      <c r="L6386" s="57">
        <f t="shared" si="475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76"/>
        <v>0</v>
      </c>
      <c r="C6387" s="57" t="str">
        <f t="shared" si="477"/>
        <v>Jan</v>
      </c>
      <c r="D6387" s="4"/>
      <c r="E6387" s="57"/>
      <c r="F6387" s="57"/>
      <c r="G6387" s="57"/>
      <c r="H6387" s="57"/>
      <c r="I6387" s="57"/>
      <c r="J6387" s="57"/>
      <c r="K6387" s="57">
        <f t="shared" ref="K6387:K6450" si="478">I6387+J6387</f>
        <v>0</v>
      </c>
      <c r="L6387" s="57">
        <f t="shared" si="475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76"/>
        <v>0</v>
      </c>
      <c r="C6388" s="57" t="str">
        <f t="shared" si="477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78"/>
        <v>0</v>
      </c>
      <c r="L6388" s="57">
        <f t="shared" si="475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76"/>
        <v>0</v>
      </c>
      <c r="C6389" s="57" t="str">
        <f t="shared" si="477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78"/>
        <v>0</v>
      </c>
      <c r="L6389" s="57">
        <f t="shared" si="475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76"/>
        <v>0</v>
      </c>
      <c r="C6390" s="57" t="str">
        <f t="shared" si="477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78"/>
        <v>0</v>
      </c>
      <c r="L6390" s="57">
        <f t="shared" si="475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76"/>
        <v>0</v>
      </c>
      <c r="C6391" s="57" t="str">
        <f t="shared" si="477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78"/>
        <v>0</v>
      </c>
      <c r="L6391" s="57">
        <f t="shared" si="475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76"/>
        <v>0</v>
      </c>
      <c r="C6392" s="57" t="str">
        <f t="shared" si="477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78"/>
        <v>0</v>
      </c>
      <c r="L6392" s="57">
        <f t="shared" si="475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76"/>
        <v>0</v>
      </c>
      <c r="C6393" s="57" t="str">
        <f t="shared" si="477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78"/>
        <v>0</v>
      </c>
      <c r="L6393" s="57">
        <f t="shared" si="475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76"/>
        <v>0</v>
      </c>
      <c r="C6394" s="57" t="str">
        <f t="shared" si="477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78"/>
        <v>0</v>
      </c>
      <c r="L6394" s="57">
        <f t="shared" si="475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76"/>
        <v>0</v>
      </c>
      <c r="C6395" s="57" t="str">
        <f t="shared" si="477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78"/>
        <v>0</v>
      </c>
      <c r="L6395" s="57">
        <f t="shared" si="475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76"/>
        <v>0</v>
      </c>
      <c r="C6396" s="57" t="str">
        <f t="shared" si="477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78"/>
        <v>0</v>
      </c>
      <c r="L6396" s="57">
        <f t="shared" si="475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76"/>
        <v>0</v>
      </c>
      <c r="C6397" s="57" t="str">
        <f t="shared" si="477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78"/>
        <v>0</v>
      </c>
      <c r="L6397" s="57">
        <f t="shared" si="475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76"/>
        <v>0</v>
      </c>
      <c r="C6398" s="57" t="str">
        <f t="shared" si="477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78"/>
        <v>0</v>
      </c>
      <c r="L6398" s="57">
        <f t="shared" ref="L6398:L6461" si="479">H6398*K6398</f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76"/>
        <v>0</v>
      </c>
      <c r="C6399" s="57" t="str">
        <f t="shared" si="477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78"/>
        <v>0</v>
      </c>
      <c r="L6399" s="57">
        <f t="shared" si="479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76"/>
        <v>0</v>
      </c>
      <c r="C6400" s="57" t="str">
        <f t="shared" si="477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78"/>
        <v>0</v>
      </c>
      <c r="L6400" s="57">
        <f t="shared" si="479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76"/>
        <v>0</v>
      </c>
      <c r="C6401" s="57" t="str">
        <f t="shared" si="477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78"/>
        <v>0</v>
      </c>
      <c r="L6401" s="57">
        <f t="shared" si="479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76"/>
        <v>0</v>
      </c>
      <c r="C6402" s="57" t="str">
        <f t="shared" si="477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78"/>
        <v>0</v>
      </c>
      <c r="L6402" s="57">
        <f t="shared" si="479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76"/>
        <v>0</v>
      </c>
      <c r="C6403" s="57" t="str">
        <f t="shared" si="477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78"/>
        <v>0</v>
      </c>
      <c r="L6403" s="57">
        <f t="shared" si="479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76"/>
        <v>0</v>
      </c>
      <c r="C6404" s="57" t="str">
        <f t="shared" si="477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78"/>
        <v>0</v>
      </c>
      <c r="L6404" s="57">
        <f t="shared" si="479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76"/>
        <v>0</v>
      </c>
      <c r="C6405" s="57" t="str">
        <f t="shared" si="477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78"/>
        <v>0</v>
      </c>
      <c r="L6405" s="57">
        <f t="shared" si="479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76"/>
        <v>0</v>
      </c>
      <c r="C6406" s="57" t="str">
        <f t="shared" si="477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78"/>
        <v>0</v>
      </c>
      <c r="L6406" s="57">
        <f t="shared" si="479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76"/>
        <v>0</v>
      </c>
      <c r="C6407" s="57" t="str">
        <f t="shared" si="477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78"/>
        <v>0</v>
      </c>
      <c r="L6407" s="57">
        <f t="shared" si="479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76"/>
        <v>0</v>
      </c>
      <c r="C6408" s="57" t="str">
        <f t="shared" si="477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78"/>
        <v>0</v>
      </c>
      <c r="L6408" s="57">
        <f t="shared" si="479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76"/>
        <v>0</v>
      </c>
      <c r="C6409" s="57" t="str">
        <f t="shared" si="477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78"/>
        <v>0</v>
      </c>
      <c r="L6409" s="57">
        <f t="shared" si="479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76"/>
        <v>0</v>
      </c>
      <c r="C6410" s="57" t="str">
        <f t="shared" si="477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78"/>
        <v>0</v>
      </c>
      <c r="L6410" s="57">
        <f t="shared" si="479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76"/>
        <v>0</v>
      </c>
      <c r="C6411" s="57" t="str">
        <f t="shared" si="477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78"/>
        <v>0</v>
      </c>
      <c r="L6411" s="57">
        <f t="shared" si="479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76"/>
        <v>0</v>
      </c>
      <c r="C6412" s="57" t="str">
        <f t="shared" si="477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78"/>
        <v>0</v>
      </c>
      <c r="L6412" s="57">
        <f t="shared" si="479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76"/>
        <v>0</v>
      </c>
      <c r="C6413" s="57" t="str">
        <f t="shared" si="477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78"/>
        <v>0</v>
      </c>
      <c r="L6413" s="57">
        <f t="shared" si="479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76"/>
        <v>0</v>
      </c>
      <c r="C6414" s="57" t="str">
        <f t="shared" si="477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78"/>
        <v>0</v>
      </c>
      <c r="L6414" s="57">
        <f t="shared" si="479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76"/>
        <v>0</v>
      </c>
      <c r="C6415" s="57" t="str">
        <f t="shared" si="477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78"/>
        <v>0</v>
      </c>
      <c r="L6415" s="57">
        <f t="shared" si="479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76"/>
        <v>0</v>
      </c>
      <c r="C6416" s="57" t="str">
        <f t="shared" si="477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78"/>
        <v>0</v>
      </c>
      <c r="L6416" s="57">
        <f t="shared" si="479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76"/>
        <v>0</v>
      </c>
      <c r="C6417" s="57" t="str">
        <f t="shared" si="477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78"/>
        <v>0</v>
      </c>
      <c r="L6417" s="57">
        <f t="shared" si="479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76"/>
        <v>0</v>
      </c>
      <c r="C6418" s="57" t="str">
        <f t="shared" si="477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78"/>
        <v>0</v>
      </c>
      <c r="L6418" s="57">
        <f t="shared" si="479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76"/>
        <v>0</v>
      </c>
      <c r="C6419" s="57" t="str">
        <f t="shared" si="477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78"/>
        <v>0</v>
      </c>
      <c r="L6419" s="57">
        <f t="shared" si="479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76"/>
        <v>0</v>
      </c>
      <c r="C6420" s="57" t="str">
        <f t="shared" si="477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78"/>
        <v>0</v>
      </c>
      <c r="L6420" s="57">
        <f t="shared" si="479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76"/>
        <v>0</v>
      </c>
      <c r="C6421" s="57" t="str">
        <f t="shared" si="477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78"/>
        <v>0</v>
      </c>
      <c r="L6421" s="57">
        <f t="shared" si="479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76"/>
        <v>0</v>
      </c>
      <c r="C6422" s="57" t="str">
        <f t="shared" si="477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78"/>
        <v>0</v>
      </c>
      <c r="L6422" s="57">
        <f t="shared" si="479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76"/>
        <v>0</v>
      </c>
      <c r="C6423" s="57" t="str">
        <f t="shared" si="477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78"/>
        <v>0</v>
      </c>
      <c r="L6423" s="57">
        <f t="shared" si="479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76"/>
        <v>0</v>
      </c>
      <c r="C6424" s="57" t="str">
        <f t="shared" si="477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78"/>
        <v>0</v>
      </c>
      <c r="L6424" s="57">
        <f t="shared" si="479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76"/>
        <v>0</v>
      </c>
      <c r="C6425" s="57" t="str">
        <f t="shared" si="477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78"/>
        <v>0</v>
      </c>
      <c r="L6425" s="57">
        <f t="shared" si="479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76"/>
        <v>0</v>
      </c>
      <c r="C6426" s="57" t="str">
        <f t="shared" si="477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78"/>
        <v>0</v>
      </c>
      <c r="L6426" s="57">
        <f t="shared" si="479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76"/>
        <v>0</v>
      </c>
      <c r="C6427" s="57" t="str">
        <f t="shared" si="477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78"/>
        <v>0</v>
      </c>
      <c r="L6427" s="57">
        <f t="shared" si="479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76"/>
        <v>0</v>
      </c>
      <c r="C6428" s="57" t="str">
        <f t="shared" si="477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78"/>
        <v>0</v>
      </c>
      <c r="L6428" s="57">
        <f t="shared" si="479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76"/>
        <v>0</v>
      </c>
      <c r="C6429" s="57" t="str">
        <f t="shared" si="477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78"/>
        <v>0</v>
      </c>
      <c r="L6429" s="57">
        <f t="shared" si="479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76"/>
        <v>0</v>
      </c>
      <c r="C6430" s="57" t="str">
        <f t="shared" si="477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78"/>
        <v>0</v>
      </c>
      <c r="L6430" s="57">
        <f t="shared" si="479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76"/>
        <v>0</v>
      </c>
      <c r="C6431" s="57" t="str">
        <f t="shared" si="477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78"/>
        <v>0</v>
      </c>
      <c r="L6431" s="57">
        <f t="shared" si="479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76"/>
        <v>0</v>
      </c>
      <c r="C6432" s="57" t="str">
        <f t="shared" si="477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78"/>
        <v>0</v>
      </c>
      <c r="L6432" s="57">
        <f t="shared" si="479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76"/>
        <v>0</v>
      </c>
      <c r="C6433" s="57" t="str">
        <f t="shared" si="477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78"/>
        <v>0</v>
      </c>
      <c r="L6433" s="57">
        <f t="shared" si="479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76"/>
        <v>0</v>
      </c>
      <c r="C6434" s="57" t="str">
        <f t="shared" si="477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78"/>
        <v>0</v>
      </c>
      <c r="L6434" s="57">
        <f t="shared" si="479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76"/>
        <v>0</v>
      </c>
      <c r="C6435" s="57" t="str">
        <f t="shared" si="477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78"/>
        <v>0</v>
      </c>
      <c r="L6435" s="57">
        <f t="shared" si="479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76"/>
        <v>0</v>
      </c>
      <c r="C6436" s="57" t="str">
        <f t="shared" si="477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78"/>
        <v>0</v>
      </c>
      <c r="L6436" s="57">
        <f t="shared" si="479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76"/>
        <v>0</v>
      </c>
      <c r="C6437" s="57" t="str">
        <f t="shared" si="477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78"/>
        <v>0</v>
      </c>
      <c r="L6437" s="57">
        <f t="shared" si="479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76"/>
        <v>0</v>
      </c>
      <c r="C6438" s="57" t="str">
        <f t="shared" si="477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78"/>
        <v>0</v>
      </c>
      <c r="L6438" s="57">
        <f t="shared" si="479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76"/>
        <v>0</v>
      </c>
      <c r="C6439" s="57" t="str">
        <f t="shared" si="477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78"/>
        <v>0</v>
      </c>
      <c r="L6439" s="57">
        <f t="shared" si="479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ref="B6440:B6503" si="480">WEEKNUM(A6440)</f>
        <v>0</v>
      </c>
      <c r="C6440" s="57" t="str">
        <f t="shared" ref="C6440:C6503" si="481">TEXT(A6440,"Mmm")</f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78"/>
        <v>0</v>
      </c>
      <c r="L6440" s="57">
        <f t="shared" si="479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80"/>
        <v>0</v>
      </c>
      <c r="C6441" s="57" t="str">
        <f t="shared" si="481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78"/>
        <v>0</v>
      </c>
      <c r="L6441" s="57">
        <f t="shared" si="479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80"/>
        <v>0</v>
      </c>
      <c r="C6442" s="57" t="str">
        <f t="shared" si="481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78"/>
        <v>0</v>
      </c>
      <c r="L6442" s="57">
        <f t="shared" si="479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80"/>
        <v>0</v>
      </c>
      <c r="C6443" s="57" t="str">
        <f t="shared" si="481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78"/>
        <v>0</v>
      </c>
      <c r="L6443" s="57">
        <f t="shared" si="479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80"/>
        <v>0</v>
      </c>
      <c r="C6444" s="57" t="str">
        <f t="shared" si="481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78"/>
        <v>0</v>
      </c>
      <c r="L6444" s="57">
        <f t="shared" si="479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80"/>
        <v>0</v>
      </c>
      <c r="C6445" s="57" t="str">
        <f t="shared" si="481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78"/>
        <v>0</v>
      </c>
      <c r="L6445" s="57">
        <f t="shared" si="479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80"/>
        <v>0</v>
      </c>
      <c r="C6446" s="57" t="str">
        <f t="shared" si="481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78"/>
        <v>0</v>
      </c>
      <c r="L6446" s="57">
        <f t="shared" si="479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80"/>
        <v>0</v>
      </c>
      <c r="C6447" s="57" t="str">
        <f t="shared" si="481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78"/>
        <v>0</v>
      </c>
      <c r="L6447" s="57">
        <f t="shared" si="479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80"/>
        <v>0</v>
      </c>
      <c r="C6448" s="57" t="str">
        <f t="shared" si="481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78"/>
        <v>0</v>
      </c>
      <c r="L6448" s="57">
        <f t="shared" si="479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80"/>
        <v>0</v>
      </c>
      <c r="C6449" s="57" t="str">
        <f t="shared" si="481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78"/>
        <v>0</v>
      </c>
      <c r="L6449" s="57">
        <f t="shared" si="479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80"/>
        <v>0</v>
      </c>
      <c r="C6450" s="57" t="str">
        <f t="shared" si="481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78"/>
        <v>0</v>
      </c>
      <c r="L6450" s="57">
        <f t="shared" si="479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80"/>
        <v>0</v>
      </c>
      <c r="C6451" s="57" t="str">
        <f t="shared" si="481"/>
        <v>Jan</v>
      </c>
      <c r="D6451" s="4"/>
      <c r="E6451" s="57"/>
      <c r="F6451" s="57"/>
      <c r="G6451" s="57"/>
      <c r="H6451" s="57"/>
      <c r="I6451" s="57"/>
      <c r="J6451" s="57"/>
      <c r="K6451" s="57">
        <f t="shared" ref="K6451:K6514" si="482">I6451+J6451</f>
        <v>0</v>
      </c>
      <c r="L6451" s="57">
        <f t="shared" si="479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80"/>
        <v>0</v>
      </c>
      <c r="C6452" s="57" t="str">
        <f t="shared" si="481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82"/>
        <v>0</v>
      </c>
      <c r="L6452" s="57">
        <f t="shared" si="479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80"/>
        <v>0</v>
      </c>
      <c r="C6453" s="57" t="str">
        <f t="shared" si="481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82"/>
        <v>0</v>
      </c>
      <c r="L6453" s="57">
        <f t="shared" si="479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80"/>
        <v>0</v>
      </c>
      <c r="C6454" s="57" t="str">
        <f t="shared" si="481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82"/>
        <v>0</v>
      </c>
      <c r="L6454" s="57">
        <f t="shared" si="479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80"/>
        <v>0</v>
      </c>
      <c r="C6455" s="57" t="str">
        <f t="shared" si="481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82"/>
        <v>0</v>
      </c>
      <c r="L6455" s="57">
        <f t="shared" si="479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80"/>
        <v>0</v>
      </c>
      <c r="C6456" s="57" t="str">
        <f t="shared" si="481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82"/>
        <v>0</v>
      </c>
      <c r="L6456" s="57">
        <f t="shared" si="479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80"/>
        <v>0</v>
      </c>
      <c r="C6457" s="57" t="str">
        <f t="shared" si="481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82"/>
        <v>0</v>
      </c>
      <c r="L6457" s="57">
        <f t="shared" si="479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80"/>
        <v>0</v>
      </c>
      <c r="C6458" s="57" t="str">
        <f t="shared" si="481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82"/>
        <v>0</v>
      </c>
      <c r="L6458" s="57">
        <f t="shared" si="479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80"/>
        <v>0</v>
      </c>
      <c r="C6459" s="57" t="str">
        <f t="shared" si="481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82"/>
        <v>0</v>
      </c>
      <c r="L6459" s="57">
        <f t="shared" si="479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80"/>
        <v>0</v>
      </c>
      <c r="C6460" s="57" t="str">
        <f t="shared" si="481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82"/>
        <v>0</v>
      </c>
      <c r="L6460" s="57">
        <f t="shared" si="479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80"/>
        <v>0</v>
      </c>
      <c r="C6461" s="57" t="str">
        <f t="shared" si="481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82"/>
        <v>0</v>
      </c>
      <c r="L6461" s="57">
        <f t="shared" si="479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80"/>
        <v>0</v>
      </c>
      <c r="C6462" s="57" t="str">
        <f t="shared" si="481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82"/>
        <v>0</v>
      </c>
      <c r="L6462" s="57">
        <f t="shared" ref="L6462:L6525" si="483">H6462*K6462</f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80"/>
        <v>0</v>
      </c>
      <c r="C6463" s="57" t="str">
        <f t="shared" si="481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82"/>
        <v>0</v>
      </c>
      <c r="L6463" s="57">
        <f t="shared" si="483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80"/>
        <v>0</v>
      </c>
      <c r="C6464" s="57" t="str">
        <f t="shared" si="481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82"/>
        <v>0</v>
      </c>
      <c r="L6464" s="57">
        <f t="shared" si="483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80"/>
        <v>0</v>
      </c>
      <c r="C6465" s="57" t="str">
        <f t="shared" si="481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82"/>
        <v>0</v>
      </c>
      <c r="L6465" s="57">
        <f t="shared" si="483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80"/>
        <v>0</v>
      </c>
      <c r="C6466" s="57" t="str">
        <f t="shared" si="481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82"/>
        <v>0</v>
      </c>
      <c r="L6466" s="57">
        <f t="shared" si="483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80"/>
        <v>0</v>
      </c>
      <c r="C6467" s="57" t="str">
        <f t="shared" si="481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82"/>
        <v>0</v>
      </c>
      <c r="L6467" s="57">
        <f t="shared" si="483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80"/>
        <v>0</v>
      </c>
      <c r="C6468" s="57" t="str">
        <f t="shared" si="481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82"/>
        <v>0</v>
      </c>
      <c r="L6468" s="57">
        <f t="shared" si="483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80"/>
        <v>0</v>
      </c>
      <c r="C6469" s="57" t="str">
        <f t="shared" si="481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82"/>
        <v>0</v>
      </c>
      <c r="L6469" s="57">
        <f t="shared" si="483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80"/>
        <v>0</v>
      </c>
      <c r="C6470" s="57" t="str">
        <f t="shared" si="481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82"/>
        <v>0</v>
      </c>
      <c r="L6470" s="57">
        <f t="shared" si="483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80"/>
        <v>0</v>
      </c>
      <c r="C6471" s="57" t="str">
        <f t="shared" si="481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82"/>
        <v>0</v>
      </c>
      <c r="L6471" s="57">
        <f t="shared" si="483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80"/>
        <v>0</v>
      </c>
      <c r="C6472" s="57" t="str">
        <f t="shared" si="481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82"/>
        <v>0</v>
      </c>
      <c r="L6472" s="57">
        <f t="shared" si="483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80"/>
        <v>0</v>
      </c>
      <c r="C6473" s="57" t="str">
        <f t="shared" si="481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82"/>
        <v>0</v>
      </c>
      <c r="L6473" s="57">
        <f t="shared" si="483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80"/>
        <v>0</v>
      </c>
      <c r="C6474" s="57" t="str">
        <f t="shared" si="481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82"/>
        <v>0</v>
      </c>
      <c r="L6474" s="57">
        <f t="shared" si="483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80"/>
        <v>0</v>
      </c>
      <c r="C6475" s="57" t="str">
        <f t="shared" si="481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82"/>
        <v>0</v>
      </c>
      <c r="L6475" s="57">
        <f t="shared" si="483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80"/>
        <v>0</v>
      </c>
      <c r="C6476" s="57" t="str">
        <f t="shared" si="481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82"/>
        <v>0</v>
      </c>
      <c r="L6476" s="57">
        <f t="shared" si="483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80"/>
        <v>0</v>
      </c>
      <c r="C6477" s="57" t="str">
        <f t="shared" si="481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82"/>
        <v>0</v>
      </c>
      <c r="L6477" s="57">
        <f t="shared" si="483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80"/>
        <v>0</v>
      </c>
      <c r="C6478" s="57" t="str">
        <f t="shared" si="481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82"/>
        <v>0</v>
      </c>
      <c r="L6478" s="57">
        <f t="shared" si="483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80"/>
        <v>0</v>
      </c>
      <c r="C6479" s="57" t="str">
        <f t="shared" si="481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82"/>
        <v>0</v>
      </c>
      <c r="L6479" s="57">
        <f t="shared" si="483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80"/>
        <v>0</v>
      </c>
      <c r="C6480" s="57" t="str">
        <f t="shared" si="481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82"/>
        <v>0</v>
      </c>
      <c r="L6480" s="57">
        <f t="shared" si="483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80"/>
        <v>0</v>
      </c>
      <c r="C6481" s="57" t="str">
        <f t="shared" si="481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82"/>
        <v>0</v>
      </c>
      <c r="L6481" s="57">
        <f t="shared" si="483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80"/>
        <v>0</v>
      </c>
      <c r="C6482" s="57" t="str">
        <f t="shared" si="481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82"/>
        <v>0</v>
      </c>
      <c r="L6482" s="57">
        <f t="shared" si="483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80"/>
        <v>0</v>
      </c>
      <c r="C6483" s="57" t="str">
        <f t="shared" si="481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82"/>
        <v>0</v>
      </c>
      <c r="L6483" s="57">
        <f t="shared" si="483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80"/>
        <v>0</v>
      </c>
      <c r="C6484" s="57" t="str">
        <f t="shared" si="481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82"/>
        <v>0</v>
      </c>
      <c r="L6484" s="57">
        <f t="shared" si="483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80"/>
        <v>0</v>
      </c>
      <c r="C6485" s="57" t="str">
        <f t="shared" si="481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82"/>
        <v>0</v>
      </c>
      <c r="L6485" s="57">
        <f t="shared" si="483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80"/>
        <v>0</v>
      </c>
      <c r="C6486" s="57" t="str">
        <f t="shared" si="481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82"/>
        <v>0</v>
      </c>
      <c r="L6486" s="57">
        <f t="shared" si="483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80"/>
        <v>0</v>
      </c>
      <c r="C6487" s="57" t="str">
        <f t="shared" si="481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82"/>
        <v>0</v>
      </c>
      <c r="L6487" s="57">
        <f t="shared" si="483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80"/>
        <v>0</v>
      </c>
      <c r="C6488" s="57" t="str">
        <f t="shared" si="481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82"/>
        <v>0</v>
      </c>
      <c r="L6488" s="57">
        <f t="shared" si="483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80"/>
        <v>0</v>
      </c>
      <c r="C6489" s="57" t="str">
        <f t="shared" si="481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82"/>
        <v>0</v>
      </c>
      <c r="L6489" s="57">
        <f t="shared" si="483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80"/>
        <v>0</v>
      </c>
      <c r="C6490" s="57" t="str">
        <f t="shared" si="481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82"/>
        <v>0</v>
      </c>
      <c r="L6490" s="57">
        <f t="shared" si="483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80"/>
        <v>0</v>
      </c>
      <c r="C6491" s="57" t="str">
        <f t="shared" si="481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82"/>
        <v>0</v>
      </c>
      <c r="L6491" s="57">
        <f t="shared" si="483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80"/>
        <v>0</v>
      </c>
      <c r="C6492" s="57" t="str">
        <f t="shared" si="481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82"/>
        <v>0</v>
      </c>
      <c r="L6492" s="57">
        <f t="shared" si="483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80"/>
        <v>0</v>
      </c>
      <c r="C6493" s="57" t="str">
        <f t="shared" si="481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82"/>
        <v>0</v>
      </c>
      <c r="L6493" s="57">
        <f t="shared" si="483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80"/>
        <v>0</v>
      </c>
      <c r="C6494" s="57" t="str">
        <f t="shared" si="481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82"/>
        <v>0</v>
      </c>
      <c r="L6494" s="57">
        <f t="shared" si="483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80"/>
        <v>0</v>
      </c>
      <c r="C6495" s="57" t="str">
        <f t="shared" si="481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82"/>
        <v>0</v>
      </c>
      <c r="L6495" s="57">
        <f t="shared" si="483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80"/>
        <v>0</v>
      </c>
      <c r="C6496" s="57" t="str">
        <f t="shared" si="481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82"/>
        <v>0</v>
      </c>
      <c r="L6496" s="57">
        <f t="shared" si="483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80"/>
        <v>0</v>
      </c>
      <c r="C6497" s="57" t="str">
        <f t="shared" si="481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82"/>
        <v>0</v>
      </c>
      <c r="L6497" s="57">
        <f t="shared" si="483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80"/>
        <v>0</v>
      </c>
      <c r="C6498" s="57" t="str">
        <f t="shared" si="481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82"/>
        <v>0</v>
      </c>
      <c r="L6498" s="57">
        <f t="shared" si="483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80"/>
        <v>0</v>
      </c>
      <c r="C6499" s="57" t="str">
        <f t="shared" si="481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82"/>
        <v>0</v>
      </c>
      <c r="L6499" s="57">
        <f t="shared" si="483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80"/>
        <v>0</v>
      </c>
      <c r="C6500" s="57" t="str">
        <f t="shared" si="481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82"/>
        <v>0</v>
      </c>
      <c r="L6500" s="57">
        <f t="shared" si="483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80"/>
        <v>0</v>
      </c>
      <c r="C6501" s="57" t="str">
        <f t="shared" si="481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82"/>
        <v>0</v>
      </c>
      <c r="L6501" s="57">
        <f t="shared" si="483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80"/>
        <v>0</v>
      </c>
      <c r="C6502" s="57" t="str">
        <f t="shared" si="481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82"/>
        <v>0</v>
      </c>
      <c r="L6502" s="57">
        <f t="shared" si="483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80"/>
        <v>0</v>
      </c>
      <c r="C6503" s="57" t="str">
        <f t="shared" si="481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82"/>
        <v>0</v>
      </c>
      <c r="L6503" s="57">
        <f t="shared" si="483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ref="B6504:B6567" si="484">WEEKNUM(A6504)</f>
        <v>0</v>
      </c>
      <c r="C6504" s="57" t="str">
        <f t="shared" ref="C6504:C6567" si="485">TEXT(A6504,"Mmm")</f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82"/>
        <v>0</v>
      </c>
      <c r="L6504" s="57">
        <f t="shared" si="483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84"/>
        <v>0</v>
      </c>
      <c r="C6505" s="57" t="str">
        <f t="shared" si="485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82"/>
        <v>0</v>
      </c>
      <c r="L6505" s="57">
        <f t="shared" si="483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84"/>
        <v>0</v>
      </c>
      <c r="C6506" s="57" t="str">
        <f t="shared" si="485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82"/>
        <v>0</v>
      </c>
      <c r="L6506" s="57">
        <f t="shared" si="483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84"/>
        <v>0</v>
      </c>
      <c r="C6507" s="57" t="str">
        <f t="shared" si="485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82"/>
        <v>0</v>
      </c>
      <c r="L6507" s="57">
        <f t="shared" si="483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84"/>
        <v>0</v>
      </c>
      <c r="C6508" s="57" t="str">
        <f t="shared" si="485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82"/>
        <v>0</v>
      </c>
      <c r="L6508" s="57">
        <f t="shared" si="483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84"/>
        <v>0</v>
      </c>
      <c r="C6509" s="57" t="str">
        <f t="shared" si="485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82"/>
        <v>0</v>
      </c>
      <c r="L6509" s="57">
        <f t="shared" si="483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84"/>
        <v>0</v>
      </c>
      <c r="C6510" s="57" t="str">
        <f t="shared" si="485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82"/>
        <v>0</v>
      </c>
      <c r="L6510" s="57">
        <f t="shared" si="483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84"/>
        <v>0</v>
      </c>
      <c r="C6511" s="57" t="str">
        <f t="shared" si="485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82"/>
        <v>0</v>
      </c>
      <c r="L6511" s="57">
        <f t="shared" si="483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84"/>
        <v>0</v>
      </c>
      <c r="C6512" s="57" t="str">
        <f t="shared" si="485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82"/>
        <v>0</v>
      </c>
      <c r="L6512" s="57">
        <f t="shared" si="483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84"/>
        <v>0</v>
      </c>
      <c r="C6513" s="57" t="str">
        <f t="shared" si="485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82"/>
        <v>0</v>
      </c>
      <c r="L6513" s="57">
        <f t="shared" si="483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84"/>
        <v>0</v>
      </c>
      <c r="C6514" s="57" t="str">
        <f t="shared" si="485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82"/>
        <v>0</v>
      </c>
      <c r="L6514" s="57">
        <f t="shared" si="483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84"/>
        <v>0</v>
      </c>
      <c r="C6515" s="57" t="str">
        <f t="shared" si="485"/>
        <v>Jan</v>
      </c>
      <c r="D6515" s="4"/>
      <c r="E6515" s="57"/>
      <c r="F6515" s="57"/>
      <c r="G6515" s="57"/>
      <c r="H6515" s="57"/>
      <c r="I6515" s="57"/>
      <c r="J6515" s="57"/>
      <c r="K6515" s="57">
        <f t="shared" ref="K6515:K6578" si="486">I6515+J6515</f>
        <v>0</v>
      </c>
      <c r="L6515" s="57">
        <f t="shared" si="483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84"/>
        <v>0</v>
      </c>
      <c r="C6516" s="57" t="str">
        <f t="shared" si="485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86"/>
        <v>0</v>
      </c>
      <c r="L6516" s="57">
        <f t="shared" si="483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84"/>
        <v>0</v>
      </c>
      <c r="C6517" s="57" t="str">
        <f t="shared" si="485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86"/>
        <v>0</v>
      </c>
      <c r="L6517" s="57">
        <f t="shared" si="483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84"/>
        <v>0</v>
      </c>
      <c r="C6518" s="57" t="str">
        <f t="shared" si="485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86"/>
        <v>0</v>
      </c>
      <c r="L6518" s="57">
        <f t="shared" si="483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84"/>
        <v>0</v>
      </c>
      <c r="C6519" s="57" t="str">
        <f t="shared" si="485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86"/>
        <v>0</v>
      </c>
      <c r="L6519" s="57">
        <f t="shared" si="483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84"/>
        <v>0</v>
      </c>
      <c r="C6520" s="57" t="str">
        <f t="shared" si="485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86"/>
        <v>0</v>
      </c>
      <c r="L6520" s="57">
        <f t="shared" si="483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84"/>
        <v>0</v>
      </c>
      <c r="C6521" s="57" t="str">
        <f t="shared" si="485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86"/>
        <v>0</v>
      </c>
      <c r="L6521" s="57">
        <f t="shared" si="483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84"/>
        <v>0</v>
      </c>
      <c r="C6522" s="57" t="str">
        <f t="shared" si="485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86"/>
        <v>0</v>
      </c>
      <c r="L6522" s="57">
        <f t="shared" si="483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84"/>
        <v>0</v>
      </c>
      <c r="C6523" s="57" t="str">
        <f t="shared" si="485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86"/>
        <v>0</v>
      </c>
      <c r="L6523" s="57">
        <f t="shared" si="483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84"/>
        <v>0</v>
      </c>
      <c r="C6524" s="57" t="str">
        <f t="shared" si="485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86"/>
        <v>0</v>
      </c>
      <c r="L6524" s="57">
        <f t="shared" si="483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84"/>
        <v>0</v>
      </c>
      <c r="C6525" s="57" t="str">
        <f t="shared" si="485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86"/>
        <v>0</v>
      </c>
      <c r="L6525" s="57">
        <f t="shared" si="483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84"/>
        <v>0</v>
      </c>
      <c r="C6526" s="57" t="str">
        <f t="shared" si="485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86"/>
        <v>0</v>
      </c>
      <c r="L6526" s="57">
        <f t="shared" ref="L6526:L6589" si="487">H6526*K6526</f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84"/>
        <v>0</v>
      </c>
      <c r="C6527" s="57" t="str">
        <f t="shared" si="485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86"/>
        <v>0</v>
      </c>
      <c r="L6527" s="57">
        <f t="shared" si="487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84"/>
        <v>0</v>
      </c>
      <c r="C6528" s="57" t="str">
        <f t="shared" si="485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86"/>
        <v>0</v>
      </c>
      <c r="L6528" s="57">
        <f t="shared" si="487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84"/>
        <v>0</v>
      </c>
      <c r="C6529" s="57" t="str">
        <f t="shared" si="485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86"/>
        <v>0</v>
      </c>
      <c r="L6529" s="57">
        <f t="shared" si="487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84"/>
        <v>0</v>
      </c>
      <c r="C6530" s="57" t="str">
        <f t="shared" si="485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86"/>
        <v>0</v>
      </c>
      <c r="L6530" s="57">
        <f t="shared" si="487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84"/>
        <v>0</v>
      </c>
      <c r="C6531" s="57" t="str">
        <f t="shared" si="485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86"/>
        <v>0</v>
      </c>
      <c r="L6531" s="57">
        <f t="shared" si="487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84"/>
        <v>0</v>
      </c>
      <c r="C6532" s="57" t="str">
        <f t="shared" si="485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86"/>
        <v>0</v>
      </c>
      <c r="L6532" s="57">
        <f t="shared" si="487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84"/>
        <v>0</v>
      </c>
      <c r="C6533" s="57" t="str">
        <f t="shared" si="485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86"/>
        <v>0</v>
      </c>
      <c r="L6533" s="57">
        <f t="shared" si="487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84"/>
        <v>0</v>
      </c>
      <c r="C6534" s="57" t="str">
        <f t="shared" si="485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86"/>
        <v>0</v>
      </c>
      <c r="L6534" s="57">
        <f t="shared" si="487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84"/>
        <v>0</v>
      </c>
      <c r="C6535" s="57" t="str">
        <f t="shared" si="485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86"/>
        <v>0</v>
      </c>
      <c r="L6535" s="57">
        <f t="shared" si="487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84"/>
        <v>0</v>
      </c>
      <c r="C6536" s="57" t="str">
        <f t="shared" si="485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86"/>
        <v>0</v>
      </c>
      <c r="L6536" s="57">
        <f t="shared" si="487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84"/>
        <v>0</v>
      </c>
      <c r="C6537" s="57" t="str">
        <f t="shared" si="485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86"/>
        <v>0</v>
      </c>
      <c r="L6537" s="57">
        <f t="shared" si="487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84"/>
        <v>0</v>
      </c>
      <c r="C6538" s="57" t="str">
        <f t="shared" si="485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86"/>
        <v>0</v>
      </c>
      <c r="L6538" s="57">
        <f t="shared" si="487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84"/>
        <v>0</v>
      </c>
      <c r="C6539" s="57" t="str">
        <f t="shared" si="485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86"/>
        <v>0</v>
      </c>
      <c r="L6539" s="57">
        <f t="shared" si="487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84"/>
        <v>0</v>
      </c>
      <c r="C6540" s="57" t="str">
        <f t="shared" si="485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86"/>
        <v>0</v>
      </c>
      <c r="L6540" s="57">
        <f t="shared" si="487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84"/>
        <v>0</v>
      </c>
      <c r="C6541" s="57" t="str">
        <f t="shared" si="485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86"/>
        <v>0</v>
      </c>
      <c r="L6541" s="57">
        <f t="shared" si="487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84"/>
        <v>0</v>
      </c>
      <c r="C6542" s="57" t="str">
        <f t="shared" si="485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86"/>
        <v>0</v>
      </c>
      <c r="L6542" s="57">
        <f t="shared" si="487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84"/>
        <v>0</v>
      </c>
      <c r="C6543" s="57" t="str">
        <f t="shared" si="485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86"/>
        <v>0</v>
      </c>
      <c r="L6543" s="57">
        <f t="shared" si="487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84"/>
        <v>0</v>
      </c>
      <c r="C6544" s="57" t="str">
        <f t="shared" si="485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86"/>
        <v>0</v>
      </c>
      <c r="L6544" s="57">
        <f t="shared" si="487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84"/>
        <v>0</v>
      </c>
      <c r="C6545" s="57" t="str">
        <f t="shared" si="485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86"/>
        <v>0</v>
      </c>
      <c r="L6545" s="57">
        <f t="shared" si="487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84"/>
        <v>0</v>
      </c>
      <c r="C6546" s="57" t="str">
        <f t="shared" si="485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86"/>
        <v>0</v>
      </c>
      <c r="L6546" s="57">
        <f t="shared" si="487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84"/>
        <v>0</v>
      </c>
      <c r="C6547" s="57" t="str">
        <f t="shared" si="485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86"/>
        <v>0</v>
      </c>
      <c r="L6547" s="57">
        <f t="shared" si="487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84"/>
        <v>0</v>
      </c>
      <c r="C6548" s="57" t="str">
        <f t="shared" si="485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86"/>
        <v>0</v>
      </c>
      <c r="L6548" s="57">
        <f t="shared" si="487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84"/>
        <v>0</v>
      </c>
      <c r="C6549" s="57" t="str">
        <f t="shared" si="485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86"/>
        <v>0</v>
      </c>
      <c r="L6549" s="57">
        <f t="shared" si="487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84"/>
        <v>0</v>
      </c>
      <c r="C6550" s="57" t="str">
        <f t="shared" si="485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86"/>
        <v>0</v>
      </c>
      <c r="L6550" s="57">
        <f t="shared" si="487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84"/>
        <v>0</v>
      </c>
      <c r="C6551" s="57" t="str">
        <f t="shared" si="485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86"/>
        <v>0</v>
      </c>
      <c r="L6551" s="57">
        <f t="shared" si="487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84"/>
        <v>0</v>
      </c>
      <c r="C6552" s="57" t="str">
        <f t="shared" si="485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86"/>
        <v>0</v>
      </c>
      <c r="L6552" s="57">
        <f t="shared" si="487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84"/>
        <v>0</v>
      </c>
      <c r="C6553" s="57" t="str">
        <f t="shared" si="485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86"/>
        <v>0</v>
      </c>
      <c r="L6553" s="57">
        <f t="shared" si="487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84"/>
        <v>0</v>
      </c>
      <c r="C6554" s="57" t="str">
        <f t="shared" si="485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86"/>
        <v>0</v>
      </c>
      <c r="L6554" s="57">
        <f t="shared" si="487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84"/>
        <v>0</v>
      </c>
      <c r="C6555" s="57" t="str">
        <f t="shared" si="485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86"/>
        <v>0</v>
      </c>
      <c r="L6555" s="57">
        <f t="shared" si="487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84"/>
        <v>0</v>
      </c>
      <c r="C6556" s="57" t="str">
        <f t="shared" si="485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86"/>
        <v>0</v>
      </c>
      <c r="L6556" s="57">
        <f t="shared" si="487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84"/>
        <v>0</v>
      </c>
      <c r="C6557" s="57" t="str">
        <f t="shared" si="485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86"/>
        <v>0</v>
      </c>
      <c r="L6557" s="57">
        <f t="shared" si="487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84"/>
        <v>0</v>
      </c>
      <c r="C6558" s="57" t="str">
        <f t="shared" si="485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86"/>
        <v>0</v>
      </c>
      <c r="L6558" s="57">
        <f t="shared" si="487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84"/>
        <v>0</v>
      </c>
      <c r="C6559" s="57" t="str">
        <f t="shared" si="485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86"/>
        <v>0</v>
      </c>
      <c r="L6559" s="57">
        <f t="shared" si="487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84"/>
        <v>0</v>
      </c>
      <c r="C6560" s="57" t="str">
        <f t="shared" si="485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86"/>
        <v>0</v>
      </c>
      <c r="L6560" s="57">
        <f t="shared" si="487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84"/>
        <v>0</v>
      </c>
      <c r="C6561" s="57" t="str">
        <f t="shared" si="485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86"/>
        <v>0</v>
      </c>
      <c r="L6561" s="57">
        <f t="shared" si="487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84"/>
        <v>0</v>
      </c>
      <c r="C6562" s="57" t="str">
        <f t="shared" si="485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86"/>
        <v>0</v>
      </c>
      <c r="L6562" s="57">
        <f t="shared" si="487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84"/>
        <v>0</v>
      </c>
      <c r="C6563" s="57" t="str">
        <f t="shared" si="485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86"/>
        <v>0</v>
      </c>
      <c r="L6563" s="57">
        <f t="shared" si="487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84"/>
        <v>0</v>
      </c>
      <c r="C6564" s="57" t="str">
        <f t="shared" si="485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86"/>
        <v>0</v>
      </c>
      <c r="L6564" s="57">
        <f t="shared" si="487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84"/>
        <v>0</v>
      </c>
      <c r="C6565" s="57" t="str">
        <f t="shared" si="485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86"/>
        <v>0</v>
      </c>
      <c r="L6565" s="57">
        <f t="shared" si="487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84"/>
        <v>0</v>
      </c>
      <c r="C6566" s="57" t="str">
        <f t="shared" si="485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86"/>
        <v>0</v>
      </c>
      <c r="L6566" s="57">
        <f t="shared" si="487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84"/>
        <v>0</v>
      </c>
      <c r="C6567" s="57" t="str">
        <f t="shared" si="485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86"/>
        <v>0</v>
      </c>
      <c r="L6567" s="57">
        <f t="shared" si="487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ref="B6568:B6631" si="488">WEEKNUM(A6568)</f>
        <v>0</v>
      </c>
      <c r="C6568" s="57" t="str">
        <f t="shared" ref="C6568:C6631" si="489">TEXT(A6568,"Mmm")</f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86"/>
        <v>0</v>
      </c>
      <c r="L6568" s="57">
        <f t="shared" si="487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88"/>
        <v>0</v>
      </c>
      <c r="C6569" s="57" t="str">
        <f t="shared" si="489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86"/>
        <v>0</v>
      </c>
      <c r="L6569" s="57">
        <f t="shared" si="487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88"/>
        <v>0</v>
      </c>
      <c r="C6570" s="57" t="str">
        <f t="shared" si="489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86"/>
        <v>0</v>
      </c>
      <c r="L6570" s="57">
        <f t="shared" si="487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88"/>
        <v>0</v>
      </c>
      <c r="C6571" s="57" t="str">
        <f t="shared" si="489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86"/>
        <v>0</v>
      </c>
      <c r="L6571" s="57">
        <f t="shared" si="487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88"/>
        <v>0</v>
      </c>
      <c r="C6572" s="57" t="str">
        <f t="shared" si="489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86"/>
        <v>0</v>
      </c>
      <c r="L6572" s="57">
        <f t="shared" si="487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88"/>
        <v>0</v>
      </c>
      <c r="C6573" s="57" t="str">
        <f t="shared" si="489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86"/>
        <v>0</v>
      </c>
      <c r="L6573" s="57">
        <f t="shared" si="487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88"/>
        <v>0</v>
      </c>
      <c r="C6574" s="57" t="str">
        <f t="shared" si="489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86"/>
        <v>0</v>
      </c>
      <c r="L6574" s="57">
        <f t="shared" si="487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88"/>
        <v>0</v>
      </c>
      <c r="C6575" s="57" t="str">
        <f t="shared" si="489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86"/>
        <v>0</v>
      </c>
      <c r="L6575" s="57">
        <f t="shared" si="487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88"/>
        <v>0</v>
      </c>
      <c r="C6576" s="57" t="str">
        <f t="shared" si="489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86"/>
        <v>0</v>
      </c>
      <c r="L6576" s="57">
        <f t="shared" si="487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88"/>
        <v>0</v>
      </c>
      <c r="C6577" s="57" t="str">
        <f t="shared" si="489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86"/>
        <v>0</v>
      </c>
      <c r="L6577" s="57">
        <f t="shared" si="487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88"/>
        <v>0</v>
      </c>
      <c r="C6578" s="57" t="str">
        <f t="shared" si="489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86"/>
        <v>0</v>
      </c>
      <c r="L6578" s="57">
        <f t="shared" si="487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88"/>
        <v>0</v>
      </c>
      <c r="C6579" s="57" t="str">
        <f t="shared" si="489"/>
        <v>Jan</v>
      </c>
      <c r="D6579" s="4"/>
      <c r="E6579" s="57"/>
      <c r="F6579" s="57"/>
      <c r="G6579" s="57"/>
      <c r="H6579" s="57"/>
      <c r="I6579" s="57"/>
      <c r="J6579" s="57"/>
      <c r="K6579" s="57">
        <f t="shared" ref="K6579:K6642" si="490">I6579+J6579</f>
        <v>0</v>
      </c>
      <c r="L6579" s="57">
        <f t="shared" si="487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88"/>
        <v>0</v>
      </c>
      <c r="C6580" s="57" t="str">
        <f t="shared" si="489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90"/>
        <v>0</v>
      </c>
      <c r="L6580" s="57">
        <f t="shared" si="487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88"/>
        <v>0</v>
      </c>
      <c r="C6581" s="57" t="str">
        <f t="shared" si="489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90"/>
        <v>0</v>
      </c>
      <c r="L6581" s="57">
        <f t="shared" si="487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88"/>
        <v>0</v>
      </c>
      <c r="C6582" s="57" t="str">
        <f t="shared" si="489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90"/>
        <v>0</v>
      </c>
      <c r="L6582" s="57">
        <f t="shared" si="487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88"/>
        <v>0</v>
      </c>
      <c r="C6583" s="57" t="str">
        <f t="shared" si="489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90"/>
        <v>0</v>
      </c>
      <c r="L6583" s="57">
        <f t="shared" si="487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88"/>
        <v>0</v>
      </c>
      <c r="C6584" s="57" t="str">
        <f t="shared" si="489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90"/>
        <v>0</v>
      </c>
      <c r="L6584" s="57">
        <f t="shared" si="487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88"/>
        <v>0</v>
      </c>
      <c r="C6585" s="57" t="str">
        <f t="shared" si="489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90"/>
        <v>0</v>
      </c>
      <c r="L6585" s="57">
        <f t="shared" si="487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88"/>
        <v>0</v>
      </c>
      <c r="C6586" s="57" t="str">
        <f t="shared" si="489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90"/>
        <v>0</v>
      </c>
      <c r="L6586" s="57">
        <f t="shared" si="487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88"/>
        <v>0</v>
      </c>
      <c r="C6587" s="57" t="str">
        <f t="shared" si="489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90"/>
        <v>0</v>
      </c>
      <c r="L6587" s="57">
        <f t="shared" si="487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88"/>
        <v>0</v>
      </c>
      <c r="C6588" s="57" t="str">
        <f t="shared" si="489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90"/>
        <v>0</v>
      </c>
      <c r="L6588" s="57">
        <f t="shared" si="487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88"/>
        <v>0</v>
      </c>
      <c r="C6589" s="57" t="str">
        <f t="shared" si="489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90"/>
        <v>0</v>
      </c>
      <c r="L6589" s="57">
        <f t="shared" si="487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88"/>
        <v>0</v>
      </c>
      <c r="C6590" s="57" t="str">
        <f t="shared" si="489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90"/>
        <v>0</v>
      </c>
      <c r="L6590" s="57">
        <f t="shared" ref="L6590:L6653" si="491">H6590*K6590</f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88"/>
        <v>0</v>
      </c>
      <c r="C6591" s="57" t="str">
        <f t="shared" si="489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90"/>
        <v>0</v>
      </c>
      <c r="L6591" s="57">
        <f t="shared" si="491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88"/>
        <v>0</v>
      </c>
      <c r="C6592" s="57" t="str">
        <f t="shared" si="489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90"/>
        <v>0</v>
      </c>
      <c r="L6592" s="57">
        <f t="shared" si="491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88"/>
        <v>0</v>
      </c>
      <c r="C6593" s="57" t="str">
        <f t="shared" si="489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90"/>
        <v>0</v>
      </c>
      <c r="L6593" s="57">
        <f t="shared" si="491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88"/>
        <v>0</v>
      </c>
      <c r="C6594" s="57" t="str">
        <f t="shared" si="489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90"/>
        <v>0</v>
      </c>
      <c r="L6594" s="57">
        <f t="shared" si="491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88"/>
        <v>0</v>
      </c>
      <c r="C6595" s="57" t="str">
        <f t="shared" si="489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90"/>
        <v>0</v>
      </c>
      <c r="L6595" s="57">
        <f t="shared" si="491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88"/>
        <v>0</v>
      </c>
      <c r="C6596" s="57" t="str">
        <f t="shared" si="489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90"/>
        <v>0</v>
      </c>
      <c r="L6596" s="57">
        <f t="shared" si="491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88"/>
        <v>0</v>
      </c>
      <c r="C6597" s="57" t="str">
        <f t="shared" si="489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90"/>
        <v>0</v>
      </c>
      <c r="L6597" s="57">
        <f t="shared" si="491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88"/>
        <v>0</v>
      </c>
      <c r="C6598" s="57" t="str">
        <f t="shared" si="489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90"/>
        <v>0</v>
      </c>
      <c r="L6598" s="57">
        <f t="shared" si="491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88"/>
        <v>0</v>
      </c>
      <c r="C6599" s="57" t="str">
        <f t="shared" si="489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90"/>
        <v>0</v>
      </c>
      <c r="L6599" s="57">
        <f t="shared" si="491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88"/>
        <v>0</v>
      </c>
      <c r="C6600" s="57" t="str">
        <f t="shared" si="489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90"/>
        <v>0</v>
      </c>
      <c r="L6600" s="57">
        <f t="shared" si="491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88"/>
        <v>0</v>
      </c>
      <c r="C6601" s="57" t="str">
        <f t="shared" si="489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90"/>
        <v>0</v>
      </c>
      <c r="L6601" s="57">
        <f t="shared" si="491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88"/>
        <v>0</v>
      </c>
      <c r="C6602" s="57" t="str">
        <f t="shared" si="489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90"/>
        <v>0</v>
      </c>
      <c r="L6602" s="57">
        <f t="shared" si="491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88"/>
        <v>0</v>
      </c>
      <c r="C6603" s="57" t="str">
        <f t="shared" si="489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90"/>
        <v>0</v>
      </c>
      <c r="L6603" s="57">
        <f t="shared" si="491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88"/>
        <v>0</v>
      </c>
      <c r="C6604" s="57" t="str">
        <f t="shared" si="489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90"/>
        <v>0</v>
      </c>
      <c r="L6604" s="57">
        <f t="shared" si="491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88"/>
        <v>0</v>
      </c>
      <c r="C6605" s="57" t="str">
        <f t="shared" si="489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90"/>
        <v>0</v>
      </c>
      <c r="L6605" s="57">
        <f t="shared" si="491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88"/>
        <v>0</v>
      </c>
      <c r="C6606" s="57" t="str">
        <f t="shared" si="489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90"/>
        <v>0</v>
      </c>
      <c r="L6606" s="57">
        <f t="shared" si="491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88"/>
        <v>0</v>
      </c>
      <c r="C6607" s="57" t="str">
        <f t="shared" si="489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90"/>
        <v>0</v>
      </c>
      <c r="L6607" s="57">
        <f t="shared" si="491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88"/>
        <v>0</v>
      </c>
      <c r="C6608" s="57" t="str">
        <f t="shared" si="489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90"/>
        <v>0</v>
      </c>
      <c r="L6608" s="57">
        <f t="shared" si="491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88"/>
        <v>0</v>
      </c>
      <c r="C6609" s="57" t="str">
        <f t="shared" si="489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90"/>
        <v>0</v>
      </c>
      <c r="L6609" s="57">
        <f t="shared" si="491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88"/>
        <v>0</v>
      </c>
      <c r="C6610" s="57" t="str">
        <f t="shared" si="489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90"/>
        <v>0</v>
      </c>
      <c r="L6610" s="57">
        <f t="shared" si="491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88"/>
        <v>0</v>
      </c>
      <c r="C6611" s="57" t="str">
        <f t="shared" si="489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90"/>
        <v>0</v>
      </c>
      <c r="L6611" s="57">
        <f t="shared" si="491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88"/>
        <v>0</v>
      </c>
      <c r="C6612" s="57" t="str">
        <f t="shared" si="489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90"/>
        <v>0</v>
      </c>
      <c r="L6612" s="57">
        <f t="shared" si="491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88"/>
        <v>0</v>
      </c>
      <c r="C6613" s="57" t="str">
        <f t="shared" si="489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90"/>
        <v>0</v>
      </c>
      <c r="L6613" s="57">
        <f t="shared" si="491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88"/>
        <v>0</v>
      </c>
      <c r="C6614" s="57" t="str">
        <f t="shared" si="489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90"/>
        <v>0</v>
      </c>
      <c r="L6614" s="57">
        <f t="shared" si="491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88"/>
        <v>0</v>
      </c>
      <c r="C6615" s="57" t="str">
        <f t="shared" si="489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90"/>
        <v>0</v>
      </c>
      <c r="L6615" s="57">
        <f t="shared" si="491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88"/>
        <v>0</v>
      </c>
      <c r="C6616" s="57" t="str">
        <f t="shared" si="489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90"/>
        <v>0</v>
      </c>
      <c r="L6616" s="57">
        <f t="shared" si="491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88"/>
        <v>0</v>
      </c>
      <c r="C6617" s="57" t="str">
        <f t="shared" si="489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90"/>
        <v>0</v>
      </c>
      <c r="L6617" s="57">
        <f t="shared" si="491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88"/>
        <v>0</v>
      </c>
      <c r="C6618" s="57" t="str">
        <f t="shared" si="489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90"/>
        <v>0</v>
      </c>
      <c r="L6618" s="57">
        <f t="shared" si="491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88"/>
        <v>0</v>
      </c>
      <c r="C6619" s="57" t="str">
        <f t="shared" si="489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90"/>
        <v>0</v>
      </c>
      <c r="L6619" s="57">
        <f t="shared" si="491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88"/>
        <v>0</v>
      </c>
      <c r="C6620" s="57" t="str">
        <f t="shared" si="489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90"/>
        <v>0</v>
      </c>
      <c r="L6620" s="57">
        <f t="shared" si="491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88"/>
        <v>0</v>
      </c>
      <c r="C6621" s="57" t="str">
        <f t="shared" si="489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90"/>
        <v>0</v>
      </c>
      <c r="L6621" s="57">
        <f t="shared" si="491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88"/>
        <v>0</v>
      </c>
      <c r="C6622" s="57" t="str">
        <f t="shared" si="489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90"/>
        <v>0</v>
      </c>
      <c r="L6622" s="57">
        <f t="shared" si="491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88"/>
        <v>0</v>
      </c>
      <c r="C6623" s="57" t="str">
        <f t="shared" si="489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90"/>
        <v>0</v>
      </c>
      <c r="L6623" s="57">
        <f t="shared" si="491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88"/>
        <v>0</v>
      </c>
      <c r="C6624" s="57" t="str">
        <f t="shared" si="489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90"/>
        <v>0</v>
      </c>
      <c r="L6624" s="57">
        <f t="shared" si="491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88"/>
        <v>0</v>
      </c>
      <c r="C6625" s="57" t="str">
        <f t="shared" si="489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90"/>
        <v>0</v>
      </c>
      <c r="L6625" s="57">
        <f t="shared" si="491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88"/>
        <v>0</v>
      </c>
      <c r="C6626" s="57" t="str">
        <f t="shared" si="489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90"/>
        <v>0</v>
      </c>
      <c r="L6626" s="57">
        <f t="shared" si="491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88"/>
        <v>0</v>
      </c>
      <c r="C6627" s="57" t="str">
        <f t="shared" si="489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90"/>
        <v>0</v>
      </c>
      <c r="L6627" s="57">
        <f t="shared" si="491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88"/>
        <v>0</v>
      </c>
      <c r="C6628" s="57" t="str">
        <f t="shared" si="489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90"/>
        <v>0</v>
      </c>
      <c r="L6628" s="57">
        <f t="shared" si="491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88"/>
        <v>0</v>
      </c>
      <c r="C6629" s="57" t="str">
        <f t="shared" si="489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90"/>
        <v>0</v>
      </c>
      <c r="L6629" s="57">
        <f t="shared" si="491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88"/>
        <v>0</v>
      </c>
      <c r="C6630" s="57" t="str">
        <f t="shared" si="489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90"/>
        <v>0</v>
      </c>
      <c r="L6630" s="57">
        <f t="shared" si="491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88"/>
        <v>0</v>
      </c>
      <c r="C6631" s="57" t="str">
        <f t="shared" si="489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90"/>
        <v>0</v>
      </c>
      <c r="L6631" s="57">
        <f t="shared" si="491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ref="B6632:B6695" si="492">WEEKNUM(A6632)</f>
        <v>0</v>
      </c>
      <c r="C6632" s="57" t="str">
        <f t="shared" ref="C6632:C6695" si="493">TEXT(A6632,"Mmm")</f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90"/>
        <v>0</v>
      </c>
      <c r="L6632" s="57">
        <f t="shared" si="491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92"/>
        <v>0</v>
      </c>
      <c r="C6633" s="57" t="str">
        <f t="shared" si="493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90"/>
        <v>0</v>
      </c>
      <c r="L6633" s="57">
        <f t="shared" si="491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92"/>
        <v>0</v>
      </c>
      <c r="C6634" s="57" t="str">
        <f t="shared" si="493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90"/>
        <v>0</v>
      </c>
      <c r="L6634" s="57">
        <f t="shared" si="491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92"/>
        <v>0</v>
      </c>
      <c r="C6635" s="57" t="str">
        <f t="shared" si="493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90"/>
        <v>0</v>
      </c>
      <c r="L6635" s="57">
        <f t="shared" si="491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92"/>
        <v>0</v>
      </c>
      <c r="C6636" s="57" t="str">
        <f t="shared" si="493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90"/>
        <v>0</v>
      </c>
      <c r="L6636" s="57">
        <f t="shared" si="491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92"/>
        <v>0</v>
      </c>
      <c r="C6637" s="57" t="str">
        <f t="shared" si="493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90"/>
        <v>0</v>
      </c>
      <c r="L6637" s="57">
        <f t="shared" si="491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92"/>
        <v>0</v>
      </c>
      <c r="C6638" s="57" t="str">
        <f t="shared" si="493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90"/>
        <v>0</v>
      </c>
      <c r="L6638" s="57">
        <f t="shared" si="491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92"/>
        <v>0</v>
      </c>
      <c r="C6639" s="57" t="str">
        <f t="shared" si="493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90"/>
        <v>0</v>
      </c>
      <c r="L6639" s="57">
        <f t="shared" si="491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92"/>
        <v>0</v>
      </c>
      <c r="C6640" s="57" t="str">
        <f t="shared" si="493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90"/>
        <v>0</v>
      </c>
      <c r="L6640" s="57">
        <f t="shared" si="491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92"/>
        <v>0</v>
      </c>
      <c r="C6641" s="57" t="str">
        <f t="shared" si="493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90"/>
        <v>0</v>
      </c>
      <c r="L6641" s="57">
        <f t="shared" si="491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92"/>
        <v>0</v>
      </c>
      <c r="C6642" s="57" t="str">
        <f t="shared" si="493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90"/>
        <v>0</v>
      </c>
      <c r="L6642" s="57">
        <f t="shared" si="491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92"/>
        <v>0</v>
      </c>
      <c r="C6643" s="57" t="str">
        <f t="shared" si="493"/>
        <v>Jan</v>
      </c>
      <c r="D6643" s="4"/>
      <c r="E6643" s="57"/>
      <c r="F6643" s="57"/>
      <c r="G6643" s="57"/>
      <c r="H6643" s="57"/>
      <c r="I6643" s="57"/>
      <c r="J6643" s="57"/>
      <c r="K6643" s="57">
        <f t="shared" ref="K6643:K6706" si="494">I6643+J6643</f>
        <v>0</v>
      </c>
      <c r="L6643" s="57">
        <f t="shared" si="491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92"/>
        <v>0</v>
      </c>
      <c r="C6644" s="57" t="str">
        <f t="shared" si="493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94"/>
        <v>0</v>
      </c>
      <c r="L6644" s="57">
        <f t="shared" si="491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92"/>
        <v>0</v>
      </c>
      <c r="C6645" s="57" t="str">
        <f t="shared" si="493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94"/>
        <v>0</v>
      </c>
      <c r="L6645" s="57">
        <f t="shared" si="491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92"/>
        <v>0</v>
      </c>
      <c r="C6646" s="57" t="str">
        <f t="shared" si="493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94"/>
        <v>0</v>
      </c>
      <c r="L6646" s="57">
        <f t="shared" si="491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92"/>
        <v>0</v>
      </c>
      <c r="C6647" s="57" t="str">
        <f t="shared" si="493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94"/>
        <v>0</v>
      </c>
      <c r="L6647" s="57">
        <f t="shared" si="491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92"/>
        <v>0</v>
      </c>
      <c r="C6648" s="57" t="str">
        <f t="shared" si="493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94"/>
        <v>0</v>
      </c>
      <c r="L6648" s="57">
        <f t="shared" si="491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92"/>
        <v>0</v>
      </c>
      <c r="C6649" s="57" t="str">
        <f t="shared" si="493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94"/>
        <v>0</v>
      </c>
      <c r="L6649" s="57">
        <f t="shared" si="491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92"/>
        <v>0</v>
      </c>
      <c r="C6650" s="57" t="str">
        <f t="shared" si="493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94"/>
        <v>0</v>
      </c>
      <c r="L6650" s="57">
        <f t="shared" si="491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92"/>
        <v>0</v>
      </c>
      <c r="C6651" s="57" t="str">
        <f t="shared" si="493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94"/>
        <v>0</v>
      </c>
      <c r="L6651" s="57">
        <f t="shared" si="491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92"/>
        <v>0</v>
      </c>
      <c r="C6652" s="57" t="str">
        <f t="shared" si="493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94"/>
        <v>0</v>
      </c>
      <c r="L6652" s="57">
        <f t="shared" si="491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92"/>
        <v>0</v>
      </c>
      <c r="C6653" s="57" t="str">
        <f t="shared" si="493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94"/>
        <v>0</v>
      </c>
      <c r="L6653" s="57">
        <f t="shared" si="491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92"/>
        <v>0</v>
      </c>
      <c r="C6654" s="57" t="str">
        <f t="shared" si="493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94"/>
        <v>0</v>
      </c>
      <c r="L6654" s="57">
        <f t="shared" ref="L6654:L6717" si="495">H6654*K6654</f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92"/>
        <v>0</v>
      </c>
      <c r="C6655" s="57" t="str">
        <f t="shared" si="493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94"/>
        <v>0</v>
      </c>
      <c r="L6655" s="57">
        <f t="shared" si="495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92"/>
        <v>0</v>
      </c>
      <c r="C6656" s="57" t="str">
        <f t="shared" si="493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94"/>
        <v>0</v>
      </c>
      <c r="L6656" s="57">
        <f t="shared" si="495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92"/>
        <v>0</v>
      </c>
      <c r="C6657" s="57" t="str">
        <f t="shared" si="493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94"/>
        <v>0</v>
      </c>
      <c r="L6657" s="57">
        <f t="shared" si="495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92"/>
        <v>0</v>
      </c>
      <c r="C6658" s="57" t="str">
        <f t="shared" si="493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94"/>
        <v>0</v>
      </c>
      <c r="L6658" s="57">
        <f t="shared" si="495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92"/>
        <v>0</v>
      </c>
      <c r="C6659" s="57" t="str">
        <f t="shared" si="493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94"/>
        <v>0</v>
      </c>
      <c r="L6659" s="57">
        <f t="shared" si="495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92"/>
        <v>0</v>
      </c>
      <c r="C6660" s="57" t="str">
        <f t="shared" si="493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94"/>
        <v>0</v>
      </c>
      <c r="L6660" s="57">
        <f t="shared" si="495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92"/>
        <v>0</v>
      </c>
      <c r="C6661" s="57" t="str">
        <f t="shared" si="493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94"/>
        <v>0</v>
      </c>
      <c r="L6661" s="57">
        <f t="shared" si="495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92"/>
        <v>0</v>
      </c>
      <c r="C6662" s="57" t="str">
        <f t="shared" si="493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94"/>
        <v>0</v>
      </c>
      <c r="L6662" s="57">
        <f t="shared" si="495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92"/>
        <v>0</v>
      </c>
      <c r="C6663" s="57" t="str">
        <f t="shared" si="493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94"/>
        <v>0</v>
      </c>
      <c r="L6663" s="57">
        <f t="shared" si="495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92"/>
        <v>0</v>
      </c>
      <c r="C6664" s="57" t="str">
        <f t="shared" si="493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94"/>
        <v>0</v>
      </c>
      <c r="L6664" s="57">
        <f t="shared" si="495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92"/>
        <v>0</v>
      </c>
      <c r="C6665" s="57" t="str">
        <f t="shared" si="493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94"/>
        <v>0</v>
      </c>
      <c r="L6665" s="57">
        <f t="shared" si="495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92"/>
        <v>0</v>
      </c>
      <c r="C6666" s="57" t="str">
        <f t="shared" si="493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94"/>
        <v>0</v>
      </c>
      <c r="L6666" s="57">
        <f t="shared" si="495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92"/>
        <v>0</v>
      </c>
      <c r="C6667" s="57" t="str">
        <f t="shared" si="493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94"/>
        <v>0</v>
      </c>
      <c r="L6667" s="57">
        <f t="shared" si="495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92"/>
        <v>0</v>
      </c>
      <c r="C6668" s="57" t="str">
        <f t="shared" si="493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94"/>
        <v>0</v>
      </c>
      <c r="L6668" s="57">
        <f t="shared" si="495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92"/>
        <v>0</v>
      </c>
      <c r="C6669" s="57" t="str">
        <f t="shared" si="493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94"/>
        <v>0</v>
      </c>
      <c r="L6669" s="57">
        <f t="shared" si="495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92"/>
        <v>0</v>
      </c>
      <c r="C6670" s="57" t="str">
        <f t="shared" si="493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94"/>
        <v>0</v>
      </c>
      <c r="L6670" s="57">
        <f t="shared" si="495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92"/>
        <v>0</v>
      </c>
      <c r="C6671" s="57" t="str">
        <f t="shared" si="493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94"/>
        <v>0</v>
      </c>
      <c r="L6671" s="57">
        <f t="shared" si="495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92"/>
        <v>0</v>
      </c>
      <c r="C6672" s="57" t="str">
        <f t="shared" si="493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94"/>
        <v>0</v>
      </c>
      <c r="L6672" s="57">
        <f t="shared" si="495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92"/>
        <v>0</v>
      </c>
      <c r="C6673" s="57" t="str">
        <f t="shared" si="493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94"/>
        <v>0</v>
      </c>
      <c r="L6673" s="57">
        <f t="shared" si="495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92"/>
        <v>0</v>
      </c>
      <c r="C6674" s="57" t="str">
        <f t="shared" si="493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94"/>
        <v>0</v>
      </c>
      <c r="L6674" s="57">
        <f t="shared" si="495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92"/>
        <v>0</v>
      </c>
      <c r="C6675" s="57" t="str">
        <f t="shared" si="493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94"/>
        <v>0</v>
      </c>
      <c r="L6675" s="57">
        <f t="shared" si="495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92"/>
        <v>0</v>
      </c>
      <c r="C6676" s="57" t="str">
        <f t="shared" si="493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94"/>
        <v>0</v>
      </c>
      <c r="L6676" s="57">
        <f t="shared" si="495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92"/>
        <v>0</v>
      </c>
      <c r="C6677" s="57" t="str">
        <f t="shared" si="493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94"/>
        <v>0</v>
      </c>
      <c r="L6677" s="57">
        <f t="shared" si="495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92"/>
        <v>0</v>
      </c>
      <c r="C6678" s="57" t="str">
        <f t="shared" si="493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94"/>
        <v>0</v>
      </c>
      <c r="L6678" s="57">
        <f t="shared" si="495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92"/>
        <v>0</v>
      </c>
      <c r="C6679" s="57" t="str">
        <f t="shared" si="493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94"/>
        <v>0</v>
      </c>
      <c r="L6679" s="57">
        <f t="shared" si="495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92"/>
        <v>0</v>
      </c>
      <c r="C6680" s="57" t="str">
        <f t="shared" si="493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94"/>
        <v>0</v>
      </c>
      <c r="L6680" s="57">
        <f t="shared" si="495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92"/>
        <v>0</v>
      </c>
      <c r="C6681" s="57" t="str">
        <f t="shared" si="493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94"/>
        <v>0</v>
      </c>
      <c r="L6681" s="57">
        <f t="shared" si="495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92"/>
        <v>0</v>
      </c>
      <c r="C6682" s="57" t="str">
        <f t="shared" si="493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94"/>
        <v>0</v>
      </c>
      <c r="L6682" s="57">
        <f t="shared" si="495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92"/>
        <v>0</v>
      </c>
      <c r="C6683" s="57" t="str">
        <f t="shared" si="493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94"/>
        <v>0</v>
      </c>
      <c r="L6683" s="57">
        <f t="shared" si="495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92"/>
        <v>0</v>
      </c>
      <c r="C6684" s="57" t="str">
        <f t="shared" si="493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94"/>
        <v>0</v>
      </c>
      <c r="L6684" s="57">
        <f t="shared" si="495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92"/>
        <v>0</v>
      </c>
      <c r="C6685" s="57" t="str">
        <f t="shared" si="493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94"/>
        <v>0</v>
      </c>
      <c r="L6685" s="57">
        <f t="shared" si="495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92"/>
        <v>0</v>
      </c>
      <c r="C6686" s="57" t="str">
        <f t="shared" si="493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94"/>
        <v>0</v>
      </c>
      <c r="L6686" s="57">
        <f t="shared" si="495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92"/>
        <v>0</v>
      </c>
      <c r="C6687" s="57" t="str">
        <f t="shared" si="493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94"/>
        <v>0</v>
      </c>
      <c r="L6687" s="57">
        <f t="shared" si="495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92"/>
        <v>0</v>
      </c>
      <c r="C6688" s="57" t="str">
        <f t="shared" si="493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94"/>
        <v>0</v>
      </c>
      <c r="L6688" s="57">
        <f t="shared" si="495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92"/>
        <v>0</v>
      </c>
      <c r="C6689" s="57" t="str">
        <f t="shared" si="493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94"/>
        <v>0</v>
      </c>
      <c r="L6689" s="57">
        <f t="shared" si="495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92"/>
        <v>0</v>
      </c>
      <c r="C6690" s="57" t="str">
        <f t="shared" si="493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94"/>
        <v>0</v>
      </c>
      <c r="L6690" s="57">
        <f t="shared" si="495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92"/>
        <v>0</v>
      </c>
      <c r="C6691" s="57" t="str">
        <f t="shared" si="493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94"/>
        <v>0</v>
      </c>
      <c r="L6691" s="57">
        <f t="shared" si="495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92"/>
        <v>0</v>
      </c>
      <c r="C6692" s="57" t="str">
        <f t="shared" si="493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94"/>
        <v>0</v>
      </c>
      <c r="L6692" s="57">
        <f t="shared" si="495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92"/>
        <v>0</v>
      </c>
      <c r="C6693" s="57" t="str">
        <f t="shared" si="493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94"/>
        <v>0</v>
      </c>
      <c r="L6693" s="57">
        <f t="shared" si="495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92"/>
        <v>0</v>
      </c>
      <c r="C6694" s="57" t="str">
        <f t="shared" si="493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94"/>
        <v>0</v>
      </c>
      <c r="L6694" s="57">
        <f t="shared" si="495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92"/>
        <v>0</v>
      </c>
      <c r="C6695" s="57" t="str">
        <f t="shared" si="493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94"/>
        <v>0</v>
      </c>
      <c r="L6695" s="57">
        <f t="shared" si="495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ref="B6696:B6759" si="496">WEEKNUM(A6696)</f>
        <v>0</v>
      </c>
      <c r="C6696" s="57" t="str">
        <f t="shared" ref="C6696:C6759" si="497">TEXT(A6696,"Mmm")</f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94"/>
        <v>0</v>
      </c>
      <c r="L6696" s="57">
        <f t="shared" si="495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96"/>
        <v>0</v>
      </c>
      <c r="C6697" s="57" t="str">
        <f t="shared" si="497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94"/>
        <v>0</v>
      </c>
      <c r="L6697" s="57">
        <f t="shared" si="495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96"/>
        <v>0</v>
      </c>
      <c r="C6698" s="57" t="str">
        <f t="shared" si="497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94"/>
        <v>0</v>
      </c>
      <c r="L6698" s="57">
        <f t="shared" si="495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96"/>
        <v>0</v>
      </c>
      <c r="C6699" s="57" t="str">
        <f t="shared" si="497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94"/>
        <v>0</v>
      </c>
      <c r="L6699" s="57">
        <f t="shared" si="495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96"/>
        <v>0</v>
      </c>
      <c r="C6700" s="57" t="str">
        <f t="shared" si="497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94"/>
        <v>0</v>
      </c>
      <c r="L6700" s="57">
        <f t="shared" si="495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96"/>
        <v>0</v>
      </c>
      <c r="C6701" s="57" t="str">
        <f t="shared" si="497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94"/>
        <v>0</v>
      </c>
      <c r="L6701" s="57">
        <f t="shared" si="495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96"/>
        <v>0</v>
      </c>
      <c r="C6702" s="57" t="str">
        <f t="shared" si="497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94"/>
        <v>0</v>
      </c>
      <c r="L6702" s="57">
        <f t="shared" si="495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96"/>
        <v>0</v>
      </c>
      <c r="C6703" s="57" t="str">
        <f t="shared" si="497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94"/>
        <v>0</v>
      </c>
      <c r="L6703" s="57">
        <f t="shared" si="495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96"/>
        <v>0</v>
      </c>
      <c r="C6704" s="57" t="str">
        <f t="shared" si="497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94"/>
        <v>0</v>
      </c>
      <c r="L6704" s="57">
        <f t="shared" si="495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96"/>
        <v>0</v>
      </c>
      <c r="C6705" s="57" t="str">
        <f t="shared" si="497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94"/>
        <v>0</v>
      </c>
      <c r="L6705" s="57">
        <f t="shared" si="495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96"/>
        <v>0</v>
      </c>
      <c r="C6706" s="57" t="str">
        <f t="shared" si="497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94"/>
        <v>0</v>
      </c>
      <c r="L6706" s="57">
        <f t="shared" si="495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96"/>
        <v>0</v>
      </c>
      <c r="C6707" s="57" t="str">
        <f t="shared" si="497"/>
        <v>Jan</v>
      </c>
      <c r="D6707" s="4"/>
      <c r="E6707" s="57"/>
      <c r="F6707" s="57"/>
      <c r="G6707" s="57"/>
      <c r="H6707" s="57"/>
      <c r="I6707" s="57"/>
      <c r="J6707" s="57"/>
      <c r="K6707" s="57">
        <f t="shared" ref="K6707:K6770" si="498">I6707+J6707</f>
        <v>0</v>
      </c>
      <c r="L6707" s="57">
        <f t="shared" si="495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96"/>
        <v>0</v>
      </c>
      <c r="C6708" s="57" t="str">
        <f t="shared" si="497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98"/>
        <v>0</v>
      </c>
      <c r="L6708" s="57">
        <f t="shared" si="495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96"/>
        <v>0</v>
      </c>
      <c r="C6709" s="57" t="str">
        <f t="shared" si="497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98"/>
        <v>0</v>
      </c>
      <c r="L6709" s="57">
        <f t="shared" si="495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96"/>
        <v>0</v>
      </c>
      <c r="C6710" s="57" t="str">
        <f t="shared" si="497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98"/>
        <v>0</v>
      </c>
      <c r="L6710" s="57">
        <f t="shared" si="495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96"/>
        <v>0</v>
      </c>
      <c r="C6711" s="57" t="str">
        <f t="shared" si="497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98"/>
        <v>0</v>
      </c>
      <c r="L6711" s="57">
        <f t="shared" si="495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96"/>
        <v>0</v>
      </c>
      <c r="C6712" s="57" t="str">
        <f t="shared" si="497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98"/>
        <v>0</v>
      </c>
      <c r="L6712" s="57">
        <f t="shared" si="495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96"/>
        <v>0</v>
      </c>
      <c r="C6713" s="57" t="str">
        <f t="shared" si="497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98"/>
        <v>0</v>
      </c>
      <c r="L6713" s="57">
        <f t="shared" si="495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96"/>
        <v>0</v>
      </c>
      <c r="C6714" s="57" t="str">
        <f t="shared" si="497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98"/>
        <v>0</v>
      </c>
      <c r="L6714" s="57">
        <f t="shared" si="495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96"/>
        <v>0</v>
      </c>
      <c r="C6715" s="57" t="str">
        <f t="shared" si="497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98"/>
        <v>0</v>
      </c>
      <c r="L6715" s="57">
        <f t="shared" si="495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96"/>
        <v>0</v>
      </c>
      <c r="C6716" s="57" t="str">
        <f t="shared" si="497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98"/>
        <v>0</v>
      </c>
      <c r="L6716" s="57">
        <f t="shared" si="495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96"/>
        <v>0</v>
      </c>
      <c r="C6717" s="57" t="str">
        <f t="shared" si="497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98"/>
        <v>0</v>
      </c>
      <c r="L6717" s="57">
        <f t="shared" si="495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96"/>
        <v>0</v>
      </c>
      <c r="C6718" s="57" t="str">
        <f t="shared" si="497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98"/>
        <v>0</v>
      </c>
      <c r="L6718" s="57">
        <f t="shared" ref="L6718:L6781" si="499">H6718*K6718</f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96"/>
        <v>0</v>
      </c>
      <c r="C6719" s="57" t="str">
        <f t="shared" si="497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98"/>
        <v>0</v>
      </c>
      <c r="L6719" s="57">
        <f t="shared" si="499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96"/>
        <v>0</v>
      </c>
      <c r="C6720" s="57" t="str">
        <f t="shared" si="497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98"/>
        <v>0</v>
      </c>
      <c r="L6720" s="57">
        <f t="shared" si="499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96"/>
        <v>0</v>
      </c>
      <c r="C6721" s="57" t="str">
        <f t="shared" si="497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98"/>
        <v>0</v>
      </c>
      <c r="L6721" s="57">
        <f t="shared" si="499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96"/>
        <v>0</v>
      </c>
      <c r="C6722" s="57" t="str">
        <f t="shared" si="497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98"/>
        <v>0</v>
      </c>
      <c r="L6722" s="57">
        <f t="shared" si="499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96"/>
        <v>0</v>
      </c>
      <c r="C6723" s="57" t="str">
        <f t="shared" si="497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98"/>
        <v>0</v>
      </c>
      <c r="L6723" s="57">
        <f t="shared" si="499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96"/>
        <v>0</v>
      </c>
      <c r="C6724" s="57" t="str">
        <f t="shared" si="497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98"/>
        <v>0</v>
      </c>
      <c r="L6724" s="57">
        <f t="shared" si="499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96"/>
        <v>0</v>
      </c>
      <c r="C6725" s="57" t="str">
        <f t="shared" si="497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98"/>
        <v>0</v>
      </c>
      <c r="L6725" s="57">
        <f t="shared" si="499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96"/>
        <v>0</v>
      </c>
      <c r="C6726" s="57" t="str">
        <f t="shared" si="497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98"/>
        <v>0</v>
      </c>
      <c r="L6726" s="57">
        <f t="shared" si="499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96"/>
        <v>0</v>
      </c>
      <c r="C6727" s="57" t="str">
        <f t="shared" si="497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98"/>
        <v>0</v>
      </c>
      <c r="L6727" s="57">
        <f t="shared" si="499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96"/>
        <v>0</v>
      </c>
      <c r="C6728" s="57" t="str">
        <f t="shared" si="497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98"/>
        <v>0</v>
      </c>
      <c r="L6728" s="57">
        <f t="shared" si="499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96"/>
        <v>0</v>
      </c>
      <c r="C6729" s="57" t="str">
        <f t="shared" si="497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98"/>
        <v>0</v>
      </c>
      <c r="L6729" s="57">
        <f t="shared" si="499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96"/>
        <v>0</v>
      </c>
      <c r="C6730" s="57" t="str">
        <f t="shared" si="497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98"/>
        <v>0</v>
      </c>
      <c r="L6730" s="57">
        <f t="shared" si="499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96"/>
        <v>0</v>
      </c>
      <c r="C6731" s="57" t="str">
        <f t="shared" si="497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98"/>
        <v>0</v>
      </c>
      <c r="L6731" s="57">
        <f t="shared" si="499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96"/>
        <v>0</v>
      </c>
      <c r="C6732" s="57" t="str">
        <f t="shared" si="497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98"/>
        <v>0</v>
      </c>
      <c r="L6732" s="57">
        <f t="shared" si="499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96"/>
        <v>0</v>
      </c>
      <c r="C6733" s="57" t="str">
        <f t="shared" si="497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98"/>
        <v>0</v>
      </c>
      <c r="L6733" s="57">
        <f t="shared" si="499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96"/>
        <v>0</v>
      </c>
      <c r="C6734" s="57" t="str">
        <f t="shared" si="497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98"/>
        <v>0</v>
      </c>
      <c r="L6734" s="57">
        <f t="shared" si="499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96"/>
        <v>0</v>
      </c>
      <c r="C6735" s="57" t="str">
        <f t="shared" si="497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98"/>
        <v>0</v>
      </c>
      <c r="L6735" s="57">
        <f t="shared" si="499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96"/>
        <v>0</v>
      </c>
      <c r="C6736" s="57" t="str">
        <f t="shared" si="497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98"/>
        <v>0</v>
      </c>
      <c r="L6736" s="57">
        <f t="shared" si="499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96"/>
        <v>0</v>
      </c>
      <c r="C6737" s="57" t="str">
        <f t="shared" si="497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98"/>
        <v>0</v>
      </c>
      <c r="L6737" s="57">
        <f t="shared" si="499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96"/>
        <v>0</v>
      </c>
      <c r="C6738" s="57" t="str">
        <f t="shared" si="497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98"/>
        <v>0</v>
      </c>
      <c r="L6738" s="57">
        <f t="shared" si="499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96"/>
        <v>0</v>
      </c>
      <c r="C6739" s="57" t="str">
        <f t="shared" si="497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98"/>
        <v>0</v>
      </c>
      <c r="L6739" s="57">
        <f t="shared" si="499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96"/>
        <v>0</v>
      </c>
      <c r="C6740" s="57" t="str">
        <f t="shared" si="497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98"/>
        <v>0</v>
      </c>
      <c r="L6740" s="57">
        <f t="shared" si="499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96"/>
        <v>0</v>
      </c>
      <c r="C6741" s="57" t="str">
        <f t="shared" si="497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98"/>
        <v>0</v>
      </c>
      <c r="L6741" s="57">
        <f t="shared" si="499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96"/>
        <v>0</v>
      </c>
      <c r="C6742" s="57" t="str">
        <f t="shared" si="497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98"/>
        <v>0</v>
      </c>
      <c r="L6742" s="57">
        <f t="shared" si="499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96"/>
        <v>0</v>
      </c>
      <c r="C6743" s="57" t="str">
        <f t="shared" si="497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98"/>
        <v>0</v>
      </c>
      <c r="L6743" s="57">
        <f t="shared" si="499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96"/>
        <v>0</v>
      </c>
      <c r="C6744" s="57" t="str">
        <f t="shared" si="497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98"/>
        <v>0</v>
      </c>
      <c r="L6744" s="57">
        <f t="shared" si="499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96"/>
        <v>0</v>
      </c>
      <c r="C6745" s="57" t="str">
        <f t="shared" si="497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98"/>
        <v>0</v>
      </c>
      <c r="L6745" s="57">
        <f t="shared" si="499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96"/>
        <v>0</v>
      </c>
      <c r="C6746" s="57" t="str">
        <f t="shared" si="497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98"/>
        <v>0</v>
      </c>
      <c r="L6746" s="57">
        <f t="shared" si="499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96"/>
        <v>0</v>
      </c>
      <c r="C6747" s="57" t="str">
        <f t="shared" si="497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98"/>
        <v>0</v>
      </c>
      <c r="L6747" s="57">
        <f t="shared" si="499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96"/>
        <v>0</v>
      </c>
      <c r="C6748" s="57" t="str">
        <f t="shared" si="497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98"/>
        <v>0</v>
      </c>
      <c r="L6748" s="57">
        <f t="shared" si="499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96"/>
        <v>0</v>
      </c>
      <c r="C6749" s="57" t="str">
        <f t="shared" si="497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98"/>
        <v>0</v>
      </c>
      <c r="L6749" s="57">
        <f t="shared" si="499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96"/>
        <v>0</v>
      </c>
      <c r="C6750" s="57" t="str">
        <f t="shared" si="497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98"/>
        <v>0</v>
      </c>
      <c r="L6750" s="57">
        <f t="shared" si="499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96"/>
        <v>0</v>
      </c>
      <c r="C6751" s="57" t="str">
        <f t="shared" si="497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98"/>
        <v>0</v>
      </c>
      <c r="L6751" s="57">
        <f t="shared" si="499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96"/>
        <v>0</v>
      </c>
      <c r="C6752" s="57" t="str">
        <f t="shared" si="497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98"/>
        <v>0</v>
      </c>
      <c r="L6752" s="57">
        <f t="shared" si="499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96"/>
        <v>0</v>
      </c>
      <c r="C6753" s="57" t="str">
        <f t="shared" si="497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98"/>
        <v>0</v>
      </c>
      <c r="L6753" s="57">
        <f t="shared" si="499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96"/>
        <v>0</v>
      </c>
      <c r="C6754" s="57" t="str">
        <f t="shared" si="497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98"/>
        <v>0</v>
      </c>
      <c r="L6754" s="57">
        <f t="shared" si="499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96"/>
        <v>0</v>
      </c>
      <c r="C6755" s="57" t="str">
        <f t="shared" si="497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98"/>
        <v>0</v>
      </c>
      <c r="L6755" s="57">
        <f t="shared" si="499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96"/>
        <v>0</v>
      </c>
      <c r="C6756" s="57" t="str">
        <f t="shared" si="497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98"/>
        <v>0</v>
      </c>
      <c r="L6756" s="57">
        <f t="shared" si="499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96"/>
        <v>0</v>
      </c>
      <c r="C6757" s="57" t="str">
        <f t="shared" si="497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98"/>
        <v>0</v>
      </c>
      <c r="L6757" s="57">
        <f t="shared" si="499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96"/>
        <v>0</v>
      </c>
      <c r="C6758" s="57" t="str">
        <f t="shared" si="497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98"/>
        <v>0</v>
      </c>
      <c r="L6758" s="57">
        <f t="shared" si="499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96"/>
        <v>0</v>
      </c>
      <c r="C6759" s="57" t="str">
        <f t="shared" si="497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98"/>
        <v>0</v>
      </c>
      <c r="L6759" s="57">
        <f t="shared" si="499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ref="B6760:B6823" si="500">WEEKNUM(A6760)</f>
        <v>0</v>
      </c>
      <c r="C6760" s="57" t="str">
        <f t="shared" ref="C6760:C6823" si="501">TEXT(A6760,"Mmm")</f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98"/>
        <v>0</v>
      </c>
      <c r="L6760" s="57">
        <f t="shared" si="499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500"/>
        <v>0</v>
      </c>
      <c r="C6761" s="57" t="str">
        <f t="shared" si="501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98"/>
        <v>0</v>
      </c>
      <c r="L6761" s="57">
        <f t="shared" si="499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500"/>
        <v>0</v>
      </c>
      <c r="C6762" s="57" t="str">
        <f t="shared" si="501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98"/>
        <v>0</v>
      </c>
      <c r="L6762" s="57">
        <f t="shared" si="499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500"/>
        <v>0</v>
      </c>
      <c r="C6763" s="57" t="str">
        <f t="shared" si="501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98"/>
        <v>0</v>
      </c>
      <c r="L6763" s="57">
        <f t="shared" si="499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500"/>
        <v>0</v>
      </c>
      <c r="C6764" s="57" t="str">
        <f t="shared" si="501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98"/>
        <v>0</v>
      </c>
      <c r="L6764" s="57">
        <f t="shared" si="499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500"/>
        <v>0</v>
      </c>
      <c r="C6765" s="57" t="str">
        <f t="shared" si="501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98"/>
        <v>0</v>
      </c>
      <c r="L6765" s="57">
        <f t="shared" si="499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500"/>
        <v>0</v>
      </c>
      <c r="C6766" s="57" t="str">
        <f t="shared" si="501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98"/>
        <v>0</v>
      </c>
      <c r="L6766" s="57">
        <f t="shared" si="499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500"/>
        <v>0</v>
      </c>
      <c r="C6767" s="57" t="str">
        <f t="shared" si="501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98"/>
        <v>0</v>
      </c>
      <c r="L6767" s="57">
        <f t="shared" si="499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500"/>
        <v>0</v>
      </c>
      <c r="C6768" s="57" t="str">
        <f t="shared" si="501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98"/>
        <v>0</v>
      </c>
      <c r="L6768" s="57">
        <f t="shared" si="499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500"/>
        <v>0</v>
      </c>
      <c r="C6769" s="57" t="str">
        <f t="shared" si="501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98"/>
        <v>0</v>
      </c>
      <c r="L6769" s="57">
        <f t="shared" si="499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500"/>
        <v>0</v>
      </c>
      <c r="C6770" s="57" t="str">
        <f t="shared" si="501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98"/>
        <v>0</v>
      </c>
      <c r="L6770" s="57">
        <f t="shared" si="499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500"/>
        <v>0</v>
      </c>
      <c r="C6771" s="57" t="str">
        <f t="shared" si="501"/>
        <v>Jan</v>
      </c>
      <c r="D6771" s="4"/>
      <c r="E6771" s="57"/>
      <c r="F6771" s="57"/>
      <c r="G6771" s="57"/>
      <c r="H6771" s="57"/>
      <c r="I6771" s="57"/>
      <c r="J6771" s="57"/>
      <c r="K6771" s="57">
        <f t="shared" ref="K6771:K6834" si="502">I6771+J6771</f>
        <v>0</v>
      </c>
      <c r="L6771" s="57">
        <f t="shared" si="499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500"/>
        <v>0</v>
      </c>
      <c r="C6772" s="57" t="str">
        <f t="shared" si="501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502"/>
        <v>0</v>
      </c>
      <c r="L6772" s="57">
        <f t="shared" si="499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500"/>
        <v>0</v>
      </c>
      <c r="C6773" s="57" t="str">
        <f t="shared" si="501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502"/>
        <v>0</v>
      </c>
      <c r="L6773" s="57">
        <f t="shared" si="499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500"/>
        <v>0</v>
      </c>
      <c r="C6774" s="57" t="str">
        <f t="shared" si="501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502"/>
        <v>0</v>
      </c>
      <c r="L6774" s="57">
        <f t="shared" si="499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500"/>
        <v>0</v>
      </c>
      <c r="C6775" s="57" t="str">
        <f t="shared" si="501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502"/>
        <v>0</v>
      </c>
      <c r="L6775" s="57">
        <f t="shared" si="499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500"/>
        <v>0</v>
      </c>
      <c r="C6776" s="57" t="str">
        <f t="shared" si="501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502"/>
        <v>0</v>
      </c>
      <c r="L6776" s="57">
        <f t="shared" si="499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500"/>
        <v>0</v>
      </c>
      <c r="C6777" s="57" t="str">
        <f t="shared" si="501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502"/>
        <v>0</v>
      </c>
      <c r="L6777" s="57">
        <f t="shared" si="499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500"/>
        <v>0</v>
      </c>
      <c r="C6778" s="57" t="str">
        <f t="shared" si="501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502"/>
        <v>0</v>
      </c>
      <c r="L6778" s="57">
        <f t="shared" si="499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500"/>
        <v>0</v>
      </c>
      <c r="C6779" s="57" t="str">
        <f t="shared" si="501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502"/>
        <v>0</v>
      </c>
      <c r="L6779" s="57">
        <f t="shared" si="499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500"/>
        <v>0</v>
      </c>
      <c r="C6780" s="57" t="str">
        <f t="shared" si="501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502"/>
        <v>0</v>
      </c>
      <c r="L6780" s="57">
        <f t="shared" si="499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500"/>
        <v>0</v>
      </c>
      <c r="C6781" s="57" t="str">
        <f t="shared" si="501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502"/>
        <v>0</v>
      </c>
      <c r="L6781" s="57">
        <f t="shared" si="499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500"/>
        <v>0</v>
      </c>
      <c r="C6782" s="57" t="str">
        <f t="shared" si="501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502"/>
        <v>0</v>
      </c>
      <c r="L6782" s="57">
        <f t="shared" ref="L6782:L6845" si="503">H6782*K6782</f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500"/>
        <v>0</v>
      </c>
      <c r="C6783" s="57" t="str">
        <f t="shared" si="501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502"/>
        <v>0</v>
      </c>
      <c r="L6783" s="57">
        <f t="shared" si="503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500"/>
        <v>0</v>
      </c>
      <c r="C6784" s="57" t="str">
        <f t="shared" si="501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502"/>
        <v>0</v>
      </c>
      <c r="L6784" s="57">
        <f t="shared" si="503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500"/>
        <v>0</v>
      </c>
      <c r="C6785" s="57" t="str">
        <f t="shared" si="501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502"/>
        <v>0</v>
      </c>
      <c r="L6785" s="57">
        <f t="shared" si="503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500"/>
        <v>0</v>
      </c>
      <c r="C6786" s="57" t="str">
        <f t="shared" si="501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502"/>
        <v>0</v>
      </c>
      <c r="L6786" s="57">
        <f t="shared" si="503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500"/>
        <v>0</v>
      </c>
      <c r="C6787" s="57" t="str">
        <f t="shared" si="501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502"/>
        <v>0</v>
      </c>
      <c r="L6787" s="57">
        <f t="shared" si="503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500"/>
        <v>0</v>
      </c>
      <c r="C6788" s="57" t="str">
        <f t="shared" si="501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502"/>
        <v>0</v>
      </c>
      <c r="L6788" s="57">
        <f t="shared" si="503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500"/>
        <v>0</v>
      </c>
      <c r="C6789" s="57" t="str">
        <f t="shared" si="501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502"/>
        <v>0</v>
      </c>
      <c r="L6789" s="57">
        <f t="shared" si="503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500"/>
        <v>0</v>
      </c>
      <c r="C6790" s="57" t="str">
        <f t="shared" si="501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502"/>
        <v>0</v>
      </c>
      <c r="L6790" s="57">
        <f t="shared" si="503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500"/>
        <v>0</v>
      </c>
      <c r="C6791" s="57" t="str">
        <f t="shared" si="501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502"/>
        <v>0</v>
      </c>
      <c r="L6791" s="57">
        <f t="shared" si="503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500"/>
        <v>0</v>
      </c>
      <c r="C6792" s="57" t="str">
        <f t="shared" si="501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502"/>
        <v>0</v>
      </c>
      <c r="L6792" s="57">
        <f t="shared" si="503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500"/>
        <v>0</v>
      </c>
      <c r="C6793" s="57" t="str">
        <f t="shared" si="501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502"/>
        <v>0</v>
      </c>
      <c r="L6793" s="57">
        <f t="shared" si="503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500"/>
        <v>0</v>
      </c>
      <c r="C6794" s="57" t="str">
        <f t="shared" si="501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502"/>
        <v>0</v>
      </c>
      <c r="L6794" s="57">
        <f t="shared" si="503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500"/>
        <v>0</v>
      </c>
      <c r="C6795" s="57" t="str">
        <f t="shared" si="501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502"/>
        <v>0</v>
      </c>
      <c r="L6795" s="57">
        <f t="shared" si="503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500"/>
        <v>0</v>
      </c>
      <c r="C6796" s="57" t="str">
        <f t="shared" si="501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502"/>
        <v>0</v>
      </c>
      <c r="L6796" s="57">
        <f t="shared" si="503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500"/>
        <v>0</v>
      </c>
      <c r="C6797" s="57" t="str">
        <f t="shared" si="501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502"/>
        <v>0</v>
      </c>
      <c r="L6797" s="57">
        <f t="shared" si="503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500"/>
        <v>0</v>
      </c>
      <c r="C6798" s="57" t="str">
        <f t="shared" si="501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502"/>
        <v>0</v>
      </c>
      <c r="L6798" s="57">
        <f t="shared" si="503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500"/>
        <v>0</v>
      </c>
      <c r="C6799" s="57" t="str">
        <f t="shared" si="501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502"/>
        <v>0</v>
      </c>
      <c r="L6799" s="57">
        <f t="shared" si="503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500"/>
        <v>0</v>
      </c>
      <c r="C6800" s="57" t="str">
        <f t="shared" si="501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502"/>
        <v>0</v>
      </c>
      <c r="L6800" s="57">
        <f t="shared" si="503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500"/>
        <v>0</v>
      </c>
      <c r="C6801" s="57" t="str">
        <f t="shared" si="501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502"/>
        <v>0</v>
      </c>
      <c r="L6801" s="57">
        <f t="shared" si="503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500"/>
        <v>0</v>
      </c>
      <c r="C6802" s="57" t="str">
        <f t="shared" si="501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502"/>
        <v>0</v>
      </c>
      <c r="L6802" s="57">
        <f t="shared" si="503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500"/>
        <v>0</v>
      </c>
      <c r="C6803" s="57" t="str">
        <f t="shared" si="501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502"/>
        <v>0</v>
      </c>
      <c r="L6803" s="57">
        <f t="shared" si="503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500"/>
        <v>0</v>
      </c>
      <c r="C6804" s="57" t="str">
        <f t="shared" si="501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502"/>
        <v>0</v>
      </c>
      <c r="L6804" s="57">
        <f t="shared" si="503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500"/>
        <v>0</v>
      </c>
      <c r="C6805" s="57" t="str">
        <f t="shared" si="501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502"/>
        <v>0</v>
      </c>
      <c r="L6805" s="57">
        <f t="shared" si="503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500"/>
        <v>0</v>
      </c>
      <c r="C6806" s="57" t="str">
        <f t="shared" si="501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502"/>
        <v>0</v>
      </c>
      <c r="L6806" s="57">
        <f t="shared" si="503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500"/>
        <v>0</v>
      </c>
      <c r="C6807" s="57" t="str">
        <f t="shared" si="501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502"/>
        <v>0</v>
      </c>
      <c r="L6807" s="57">
        <f t="shared" si="503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500"/>
        <v>0</v>
      </c>
      <c r="C6808" s="57" t="str">
        <f t="shared" si="501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502"/>
        <v>0</v>
      </c>
      <c r="L6808" s="57">
        <f t="shared" si="503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500"/>
        <v>0</v>
      </c>
      <c r="C6809" s="57" t="str">
        <f t="shared" si="501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502"/>
        <v>0</v>
      </c>
      <c r="L6809" s="57">
        <f t="shared" si="503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500"/>
        <v>0</v>
      </c>
      <c r="C6810" s="57" t="str">
        <f t="shared" si="501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502"/>
        <v>0</v>
      </c>
      <c r="L6810" s="57">
        <f t="shared" si="503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500"/>
        <v>0</v>
      </c>
      <c r="C6811" s="57" t="str">
        <f t="shared" si="501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502"/>
        <v>0</v>
      </c>
      <c r="L6811" s="57">
        <f t="shared" si="503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500"/>
        <v>0</v>
      </c>
      <c r="C6812" s="57" t="str">
        <f t="shared" si="501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502"/>
        <v>0</v>
      </c>
      <c r="L6812" s="57">
        <f t="shared" si="503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500"/>
        <v>0</v>
      </c>
      <c r="C6813" s="57" t="str">
        <f t="shared" si="501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502"/>
        <v>0</v>
      </c>
      <c r="L6813" s="57">
        <f t="shared" si="503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500"/>
        <v>0</v>
      </c>
      <c r="C6814" s="57" t="str">
        <f t="shared" si="501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502"/>
        <v>0</v>
      </c>
      <c r="L6814" s="57">
        <f t="shared" si="503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500"/>
        <v>0</v>
      </c>
      <c r="C6815" s="57" t="str">
        <f t="shared" si="501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502"/>
        <v>0</v>
      </c>
      <c r="L6815" s="57">
        <f t="shared" si="503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500"/>
        <v>0</v>
      </c>
      <c r="C6816" s="57" t="str">
        <f t="shared" si="501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502"/>
        <v>0</v>
      </c>
      <c r="L6816" s="57">
        <f t="shared" si="503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500"/>
        <v>0</v>
      </c>
      <c r="C6817" s="57" t="str">
        <f t="shared" si="501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502"/>
        <v>0</v>
      </c>
      <c r="L6817" s="57">
        <f t="shared" si="503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500"/>
        <v>0</v>
      </c>
      <c r="C6818" s="57" t="str">
        <f t="shared" si="501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502"/>
        <v>0</v>
      </c>
      <c r="L6818" s="57">
        <f t="shared" si="503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500"/>
        <v>0</v>
      </c>
      <c r="C6819" s="57" t="str">
        <f t="shared" si="501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502"/>
        <v>0</v>
      </c>
      <c r="L6819" s="57">
        <f t="shared" si="503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500"/>
        <v>0</v>
      </c>
      <c r="C6820" s="57" t="str">
        <f t="shared" si="501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502"/>
        <v>0</v>
      </c>
      <c r="L6820" s="57">
        <f t="shared" si="503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500"/>
        <v>0</v>
      </c>
      <c r="C6821" s="57" t="str">
        <f t="shared" si="501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502"/>
        <v>0</v>
      </c>
      <c r="L6821" s="57">
        <f t="shared" si="503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500"/>
        <v>0</v>
      </c>
      <c r="C6822" s="57" t="str">
        <f t="shared" si="501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502"/>
        <v>0</v>
      </c>
      <c r="L6822" s="57">
        <f t="shared" si="503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500"/>
        <v>0</v>
      </c>
      <c r="C6823" s="57" t="str">
        <f t="shared" si="501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502"/>
        <v>0</v>
      </c>
      <c r="L6823" s="57">
        <f t="shared" si="503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ref="B6824:B6887" si="504">WEEKNUM(A6824)</f>
        <v>0</v>
      </c>
      <c r="C6824" s="57" t="str">
        <f t="shared" ref="C6824:C6887" si="505">TEXT(A6824,"Mmm")</f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502"/>
        <v>0</v>
      </c>
      <c r="L6824" s="57">
        <f t="shared" si="503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504"/>
        <v>0</v>
      </c>
      <c r="C6825" s="57" t="str">
        <f t="shared" si="505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502"/>
        <v>0</v>
      </c>
      <c r="L6825" s="57">
        <f t="shared" si="503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504"/>
        <v>0</v>
      </c>
      <c r="C6826" s="57" t="str">
        <f t="shared" si="505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502"/>
        <v>0</v>
      </c>
      <c r="L6826" s="57">
        <f t="shared" si="503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504"/>
        <v>0</v>
      </c>
      <c r="C6827" s="57" t="str">
        <f t="shared" si="505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502"/>
        <v>0</v>
      </c>
      <c r="L6827" s="57">
        <f t="shared" si="503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504"/>
        <v>0</v>
      </c>
      <c r="C6828" s="57" t="str">
        <f t="shared" si="505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502"/>
        <v>0</v>
      </c>
      <c r="L6828" s="57">
        <f t="shared" si="503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504"/>
        <v>0</v>
      </c>
      <c r="C6829" s="57" t="str">
        <f t="shared" si="505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502"/>
        <v>0</v>
      </c>
      <c r="L6829" s="57">
        <f t="shared" si="503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504"/>
        <v>0</v>
      </c>
      <c r="C6830" s="57" t="str">
        <f t="shared" si="505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502"/>
        <v>0</v>
      </c>
      <c r="L6830" s="57">
        <f t="shared" si="503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504"/>
        <v>0</v>
      </c>
      <c r="C6831" s="57" t="str">
        <f t="shared" si="505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502"/>
        <v>0</v>
      </c>
      <c r="L6831" s="57">
        <f t="shared" si="503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504"/>
        <v>0</v>
      </c>
      <c r="C6832" s="57" t="str">
        <f t="shared" si="505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502"/>
        <v>0</v>
      </c>
      <c r="L6832" s="57">
        <f t="shared" si="503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504"/>
        <v>0</v>
      </c>
      <c r="C6833" s="57" t="str">
        <f t="shared" si="505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502"/>
        <v>0</v>
      </c>
      <c r="L6833" s="57">
        <f t="shared" si="503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504"/>
        <v>0</v>
      </c>
      <c r="C6834" s="57" t="str">
        <f t="shared" si="505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502"/>
        <v>0</v>
      </c>
      <c r="L6834" s="57">
        <f t="shared" si="503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504"/>
        <v>0</v>
      </c>
      <c r="C6835" s="57" t="str">
        <f t="shared" si="505"/>
        <v>Jan</v>
      </c>
      <c r="D6835" s="4"/>
      <c r="E6835" s="57"/>
      <c r="F6835" s="57"/>
      <c r="G6835" s="57"/>
      <c r="H6835" s="57"/>
      <c r="I6835" s="57"/>
      <c r="J6835" s="57"/>
      <c r="K6835" s="57">
        <f t="shared" ref="K6835:K6898" si="506">I6835+J6835</f>
        <v>0</v>
      </c>
      <c r="L6835" s="57">
        <f t="shared" si="503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504"/>
        <v>0</v>
      </c>
      <c r="C6836" s="57" t="str">
        <f t="shared" si="505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506"/>
        <v>0</v>
      </c>
      <c r="L6836" s="57">
        <f t="shared" si="503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504"/>
        <v>0</v>
      </c>
      <c r="C6837" s="57" t="str">
        <f t="shared" si="505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06"/>
        <v>0</v>
      </c>
      <c r="L6837" s="57">
        <f t="shared" si="503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504"/>
        <v>0</v>
      </c>
      <c r="C6838" s="57" t="str">
        <f t="shared" si="505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06"/>
        <v>0</v>
      </c>
      <c r="L6838" s="57">
        <f t="shared" si="503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504"/>
        <v>0</v>
      </c>
      <c r="C6839" s="57" t="str">
        <f t="shared" si="505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06"/>
        <v>0</v>
      </c>
      <c r="L6839" s="57">
        <f t="shared" si="503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504"/>
        <v>0</v>
      </c>
      <c r="C6840" s="57" t="str">
        <f t="shared" si="505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06"/>
        <v>0</v>
      </c>
      <c r="L6840" s="57">
        <f t="shared" si="503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504"/>
        <v>0</v>
      </c>
      <c r="C6841" s="57" t="str">
        <f t="shared" si="505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06"/>
        <v>0</v>
      </c>
      <c r="L6841" s="57">
        <f t="shared" si="503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504"/>
        <v>0</v>
      </c>
      <c r="C6842" s="57" t="str">
        <f t="shared" si="505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06"/>
        <v>0</v>
      </c>
      <c r="L6842" s="57">
        <f t="shared" si="503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504"/>
        <v>0</v>
      </c>
      <c r="C6843" s="57" t="str">
        <f t="shared" si="505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06"/>
        <v>0</v>
      </c>
      <c r="L6843" s="57">
        <f t="shared" si="503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504"/>
        <v>0</v>
      </c>
      <c r="C6844" s="57" t="str">
        <f t="shared" si="505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06"/>
        <v>0</v>
      </c>
      <c r="L6844" s="57">
        <f t="shared" si="503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504"/>
        <v>0</v>
      </c>
      <c r="C6845" s="57" t="str">
        <f t="shared" si="505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06"/>
        <v>0</v>
      </c>
      <c r="L6845" s="57">
        <f t="shared" si="503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504"/>
        <v>0</v>
      </c>
      <c r="C6846" s="57" t="str">
        <f t="shared" si="505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06"/>
        <v>0</v>
      </c>
      <c r="L6846" s="57">
        <f t="shared" ref="L6846:L6909" si="507">H6846*K6846</f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504"/>
        <v>0</v>
      </c>
      <c r="C6847" s="57" t="str">
        <f t="shared" si="505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06"/>
        <v>0</v>
      </c>
      <c r="L6847" s="57">
        <f t="shared" si="507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504"/>
        <v>0</v>
      </c>
      <c r="C6848" s="57" t="str">
        <f t="shared" si="505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06"/>
        <v>0</v>
      </c>
      <c r="L6848" s="57">
        <f t="shared" si="507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504"/>
        <v>0</v>
      </c>
      <c r="C6849" s="57" t="str">
        <f t="shared" si="505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06"/>
        <v>0</v>
      </c>
      <c r="L6849" s="57">
        <f t="shared" si="507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504"/>
        <v>0</v>
      </c>
      <c r="C6850" s="57" t="str">
        <f t="shared" si="505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06"/>
        <v>0</v>
      </c>
      <c r="L6850" s="57">
        <f t="shared" si="507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504"/>
        <v>0</v>
      </c>
      <c r="C6851" s="57" t="str">
        <f t="shared" si="505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06"/>
        <v>0</v>
      </c>
      <c r="L6851" s="57">
        <f t="shared" si="507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504"/>
        <v>0</v>
      </c>
      <c r="C6852" s="57" t="str">
        <f t="shared" si="505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06"/>
        <v>0</v>
      </c>
      <c r="L6852" s="57">
        <f t="shared" si="507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504"/>
        <v>0</v>
      </c>
      <c r="C6853" s="57" t="str">
        <f t="shared" si="505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06"/>
        <v>0</v>
      </c>
      <c r="L6853" s="57">
        <f t="shared" si="507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504"/>
        <v>0</v>
      </c>
      <c r="C6854" s="57" t="str">
        <f t="shared" si="505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06"/>
        <v>0</v>
      </c>
      <c r="L6854" s="57">
        <f t="shared" si="507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504"/>
        <v>0</v>
      </c>
      <c r="C6855" s="57" t="str">
        <f t="shared" si="505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06"/>
        <v>0</v>
      </c>
      <c r="L6855" s="57">
        <f t="shared" si="507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504"/>
        <v>0</v>
      </c>
      <c r="C6856" s="57" t="str">
        <f t="shared" si="505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06"/>
        <v>0</v>
      </c>
      <c r="L6856" s="57">
        <f t="shared" si="507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504"/>
        <v>0</v>
      </c>
      <c r="C6857" s="57" t="str">
        <f t="shared" si="505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06"/>
        <v>0</v>
      </c>
      <c r="L6857" s="57">
        <f t="shared" si="507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504"/>
        <v>0</v>
      </c>
      <c r="C6858" s="57" t="str">
        <f t="shared" si="505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06"/>
        <v>0</v>
      </c>
      <c r="L6858" s="57">
        <f t="shared" si="507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504"/>
        <v>0</v>
      </c>
      <c r="C6859" s="57" t="str">
        <f t="shared" si="505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06"/>
        <v>0</v>
      </c>
      <c r="L6859" s="57">
        <f t="shared" si="507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504"/>
        <v>0</v>
      </c>
      <c r="C6860" s="57" t="str">
        <f t="shared" si="505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06"/>
        <v>0</v>
      </c>
      <c r="L6860" s="57">
        <f t="shared" si="507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504"/>
        <v>0</v>
      </c>
      <c r="C6861" s="57" t="str">
        <f t="shared" si="505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06"/>
        <v>0</v>
      </c>
      <c r="L6861" s="57">
        <f t="shared" si="507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504"/>
        <v>0</v>
      </c>
      <c r="C6862" s="57" t="str">
        <f t="shared" si="505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06"/>
        <v>0</v>
      </c>
      <c r="L6862" s="57">
        <f t="shared" si="507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504"/>
        <v>0</v>
      </c>
      <c r="C6863" s="57" t="str">
        <f t="shared" si="505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06"/>
        <v>0</v>
      </c>
      <c r="L6863" s="57">
        <f t="shared" si="507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504"/>
        <v>0</v>
      </c>
      <c r="C6864" s="57" t="str">
        <f t="shared" si="505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06"/>
        <v>0</v>
      </c>
      <c r="L6864" s="57">
        <f t="shared" si="507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504"/>
        <v>0</v>
      </c>
      <c r="C6865" s="57" t="str">
        <f t="shared" si="505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06"/>
        <v>0</v>
      </c>
      <c r="L6865" s="57">
        <f t="shared" si="507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504"/>
        <v>0</v>
      </c>
      <c r="C6866" s="57" t="str">
        <f t="shared" si="505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06"/>
        <v>0</v>
      </c>
      <c r="L6866" s="57">
        <f t="shared" si="507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504"/>
        <v>0</v>
      </c>
      <c r="C6867" s="57" t="str">
        <f t="shared" si="505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06"/>
        <v>0</v>
      </c>
      <c r="L6867" s="57">
        <f t="shared" si="507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504"/>
        <v>0</v>
      </c>
      <c r="C6868" s="57" t="str">
        <f t="shared" si="505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06"/>
        <v>0</v>
      </c>
      <c r="L6868" s="57">
        <f t="shared" si="507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504"/>
        <v>0</v>
      </c>
      <c r="C6869" s="57" t="str">
        <f t="shared" si="505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06"/>
        <v>0</v>
      </c>
      <c r="L6869" s="57">
        <f t="shared" si="507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504"/>
        <v>0</v>
      </c>
      <c r="C6870" s="57" t="str">
        <f t="shared" si="505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06"/>
        <v>0</v>
      </c>
      <c r="L6870" s="57">
        <f t="shared" si="507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504"/>
        <v>0</v>
      </c>
      <c r="C6871" s="57" t="str">
        <f t="shared" si="505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06"/>
        <v>0</v>
      </c>
      <c r="L6871" s="57">
        <f t="shared" si="507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504"/>
        <v>0</v>
      </c>
      <c r="C6872" s="57" t="str">
        <f t="shared" si="505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06"/>
        <v>0</v>
      </c>
      <c r="L6872" s="57">
        <f t="shared" si="507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504"/>
        <v>0</v>
      </c>
      <c r="C6873" s="57" t="str">
        <f t="shared" si="505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06"/>
        <v>0</v>
      </c>
      <c r="L6873" s="57">
        <f t="shared" si="507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504"/>
        <v>0</v>
      </c>
      <c r="C6874" s="57" t="str">
        <f t="shared" si="505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06"/>
        <v>0</v>
      </c>
      <c r="L6874" s="57">
        <f t="shared" si="507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504"/>
        <v>0</v>
      </c>
      <c r="C6875" s="57" t="str">
        <f t="shared" si="505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06"/>
        <v>0</v>
      </c>
      <c r="L6875" s="57">
        <f t="shared" si="507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504"/>
        <v>0</v>
      </c>
      <c r="C6876" s="57" t="str">
        <f t="shared" si="505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06"/>
        <v>0</v>
      </c>
      <c r="L6876" s="57">
        <f t="shared" si="507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504"/>
        <v>0</v>
      </c>
      <c r="C6877" s="57" t="str">
        <f t="shared" si="505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06"/>
        <v>0</v>
      </c>
      <c r="L6877" s="57">
        <f t="shared" si="507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504"/>
        <v>0</v>
      </c>
      <c r="C6878" s="57" t="str">
        <f t="shared" si="505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06"/>
        <v>0</v>
      </c>
      <c r="L6878" s="57">
        <f t="shared" si="507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504"/>
        <v>0</v>
      </c>
      <c r="C6879" s="57" t="str">
        <f t="shared" si="505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06"/>
        <v>0</v>
      </c>
      <c r="L6879" s="57">
        <f t="shared" si="507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504"/>
        <v>0</v>
      </c>
      <c r="C6880" s="57" t="str">
        <f t="shared" si="505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06"/>
        <v>0</v>
      </c>
      <c r="L6880" s="57">
        <f t="shared" si="507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504"/>
        <v>0</v>
      </c>
      <c r="C6881" s="57" t="str">
        <f t="shared" si="505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06"/>
        <v>0</v>
      </c>
      <c r="L6881" s="57">
        <f t="shared" si="507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504"/>
        <v>0</v>
      </c>
      <c r="C6882" s="57" t="str">
        <f t="shared" si="505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06"/>
        <v>0</v>
      </c>
      <c r="L6882" s="57">
        <f t="shared" si="507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504"/>
        <v>0</v>
      </c>
      <c r="C6883" s="57" t="str">
        <f t="shared" si="505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06"/>
        <v>0</v>
      </c>
      <c r="L6883" s="57">
        <f t="shared" si="507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504"/>
        <v>0</v>
      </c>
      <c r="C6884" s="57" t="str">
        <f t="shared" si="505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06"/>
        <v>0</v>
      </c>
      <c r="L6884" s="57">
        <f t="shared" si="507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504"/>
        <v>0</v>
      </c>
      <c r="C6885" s="57" t="str">
        <f t="shared" si="505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06"/>
        <v>0</v>
      </c>
      <c r="L6885" s="57">
        <f t="shared" si="507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504"/>
        <v>0</v>
      </c>
      <c r="C6886" s="57" t="str">
        <f t="shared" si="505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06"/>
        <v>0</v>
      </c>
      <c r="L6886" s="57">
        <f t="shared" si="507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504"/>
        <v>0</v>
      </c>
      <c r="C6887" s="57" t="str">
        <f t="shared" si="505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06"/>
        <v>0</v>
      </c>
      <c r="L6887" s="57">
        <f t="shared" si="507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ref="B6888:B6951" si="508">WEEKNUM(A6888)</f>
        <v>0</v>
      </c>
      <c r="C6888" s="57" t="str">
        <f t="shared" ref="C6888:C6951" si="509">TEXT(A6888,"Mmm")</f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06"/>
        <v>0</v>
      </c>
      <c r="L6888" s="57">
        <f t="shared" si="507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508"/>
        <v>0</v>
      </c>
      <c r="C6889" s="57" t="str">
        <f t="shared" si="509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06"/>
        <v>0</v>
      </c>
      <c r="L6889" s="57">
        <f t="shared" si="507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08"/>
        <v>0</v>
      </c>
      <c r="C6890" s="57" t="str">
        <f t="shared" si="509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06"/>
        <v>0</v>
      </c>
      <c r="L6890" s="57">
        <f t="shared" si="507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08"/>
        <v>0</v>
      </c>
      <c r="C6891" s="57" t="str">
        <f t="shared" si="509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06"/>
        <v>0</v>
      </c>
      <c r="L6891" s="57">
        <f t="shared" si="507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08"/>
        <v>0</v>
      </c>
      <c r="C6892" s="57" t="str">
        <f t="shared" si="509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06"/>
        <v>0</v>
      </c>
      <c r="L6892" s="57">
        <f t="shared" si="507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08"/>
        <v>0</v>
      </c>
      <c r="C6893" s="57" t="str">
        <f t="shared" si="509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506"/>
        <v>0</v>
      </c>
      <c r="L6893" s="57">
        <f t="shared" si="507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08"/>
        <v>0</v>
      </c>
      <c r="C6894" s="57" t="str">
        <f t="shared" si="509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06"/>
        <v>0</v>
      </c>
      <c r="L6894" s="57">
        <f t="shared" si="507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08"/>
        <v>0</v>
      </c>
      <c r="C6895" s="57" t="str">
        <f t="shared" si="509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06"/>
        <v>0</v>
      </c>
      <c r="L6895" s="57">
        <f t="shared" si="507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08"/>
        <v>0</v>
      </c>
      <c r="C6896" s="57" t="str">
        <f t="shared" si="509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06"/>
        <v>0</v>
      </c>
      <c r="L6896" s="57">
        <f t="shared" si="507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08"/>
        <v>0</v>
      </c>
      <c r="C6897" s="57" t="str">
        <f t="shared" si="509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06"/>
        <v>0</v>
      </c>
      <c r="L6897" s="57">
        <f t="shared" si="507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08"/>
        <v>0</v>
      </c>
      <c r="C6898" s="57" t="str">
        <f t="shared" si="509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506"/>
        <v>0</v>
      </c>
      <c r="L6898" s="57">
        <f t="shared" si="507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08"/>
        <v>0</v>
      </c>
      <c r="C6899" s="57" t="str">
        <f t="shared" si="509"/>
        <v>Jan</v>
      </c>
      <c r="D6899" s="4"/>
      <c r="E6899" s="57"/>
      <c r="F6899" s="57"/>
      <c r="G6899" s="57"/>
      <c r="H6899" s="57"/>
      <c r="I6899" s="57"/>
      <c r="J6899" s="57"/>
      <c r="K6899" s="57">
        <f t="shared" ref="K6899:K6962" si="510">I6899+J6899</f>
        <v>0</v>
      </c>
      <c r="L6899" s="57">
        <f t="shared" si="507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08"/>
        <v>0</v>
      </c>
      <c r="C6900" s="57" t="str">
        <f t="shared" si="509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510"/>
        <v>0</v>
      </c>
      <c r="L6900" s="57">
        <f t="shared" si="507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08"/>
        <v>0</v>
      </c>
      <c r="C6901" s="57" t="str">
        <f t="shared" si="509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10"/>
        <v>0</v>
      </c>
      <c r="L6901" s="57">
        <f t="shared" si="507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08"/>
        <v>0</v>
      </c>
      <c r="C6902" s="57" t="str">
        <f t="shared" si="509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10"/>
        <v>0</v>
      </c>
      <c r="L6902" s="57">
        <f t="shared" si="507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08"/>
        <v>0</v>
      </c>
      <c r="C6903" s="57" t="str">
        <f t="shared" si="509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10"/>
        <v>0</v>
      </c>
      <c r="L6903" s="57">
        <f t="shared" si="507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08"/>
        <v>0</v>
      </c>
      <c r="C6904" s="57" t="str">
        <f t="shared" si="509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10"/>
        <v>0</v>
      </c>
      <c r="L6904" s="57">
        <f t="shared" si="507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08"/>
        <v>0</v>
      </c>
      <c r="C6905" s="57" t="str">
        <f t="shared" si="509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10"/>
        <v>0</v>
      </c>
      <c r="L6905" s="57">
        <f t="shared" si="507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08"/>
        <v>0</v>
      </c>
      <c r="C6906" s="57" t="str">
        <f t="shared" si="509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10"/>
        <v>0</v>
      </c>
      <c r="L6906" s="57">
        <f t="shared" si="507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08"/>
        <v>0</v>
      </c>
      <c r="C6907" s="57" t="str">
        <f t="shared" si="509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10"/>
        <v>0</v>
      </c>
      <c r="L6907" s="57">
        <f t="shared" si="507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08"/>
        <v>0</v>
      </c>
      <c r="C6908" s="57" t="str">
        <f t="shared" si="509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10"/>
        <v>0</v>
      </c>
      <c r="L6908" s="57">
        <f t="shared" si="507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08"/>
        <v>0</v>
      </c>
      <c r="C6909" s="57" t="str">
        <f t="shared" si="509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10"/>
        <v>0</v>
      </c>
      <c r="L6909" s="57">
        <f t="shared" si="507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08"/>
        <v>0</v>
      </c>
      <c r="C6910" s="57" t="str">
        <f t="shared" si="509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10"/>
        <v>0</v>
      </c>
      <c r="L6910" s="57">
        <f t="shared" ref="L6910:L6973" si="511">H6910*K6910</f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08"/>
        <v>0</v>
      </c>
      <c r="C6911" s="57" t="str">
        <f t="shared" si="509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10"/>
        <v>0</v>
      </c>
      <c r="L6911" s="57">
        <f t="shared" si="511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08"/>
        <v>0</v>
      </c>
      <c r="C6912" s="57" t="str">
        <f t="shared" si="509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10"/>
        <v>0</v>
      </c>
      <c r="L6912" s="57">
        <f t="shared" si="511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08"/>
        <v>0</v>
      </c>
      <c r="C6913" s="57" t="str">
        <f t="shared" si="509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10"/>
        <v>0</v>
      </c>
      <c r="L6913" s="57">
        <f t="shared" si="511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08"/>
        <v>0</v>
      </c>
      <c r="C6914" s="57" t="str">
        <f t="shared" si="509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10"/>
        <v>0</v>
      </c>
      <c r="L6914" s="57">
        <f t="shared" si="511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08"/>
        <v>0</v>
      </c>
      <c r="C6915" s="57" t="str">
        <f t="shared" si="509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10"/>
        <v>0</v>
      </c>
      <c r="L6915" s="57">
        <f t="shared" si="511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08"/>
        <v>0</v>
      </c>
      <c r="C6916" s="57" t="str">
        <f t="shared" si="509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10"/>
        <v>0</v>
      </c>
      <c r="L6916" s="57">
        <f t="shared" si="511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08"/>
        <v>0</v>
      </c>
      <c r="C6917" s="57" t="str">
        <f t="shared" si="509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10"/>
        <v>0</v>
      </c>
      <c r="L6917" s="57">
        <f t="shared" si="511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08"/>
        <v>0</v>
      </c>
      <c r="C6918" s="57" t="str">
        <f t="shared" si="509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10"/>
        <v>0</v>
      </c>
      <c r="L6918" s="57">
        <f t="shared" si="511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08"/>
        <v>0</v>
      </c>
      <c r="C6919" s="57" t="str">
        <f t="shared" si="509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10"/>
        <v>0</v>
      </c>
      <c r="L6919" s="57">
        <f t="shared" si="511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08"/>
        <v>0</v>
      </c>
      <c r="C6920" s="57" t="str">
        <f t="shared" si="509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10"/>
        <v>0</v>
      </c>
      <c r="L6920" s="57">
        <f t="shared" si="511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08"/>
        <v>0</v>
      </c>
      <c r="C6921" s="57" t="str">
        <f t="shared" si="509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10"/>
        <v>0</v>
      </c>
      <c r="L6921" s="57">
        <f t="shared" si="511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08"/>
        <v>0</v>
      </c>
      <c r="C6922" s="57" t="str">
        <f t="shared" si="509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10"/>
        <v>0</v>
      </c>
      <c r="L6922" s="57">
        <f t="shared" si="511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08"/>
        <v>0</v>
      </c>
      <c r="C6923" s="57" t="str">
        <f t="shared" si="509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10"/>
        <v>0</v>
      </c>
      <c r="L6923" s="57">
        <f t="shared" si="511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08"/>
        <v>0</v>
      </c>
      <c r="C6924" s="57" t="str">
        <f t="shared" si="509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10"/>
        <v>0</v>
      </c>
      <c r="L6924" s="57">
        <f t="shared" si="511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08"/>
        <v>0</v>
      </c>
      <c r="C6925" s="57" t="str">
        <f t="shared" si="509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10"/>
        <v>0</v>
      </c>
      <c r="L6925" s="57">
        <f t="shared" si="511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08"/>
        <v>0</v>
      </c>
      <c r="C6926" s="57" t="str">
        <f t="shared" si="509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10"/>
        <v>0</v>
      </c>
      <c r="L6926" s="57">
        <f t="shared" si="511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08"/>
        <v>0</v>
      </c>
      <c r="C6927" s="57" t="str">
        <f t="shared" si="509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10"/>
        <v>0</v>
      </c>
      <c r="L6927" s="57">
        <f t="shared" si="511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08"/>
        <v>0</v>
      </c>
      <c r="C6928" s="57" t="str">
        <f t="shared" si="509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10"/>
        <v>0</v>
      </c>
      <c r="L6928" s="57">
        <f t="shared" si="511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08"/>
        <v>0</v>
      </c>
      <c r="C6929" s="57" t="str">
        <f t="shared" si="509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10"/>
        <v>0</v>
      </c>
      <c r="L6929" s="57">
        <f t="shared" si="511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08"/>
        <v>0</v>
      </c>
      <c r="C6930" s="57" t="str">
        <f t="shared" si="509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10"/>
        <v>0</v>
      </c>
      <c r="L6930" s="57">
        <f t="shared" si="511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08"/>
        <v>0</v>
      </c>
      <c r="C6931" s="57" t="str">
        <f t="shared" si="509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10"/>
        <v>0</v>
      </c>
      <c r="L6931" s="57">
        <f t="shared" si="511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08"/>
        <v>0</v>
      </c>
      <c r="C6932" s="57" t="str">
        <f t="shared" si="509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10"/>
        <v>0</v>
      </c>
      <c r="L6932" s="57">
        <f t="shared" si="511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08"/>
        <v>0</v>
      </c>
      <c r="C6933" s="57" t="str">
        <f t="shared" si="509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10"/>
        <v>0</v>
      </c>
      <c r="L6933" s="57">
        <f t="shared" si="511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08"/>
        <v>0</v>
      </c>
      <c r="C6934" s="57" t="str">
        <f t="shared" si="509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10"/>
        <v>0</v>
      </c>
      <c r="L6934" s="57">
        <f t="shared" si="511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08"/>
        <v>0</v>
      </c>
      <c r="C6935" s="57" t="str">
        <f t="shared" si="509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10"/>
        <v>0</v>
      </c>
      <c r="L6935" s="57">
        <f t="shared" si="511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08"/>
        <v>0</v>
      </c>
      <c r="C6936" s="57" t="str">
        <f t="shared" si="509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10"/>
        <v>0</v>
      </c>
      <c r="L6936" s="57">
        <f t="shared" si="511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08"/>
        <v>0</v>
      </c>
      <c r="C6937" s="57" t="str">
        <f t="shared" si="509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10"/>
        <v>0</v>
      </c>
      <c r="L6937" s="57">
        <f t="shared" si="511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08"/>
        <v>0</v>
      </c>
      <c r="C6938" s="57" t="str">
        <f t="shared" si="509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10"/>
        <v>0</v>
      </c>
      <c r="L6938" s="57">
        <f t="shared" si="511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08"/>
        <v>0</v>
      </c>
      <c r="C6939" s="57" t="str">
        <f t="shared" si="509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10"/>
        <v>0</v>
      </c>
      <c r="L6939" s="57">
        <f t="shared" si="511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08"/>
        <v>0</v>
      </c>
      <c r="C6940" s="57" t="str">
        <f t="shared" si="509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10"/>
        <v>0</v>
      </c>
      <c r="L6940" s="57">
        <f t="shared" si="511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08"/>
        <v>0</v>
      </c>
      <c r="C6941" s="57" t="str">
        <f t="shared" si="509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10"/>
        <v>0</v>
      </c>
      <c r="L6941" s="57">
        <f t="shared" si="511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08"/>
        <v>0</v>
      </c>
      <c r="C6942" s="57" t="str">
        <f t="shared" si="509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10"/>
        <v>0</v>
      </c>
      <c r="L6942" s="57">
        <f t="shared" si="511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08"/>
        <v>0</v>
      </c>
      <c r="C6943" s="57" t="str">
        <f t="shared" si="509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10"/>
        <v>0</v>
      </c>
      <c r="L6943" s="57">
        <f t="shared" si="511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08"/>
        <v>0</v>
      </c>
      <c r="C6944" s="57" t="str">
        <f t="shared" si="509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10"/>
        <v>0</v>
      </c>
      <c r="L6944" s="57">
        <f t="shared" si="511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08"/>
        <v>0</v>
      </c>
      <c r="C6945" s="57" t="str">
        <f t="shared" si="509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10"/>
        <v>0</v>
      </c>
      <c r="L6945" s="57">
        <f t="shared" si="511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508"/>
        <v>0</v>
      </c>
      <c r="C6946" s="57" t="str">
        <f t="shared" si="509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10"/>
        <v>0</v>
      </c>
      <c r="L6946" s="57">
        <f t="shared" si="511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08"/>
        <v>0</v>
      </c>
      <c r="C6947" s="57" t="str">
        <f t="shared" si="509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10"/>
        <v>0</v>
      </c>
      <c r="L6947" s="57">
        <f t="shared" si="511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08"/>
        <v>0</v>
      </c>
      <c r="C6948" s="57" t="str">
        <f t="shared" si="509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10"/>
        <v>0</v>
      </c>
      <c r="L6948" s="57">
        <f t="shared" si="511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08"/>
        <v>0</v>
      </c>
      <c r="C6949" s="57" t="str">
        <f t="shared" si="509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10"/>
        <v>0</v>
      </c>
      <c r="L6949" s="57">
        <f t="shared" si="511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08"/>
        <v>0</v>
      </c>
      <c r="C6950" s="57" t="str">
        <f t="shared" si="509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10"/>
        <v>0</v>
      </c>
      <c r="L6950" s="57">
        <f t="shared" si="511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508"/>
        <v>0</v>
      </c>
      <c r="C6951" s="57" t="str">
        <f t="shared" si="509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10"/>
        <v>0</v>
      </c>
      <c r="L6951" s="57">
        <f t="shared" si="511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ref="B6952:B7015" si="512">WEEKNUM(A6952)</f>
        <v>0</v>
      </c>
      <c r="C6952" s="57" t="str">
        <f t="shared" ref="C6952:C7015" si="513">TEXT(A6952,"Mmm")</f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10"/>
        <v>0</v>
      </c>
      <c r="L6952" s="57">
        <f t="shared" si="511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512"/>
        <v>0</v>
      </c>
      <c r="C6953" s="57" t="str">
        <f t="shared" si="513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10"/>
        <v>0</v>
      </c>
      <c r="L6953" s="57">
        <f t="shared" si="511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12"/>
        <v>0</v>
      </c>
      <c r="C6954" s="57" t="str">
        <f t="shared" si="513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10"/>
        <v>0</v>
      </c>
      <c r="L6954" s="57">
        <f t="shared" si="511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12"/>
        <v>0</v>
      </c>
      <c r="C6955" s="57" t="str">
        <f t="shared" si="513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10"/>
        <v>0</v>
      </c>
      <c r="L6955" s="57">
        <f t="shared" si="511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12"/>
        <v>0</v>
      </c>
      <c r="C6956" s="57" t="str">
        <f t="shared" si="513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10"/>
        <v>0</v>
      </c>
      <c r="L6956" s="57">
        <f t="shared" si="511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12"/>
        <v>0</v>
      </c>
      <c r="C6957" s="57" t="str">
        <f t="shared" si="513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510"/>
        <v>0</v>
      </c>
      <c r="L6957" s="57">
        <f t="shared" si="511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12"/>
        <v>0</v>
      </c>
      <c r="C6958" s="57" t="str">
        <f t="shared" si="513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10"/>
        <v>0</v>
      </c>
      <c r="L6958" s="57">
        <f t="shared" si="511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12"/>
        <v>0</v>
      </c>
      <c r="C6959" s="57" t="str">
        <f t="shared" si="513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10"/>
        <v>0</v>
      </c>
      <c r="L6959" s="57">
        <f t="shared" si="511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12"/>
        <v>0</v>
      </c>
      <c r="C6960" s="57" t="str">
        <f t="shared" si="513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10"/>
        <v>0</v>
      </c>
      <c r="L6960" s="57">
        <f t="shared" si="511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12"/>
        <v>0</v>
      </c>
      <c r="C6961" s="57" t="str">
        <f t="shared" si="513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10"/>
        <v>0</v>
      </c>
      <c r="L6961" s="57">
        <f t="shared" si="511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12"/>
        <v>0</v>
      </c>
      <c r="C6962" s="57" t="str">
        <f t="shared" si="513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510"/>
        <v>0</v>
      </c>
      <c r="L6962" s="57">
        <f t="shared" si="511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12"/>
        <v>0</v>
      </c>
      <c r="C6963" s="57" t="str">
        <f t="shared" si="513"/>
        <v>Jan</v>
      </c>
      <c r="D6963" s="4"/>
      <c r="E6963" s="57"/>
      <c r="F6963" s="57"/>
      <c r="G6963" s="57"/>
      <c r="H6963" s="57"/>
      <c r="I6963" s="57"/>
      <c r="J6963" s="57"/>
      <c r="K6963" s="57">
        <f t="shared" ref="K6963:K7026" si="514">I6963+J6963</f>
        <v>0</v>
      </c>
      <c r="L6963" s="57">
        <f t="shared" si="511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12"/>
        <v>0</v>
      </c>
      <c r="C6964" s="57" t="str">
        <f t="shared" si="513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514"/>
        <v>0</v>
      </c>
      <c r="L6964" s="57">
        <f t="shared" si="511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12"/>
        <v>0</v>
      </c>
      <c r="C6965" s="57" t="str">
        <f t="shared" si="513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14"/>
        <v>0</v>
      </c>
      <c r="L6965" s="57">
        <f t="shared" si="511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12"/>
        <v>0</v>
      </c>
      <c r="C6966" s="57" t="str">
        <f t="shared" si="513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14"/>
        <v>0</v>
      </c>
      <c r="L6966" s="57">
        <f t="shared" si="511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12"/>
        <v>0</v>
      </c>
      <c r="C6967" s="57" t="str">
        <f t="shared" si="513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14"/>
        <v>0</v>
      </c>
      <c r="L6967" s="57">
        <f t="shared" si="511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12"/>
        <v>0</v>
      </c>
      <c r="C6968" s="57" t="str">
        <f t="shared" si="513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14"/>
        <v>0</v>
      </c>
      <c r="L6968" s="57">
        <f t="shared" si="511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12"/>
        <v>0</v>
      </c>
      <c r="C6969" s="57" t="str">
        <f t="shared" si="513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14"/>
        <v>0</v>
      </c>
      <c r="L6969" s="57">
        <f t="shared" si="511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12"/>
        <v>0</v>
      </c>
      <c r="C6970" s="57" t="str">
        <f t="shared" si="513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14"/>
        <v>0</v>
      </c>
      <c r="L6970" s="57">
        <f t="shared" si="511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12"/>
        <v>0</v>
      </c>
      <c r="C6971" s="57" t="str">
        <f t="shared" si="513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14"/>
        <v>0</v>
      </c>
      <c r="L6971" s="57">
        <f t="shared" si="511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12"/>
        <v>0</v>
      </c>
      <c r="C6972" s="57" t="str">
        <f t="shared" si="513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14"/>
        <v>0</v>
      </c>
      <c r="L6972" s="57">
        <f t="shared" si="511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12"/>
        <v>0</v>
      </c>
      <c r="C6973" s="57" t="str">
        <f t="shared" si="513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14"/>
        <v>0</v>
      </c>
      <c r="L6973" s="57">
        <f t="shared" si="511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12"/>
        <v>0</v>
      </c>
      <c r="C6974" s="57" t="str">
        <f t="shared" si="513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14"/>
        <v>0</v>
      </c>
      <c r="L6974" s="57">
        <f t="shared" ref="L6974:L7032" si="515">H6974*K6974</f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12"/>
        <v>0</v>
      </c>
      <c r="C6975" s="57" t="str">
        <f t="shared" si="513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14"/>
        <v>0</v>
      </c>
      <c r="L6975" s="57">
        <f t="shared" si="515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12"/>
        <v>0</v>
      </c>
      <c r="C6976" s="57" t="str">
        <f t="shared" si="513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14"/>
        <v>0</v>
      </c>
      <c r="L6976" s="57">
        <f t="shared" si="515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12"/>
        <v>0</v>
      </c>
      <c r="C6977" s="57" t="str">
        <f t="shared" si="513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14"/>
        <v>0</v>
      </c>
      <c r="L6977" s="57">
        <f t="shared" si="515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12"/>
        <v>0</v>
      </c>
      <c r="C6978" s="57" t="str">
        <f t="shared" si="513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14"/>
        <v>0</v>
      </c>
      <c r="L6978" s="57">
        <f t="shared" si="515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12"/>
        <v>0</v>
      </c>
      <c r="C6979" s="57" t="str">
        <f t="shared" si="513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14"/>
        <v>0</v>
      </c>
      <c r="L6979" s="57">
        <f t="shared" si="515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12"/>
        <v>0</v>
      </c>
      <c r="C6980" s="57" t="str">
        <f t="shared" si="513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14"/>
        <v>0</v>
      </c>
      <c r="L6980" s="57">
        <f t="shared" si="515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12"/>
        <v>0</v>
      </c>
      <c r="C6981" s="57" t="str">
        <f t="shared" si="513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14"/>
        <v>0</v>
      </c>
      <c r="L6981" s="57">
        <f t="shared" si="515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12"/>
        <v>0</v>
      </c>
      <c r="C6982" s="57" t="str">
        <f t="shared" si="513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14"/>
        <v>0</v>
      </c>
      <c r="L6982" s="57">
        <f t="shared" si="515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12"/>
        <v>0</v>
      </c>
      <c r="C6983" s="57" t="str">
        <f t="shared" si="513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14"/>
        <v>0</v>
      </c>
      <c r="L6983" s="57">
        <f t="shared" si="515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12"/>
        <v>0</v>
      </c>
      <c r="C6984" s="57" t="str">
        <f t="shared" si="513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14"/>
        <v>0</v>
      </c>
      <c r="L6984" s="57">
        <f t="shared" si="515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12"/>
        <v>0</v>
      </c>
      <c r="C6985" s="57" t="str">
        <f t="shared" si="513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14"/>
        <v>0</v>
      </c>
      <c r="L6985" s="57">
        <f t="shared" si="515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12"/>
        <v>0</v>
      </c>
      <c r="C6986" s="57" t="str">
        <f t="shared" si="513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14"/>
        <v>0</v>
      </c>
      <c r="L6986" s="57">
        <f t="shared" si="515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12"/>
        <v>0</v>
      </c>
      <c r="C6987" s="57" t="str">
        <f t="shared" si="513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14"/>
        <v>0</v>
      </c>
      <c r="L6987" s="57">
        <f t="shared" si="515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12"/>
        <v>0</v>
      </c>
      <c r="C6988" s="57" t="str">
        <f t="shared" si="513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14"/>
        <v>0</v>
      </c>
      <c r="L6988" s="57">
        <f t="shared" si="515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12"/>
        <v>0</v>
      </c>
      <c r="C6989" s="57" t="str">
        <f t="shared" si="513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14"/>
        <v>0</v>
      </c>
      <c r="L6989" s="57">
        <f t="shared" si="515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12"/>
        <v>0</v>
      </c>
      <c r="C6990" s="57" t="str">
        <f t="shared" si="513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14"/>
        <v>0</v>
      </c>
      <c r="L6990" s="57">
        <f t="shared" si="515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12"/>
        <v>0</v>
      </c>
      <c r="C6991" s="57" t="str">
        <f t="shared" si="513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14"/>
        <v>0</v>
      </c>
      <c r="L6991" s="57">
        <f t="shared" si="515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12"/>
        <v>0</v>
      </c>
      <c r="C6992" s="57" t="str">
        <f t="shared" si="513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14"/>
        <v>0</v>
      </c>
      <c r="L6992" s="57">
        <f t="shared" si="515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12"/>
        <v>0</v>
      </c>
      <c r="C6993" s="57" t="str">
        <f t="shared" si="513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14"/>
        <v>0</v>
      </c>
      <c r="L6993" s="57">
        <f t="shared" si="515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12"/>
        <v>0</v>
      </c>
      <c r="C6994" s="57" t="str">
        <f t="shared" si="513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14"/>
        <v>0</v>
      </c>
      <c r="L6994" s="57">
        <f t="shared" si="515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12"/>
        <v>0</v>
      </c>
      <c r="C6995" s="57" t="str">
        <f t="shared" si="513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14"/>
        <v>0</v>
      </c>
      <c r="L6995" s="57">
        <f t="shared" si="515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12"/>
        <v>0</v>
      </c>
      <c r="C6996" s="57" t="str">
        <f t="shared" si="513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14"/>
        <v>0</v>
      </c>
      <c r="L6996" s="57">
        <f t="shared" si="515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12"/>
        <v>0</v>
      </c>
      <c r="C6997" s="57" t="str">
        <f t="shared" si="513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14"/>
        <v>0</v>
      </c>
      <c r="L6997" s="57">
        <f t="shared" si="515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12"/>
        <v>0</v>
      </c>
      <c r="C6998" s="57" t="str">
        <f t="shared" si="513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14"/>
        <v>0</v>
      </c>
      <c r="L6998" s="57">
        <f t="shared" si="515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12"/>
        <v>0</v>
      </c>
      <c r="C6999" s="57" t="str">
        <f t="shared" si="513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14"/>
        <v>0</v>
      </c>
      <c r="L6999" s="57">
        <f t="shared" si="515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12"/>
        <v>0</v>
      </c>
      <c r="C7000" s="57" t="str">
        <f t="shared" si="513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14"/>
        <v>0</v>
      </c>
      <c r="L7000" s="57">
        <f t="shared" si="515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12"/>
        <v>0</v>
      </c>
      <c r="C7001" s="57" t="str">
        <f t="shared" si="513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14"/>
        <v>0</v>
      </c>
      <c r="L7001" s="57">
        <f t="shared" si="515"/>
        <v>0</v>
      </c>
      <c r="M7001" s="4"/>
      <c r="N7001" s="57"/>
      <c r="O7001" s="57"/>
      <c r="P7001" s="4"/>
      <c r="Q7001" s="4"/>
    </row>
    <row r="7002" spans="1:17" s="1" customFormat="1" ht="18.649999999999999" customHeight="1" x14ac:dyDescent="0.35">
      <c r="A7002" s="3"/>
      <c r="B7002" s="57">
        <f t="shared" si="512"/>
        <v>0</v>
      </c>
      <c r="C7002" s="57" t="str">
        <f t="shared" si="513"/>
        <v>Jan</v>
      </c>
      <c r="D7002" s="4"/>
      <c r="E7002" s="57"/>
      <c r="F7002" s="57"/>
      <c r="G7002" s="57"/>
      <c r="H7002" s="57"/>
      <c r="I7002" s="57"/>
      <c r="J7002" s="57"/>
      <c r="K7002" s="57">
        <f t="shared" si="514"/>
        <v>0</v>
      </c>
      <c r="L7002" s="57">
        <f t="shared" si="515"/>
        <v>0</v>
      </c>
      <c r="M7002" s="4"/>
      <c r="N7002" s="57"/>
      <c r="O7002" s="57"/>
      <c r="P7002" s="4"/>
      <c r="Q7002" s="4"/>
    </row>
    <row r="7003" spans="1:17" s="1" customFormat="1" ht="18.649999999999999" customHeight="1" x14ac:dyDescent="0.35">
      <c r="A7003" s="3"/>
      <c r="B7003" s="57">
        <f t="shared" si="512"/>
        <v>0</v>
      </c>
      <c r="C7003" s="57" t="str">
        <f t="shared" si="513"/>
        <v>Jan</v>
      </c>
      <c r="D7003" s="4"/>
      <c r="E7003" s="57"/>
      <c r="F7003" s="57"/>
      <c r="G7003" s="57"/>
      <c r="H7003" s="57"/>
      <c r="I7003" s="57"/>
      <c r="J7003" s="57"/>
      <c r="K7003" s="57">
        <f t="shared" si="514"/>
        <v>0</v>
      </c>
      <c r="L7003" s="57">
        <f t="shared" si="515"/>
        <v>0</v>
      </c>
      <c r="M7003" s="4"/>
      <c r="N7003" s="57"/>
      <c r="O7003" s="57"/>
      <c r="P7003" s="4"/>
      <c r="Q7003" s="4"/>
    </row>
    <row r="7004" spans="1:17" s="1" customFormat="1" ht="18.649999999999999" customHeight="1" x14ac:dyDescent="0.35">
      <c r="A7004" s="3"/>
      <c r="B7004" s="57">
        <f t="shared" si="512"/>
        <v>0</v>
      </c>
      <c r="C7004" s="57" t="str">
        <f t="shared" si="513"/>
        <v>Jan</v>
      </c>
      <c r="D7004" s="4"/>
      <c r="E7004" s="57"/>
      <c r="F7004" s="57"/>
      <c r="G7004" s="57"/>
      <c r="H7004" s="57"/>
      <c r="I7004" s="57"/>
      <c r="J7004" s="57"/>
      <c r="K7004" s="57">
        <f t="shared" si="514"/>
        <v>0</v>
      </c>
      <c r="L7004" s="57">
        <f t="shared" si="515"/>
        <v>0</v>
      </c>
      <c r="M7004" s="4"/>
      <c r="N7004" s="57"/>
      <c r="O7004" s="57"/>
      <c r="P7004" s="4"/>
      <c r="Q7004" s="4"/>
    </row>
    <row r="7005" spans="1:17" s="1" customFormat="1" ht="18.649999999999999" customHeight="1" x14ac:dyDescent="0.35">
      <c r="A7005" s="3"/>
      <c r="B7005" s="57">
        <f t="shared" si="512"/>
        <v>0</v>
      </c>
      <c r="C7005" s="57" t="str">
        <f t="shared" si="513"/>
        <v>Jan</v>
      </c>
      <c r="D7005" s="4"/>
      <c r="E7005" s="57"/>
      <c r="F7005" s="57"/>
      <c r="G7005" s="57"/>
      <c r="H7005" s="57"/>
      <c r="I7005" s="57"/>
      <c r="J7005" s="57"/>
      <c r="K7005" s="57">
        <f t="shared" si="514"/>
        <v>0</v>
      </c>
      <c r="L7005" s="57">
        <f t="shared" si="515"/>
        <v>0</v>
      </c>
      <c r="M7005" s="4"/>
      <c r="N7005" s="57"/>
      <c r="O7005" s="57"/>
      <c r="P7005" s="4"/>
      <c r="Q7005" s="4"/>
    </row>
    <row r="7006" spans="1:17" s="1" customFormat="1" ht="18.649999999999999" customHeight="1" x14ac:dyDescent="0.35">
      <c r="A7006" s="3"/>
      <c r="B7006" s="57">
        <f t="shared" si="512"/>
        <v>0</v>
      </c>
      <c r="C7006" s="57" t="str">
        <f t="shared" si="513"/>
        <v>Jan</v>
      </c>
      <c r="D7006" s="4"/>
      <c r="E7006" s="57"/>
      <c r="F7006" s="57"/>
      <c r="G7006" s="57"/>
      <c r="H7006" s="57"/>
      <c r="I7006" s="57"/>
      <c r="J7006" s="57"/>
      <c r="K7006" s="57">
        <f t="shared" si="514"/>
        <v>0</v>
      </c>
      <c r="L7006" s="57">
        <f t="shared" si="515"/>
        <v>0</v>
      </c>
      <c r="M7006" s="4"/>
      <c r="N7006" s="57"/>
      <c r="O7006" s="57"/>
      <c r="P7006" s="4"/>
      <c r="Q7006" s="4"/>
    </row>
    <row r="7007" spans="1:17" s="1" customFormat="1" ht="18.649999999999999" customHeight="1" x14ac:dyDescent="0.35">
      <c r="A7007" s="3"/>
      <c r="B7007" s="57">
        <f t="shared" si="512"/>
        <v>0</v>
      </c>
      <c r="C7007" s="57" t="str">
        <f t="shared" si="513"/>
        <v>Jan</v>
      </c>
      <c r="D7007" s="4"/>
      <c r="E7007" s="57"/>
      <c r="F7007" s="57"/>
      <c r="G7007" s="57"/>
      <c r="H7007" s="57"/>
      <c r="I7007" s="57"/>
      <c r="J7007" s="57"/>
      <c r="K7007" s="57">
        <f t="shared" si="514"/>
        <v>0</v>
      </c>
      <c r="L7007" s="57">
        <f t="shared" si="515"/>
        <v>0</v>
      </c>
      <c r="M7007" s="4"/>
      <c r="N7007" s="57"/>
      <c r="O7007" s="57"/>
      <c r="P7007" s="4"/>
      <c r="Q7007" s="4"/>
    </row>
    <row r="7008" spans="1:17" s="1" customFormat="1" ht="18.649999999999999" customHeight="1" x14ac:dyDescent="0.35">
      <c r="A7008" s="3"/>
      <c r="B7008" s="57">
        <f t="shared" si="512"/>
        <v>0</v>
      </c>
      <c r="C7008" s="57" t="str">
        <f t="shared" si="513"/>
        <v>Jan</v>
      </c>
      <c r="D7008" s="4"/>
      <c r="E7008" s="57"/>
      <c r="F7008" s="57"/>
      <c r="G7008" s="57"/>
      <c r="H7008" s="57"/>
      <c r="I7008" s="57"/>
      <c r="J7008" s="57"/>
      <c r="K7008" s="57">
        <f t="shared" si="514"/>
        <v>0</v>
      </c>
      <c r="L7008" s="57">
        <f t="shared" si="515"/>
        <v>0</v>
      </c>
      <c r="M7008" s="4"/>
      <c r="N7008" s="57"/>
      <c r="O7008" s="57"/>
      <c r="P7008" s="4"/>
      <c r="Q7008" s="4"/>
    </row>
    <row r="7009" spans="1:17" s="1" customFormat="1" ht="18.649999999999999" customHeight="1" x14ac:dyDescent="0.35">
      <c r="A7009" s="3"/>
      <c r="B7009" s="57">
        <f t="shared" si="512"/>
        <v>0</v>
      </c>
      <c r="C7009" s="57" t="str">
        <f t="shared" si="513"/>
        <v>Jan</v>
      </c>
      <c r="D7009" s="4"/>
      <c r="E7009" s="57"/>
      <c r="F7009" s="57"/>
      <c r="G7009" s="57"/>
      <c r="H7009" s="57"/>
      <c r="I7009" s="57"/>
      <c r="J7009" s="57"/>
      <c r="K7009" s="57">
        <f t="shared" si="514"/>
        <v>0</v>
      </c>
      <c r="L7009" s="57">
        <f t="shared" si="515"/>
        <v>0</v>
      </c>
      <c r="M7009" s="4"/>
      <c r="N7009" s="57"/>
      <c r="O7009" s="57"/>
      <c r="P7009" s="4"/>
      <c r="Q7009" s="4"/>
    </row>
    <row r="7010" spans="1:17" s="1" customFormat="1" ht="18.649999999999999" customHeight="1" x14ac:dyDescent="0.35">
      <c r="A7010" s="3"/>
      <c r="B7010" s="57">
        <f t="shared" si="512"/>
        <v>0</v>
      </c>
      <c r="C7010" s="57" t="str">
        <f t="shared" si="513"/>
        <v>Jan</v>
      </c>
      <c r="D7010" s="4"/>
      <c r="E7010" s="57"/>
      <c r="F7010" s="57"/>
      <c r="G7010" s="57"/>
      <c r="H7010" s="57"/>
      <c r="I7010" s="57"/>
      <c r="J7010" s="57"/>
      <c r="K7010" s="57">
        <f t="shared" si="514"/>
        <v>0</v>
      </c>
      <c r="L7010" s="57">
        <f t="shared" si="515"/>
        <v>0</v>
      </c>
      <c r="M7010" s="4"/>
      <c r="N7010" s="57"/>
      <c r="O7010" s="57"/>
      <c r="P7010" s="4"/>
      <c r="Q7010" s="4"/>
    </row>
    <row r="7011" spans="1:17" s="1" customFormat="1" ht="18.649999999999999" customHeight="1" x14ac:dyDescent="0.35">
      <c r="A7011" s="3"/>
      <c r="B7011" s="57">
        <f t="shared" si="512"/>
        <v>0</v>
      </c>
      <c r="C7011" s="57" t="str">
        <f t="shared" si="513"/>
        <v>Jan</v>
      </c>
      <c r="D7011" s="4"/>
      <c r="E7011" s="57"/>
      <c r="F7011" s="57"/>
      <c r="G7011" s="57"/>
      <c r="H7011" s="57"/>
      <c r="I7011" s="57"/>
      <c r="J7011" s="57"/>
      <c r="K7011" s="57">
        <f t="shared" si="514"/>
        <v>0</v>
      </c>
      <c r="L7011" s="57">
        <f t="shared" si="515"/>
        <v>0</v>
      </c>
      <c r="M7011" s="4"/>
      <c r="N7011" s="57"/>
      <c r="O7011" s="57"/>
      <c r="P7011" s="4"/>
      <c r="Q7011" s="4"/>
    </row>
    <row r="7012" spans="1:17" s="1" customFormat="1" ht="18.649999999999999" customHeight="1" x14ac:dyDescent="0.35">
      <c r="A7012" s="3"/>
      <c r="B7012" s="57">
        <f t="shared" si="512"/>
        <v>0</v>
      </c>
      <c r="C7012" s="57" t="str">
        <f t="shared" si="513"/>
        <v>Jan</v>
      </c>
      <c r="D7012" s="4"/>
      <c r="E7012" s="57"/>
      <c r="F7012" s="57"/>
      <c r="G7012" s="57"/>
      <c r="H7012" s="57"/>
      <c r="I7012" s="57"/>
      <c r="J7012" s="57"/>
      <c r="K7012" s="57">
        <f t="shared" si="514"/>
        <v>0</v>
      </c>
      <c r="L7012" s="57">
        <f t="shared" si="515"/>
        <v>0</v>
      </c>
      <c r="M7012" s="4"/>
      <c r="N7012" s="57"/>
      <c r="O7012" s="57"/>
      <c r="P7012" s="4"/>
      <c r="Q7012" s="4"/>
    </row>
    <row r="7013" spans="1:17" s="1" customFormat="1" ht="18.649999999999999" customHeight="1" x14ac:dyDescent="0.35">
      <c r="A7013" s="3"/>
      <c r="B7013" s="57">
        <f t="shared" si="512"/>
        <v>0</v>
      </c>
      <c r="C7013" s="57" t="str">
        <f t="shared" si="513"/>
        <v>Jan</v>
      </c>
      <c r="D7013" s="4"/>
      <c r="E7013" s="57"/>
      <c r="F7013" s="57"/>
      <c r="G7013" s="57"/>
      <c r="H7013" s="57"/>
      <c r="I7013" s="57"/>
      <c r="J7013" s="57"/>
      <c r="K7013" s="57">
        <f t="shared" si="514"/>
        <v>0</v>
      </c>
      <c r="L7013" s="57">
        <f t="shared" si="515"/>
        <v>0</v>
      </c>
      <c r="M7013" s="4"/>
      <c r="N7013" s="57"/>
      <c r="O7013" s="57"/>
      <c r="P7013" s="4"/>
      <c r="Q7013" s="4"/>
    </row>
    <row r="7014" spans="1:17" s="1" customFormat="1" ht="18.649999999999999" customHeight="1" x14ac:dyDescent="0.35">
      <c r="A7014" s="3"/>
      <c r="B7014" s="57">
        <f t="shared" si="512"/>
        <v>0</v>
      </c>
      <c r="C7014" s="57" t="str">
        <f t="shared" si="513"/>
        <v>Jan</v>
      </c>
      <c r="D7014" s="4"/>
      <c r="E7014" s="57"/>
      <c r="F7014" s="57"/>
      <c r="G7014" s="57"/>
      <c r="H7014" s="57"/>
      <c r="I7014" s="57"/>
      <c r="J7014" s="57"/>
      <c r="K7014" s="57">
        <f t="shared" si="514"/>
        <v>0</v>
      </c>
      <c r="L7014" s="57">
        <f t="shared" si="515"/>
        <v>0</v>
      </c>
      <c r="M7014" s="4"/>
      <c r="N7014" s="57"/>
      <c r="O7014" s="57"/>
      <c r="P7014" s="4"/>
      <c r="Q7014" s="4"/>
    </row>
    <row r="7015" spans="1:17" s="1" customFormat="1" ht="18.649999999999999" customHeight="1" x14ac:dyDescent="0.35">
      <c r="A7015" s="3"/>
      <c r="B7015" s="57">
        <f t="shared" si="512"/>
        <v>0</v>
      </c>
      <c r="C7015" s="57" t="str">
        <f t="shared" si="513"/>
        <v>Jan</v>
      </c>
      <c r="D7015" s="4"/>
      <c r="E7015" s="57"/>
      <c r="F7015" s="57"/>
      <c r="G7015" s="57"/>
      <c r="H7015" s="57"/>
      <c r="I7015" s="57"/>
      <c r="J7015" s="57"/>
      <c r="K7015" s="57">
        <f t="shared" si="514"/>
        <v>0</v>
      </c>
      <c r="L7015" s="57">
        <f t="shared" si="515"/>
        <v>0</v>
      </c>
      <c r="M7015" s="4"/>
      <c r="N7015" s="57"/>
      <c r="O7015" s="57"/>
      <c r="P7015" s="4"/>
      <c r="Q7015" s="4"/>
    </row>
    <row r="7016" spans="1:17" s="1" customFormat="1" ht="18.649999999999999" customHeight="1" x14ac:dyDescent="0.35">
      <c r="A7016" s="3"/>
      <c r="B7016" s="57">
        <f t="shared" ref="B7016:B7032" si="516">WEEKNUM(A7016)</f>
        <v>0</v>
      </c>
      <c r="C7016" s="57" t="str">
        <f t="shared" ref="C7016:C7032" si="517">TEXT(A7016,"Mmm")</f>
        <v>Jan</v>
      </c>
      <c r="D7016" s="4"/>
      <c r="E7016" s="57"/>
      <c r="F7016" s="57"/>
      <c r="G7016" s="57"/>
      <c r="H7016" s="57"/>
      <c r="I7016" s="57"/>
      <c r="J7016" s="57"/>
      <c r="K7016" s="57">
        <f t="shared" si="514"/>
        <v>0</v>
      </c>
      <c r="L7016" s="57">
        <f t="shared" si="515"/>
        <v>0</v>
      </c>
      <c r="M7016" s="4"/>
      <c r="N7016" s="57"/>
      <c r="O7016" s="57"/>
      <c r="P7016" s="4"/>
      <c r="Q7016" s="4"/>
    </row>
    <row r="7017" spans="1:17" s="1" customFormat="1" ht="18.649999999999999" customHeight="1" x14ac:dyDescent="0.35">
      <c r="A7017" s="3"/>
      <c r="B7017" s="57">
        <f t="shared" si="516"/>
        <v>0</v>
      </c>
      <c r="C7017" s="57" t="str">
        <f t="shared" si="517"/>
        <v>Jan</v>
      </c>
      <c r="D7017" s="4"/>
      <c r="E7017" s="57"/>
      <c r="F7017" s="57"/>
      <c r="G7017" s="57"/>
      <c r="H7017" s="57"/>
      <c r="I7017" s="57"/>
      <c r="J7017" s="57"/>
      <c r="K7017" s="57">
        <f t="shared" si="514"/>
        <v>0</v>
      </c>
      <c r="L7017" s="57">
        <f t="shared" si="515"/>
        <v>0</v>
      </c>
      <c r="M7017" s="4"/>
      <c r="N7017" s="57"/>
      <c r="O7017" s="57"/>
      <c r="P7017" s="4"/>
      <c r="Q7017" s="4"/>
    </row>
    <row r="7018" spans="1:17" s="1" customFormat="1" ht="18.649999999999999" customHeight="1" x14ac:dyDescent="0.35">
      <c r="A7018" s="3"/>
      <c r="B7018" s="57">
        <f t="shared" si="516"/>
        <v>0</v>
      </c>
      <c r="C7018" s="57" t="str">
        <f t="shared" si="517"/>
        <v>Jan</v>
      </c>
      <c r="D7018" s="4"/>
      <c r="E7018" s="57"/>
      <c r="F7018" s="57"/>
      <c r="G7018" s="57"/>
      <c r="H7018" s="57"/>
      <c r="I7018" s="57"/>
      <c r="J7018" s="57"/>
      <c r="K7018" s="57">
        <f t="shared" si="514"/>
        <v>0</v>
      </c>
      <c r="L7018" s="57">
        <f t="shared" si="515"/>
        <v>0</v>
      </c>
      <c r="M7018" s="4"/>
      <c r="N7018" s="57"/>
      <c r="O7018" s="57"/>
      <c r="P7018" s="4"/>
      <c r="Q7018" s="4"/>
    </row>
    <row r="7019" spans="1:17" s="1" customFormat="1" ht="18.649999999999999" customHeight="1" x14ac:dyDescent="0.35">
      <c r="A7019" s="3"/>
      <c r="B7019" s="57">
        <f t="shared" si="516"/>
        <v>0</v>
      </c>
      <c r="C7019" s="57" t="str">
        <f t="shared" si="517"/>
        <v>Jan</v>
      </c>
      <c r="D7019" s="4"/>
      <c r="E7019" s="57"/>
      <c r="F7019" s="57"/>
      <c r="G7019" s="57"/>
      <c r="H7019" s="57"/>
      <c r="I7019" s="57"/>
      <c r="J7019" s="57"/>
      <c r="K7019" s="57">
        <f t="shared" si="514"/>
        <v>0</v>
      </c>
      <c r="L7019" s="57">
        <f t="shared" si="515"/>
        <v>0</v>
      </c>
      <c r="M7019" s="4"/>
      <c r="N7019" s="57"/>
      <c r="O7019" s="57"/>
      <c r="P7019" s="4"/>
      <c r="Q7019" s="4"/>
    </row>
    <row r="7020" spans="1:17" s="1" customFormat="1" ht="18.649999999999999" customHeight="1" x14ac:dyDescent="0.35">
      <c r="A7020" s="3"/>
      <c r="B7020" s="57">
        <f t="shared" si="516"/>
        <v>0</v>
      </c>
      <c r="C7020" s="57" t="str">
        <f t="shared" si="517"/>
        <v>Jan</v>
      </c>
      <c r="D7020" s="4"/>
      <c r="E7020" s="57"/>
      <c r="F7020" s="57"/>
      <c r="G7020" s="57"/>
      <c r="H7020" s="57"/>
      <c r="I7020" s="57"/>
      <c r="J7020" s="57"/>
      <c r="K7020" s="57">
        <f t="shared" si="514"/>
        <v>0</v>
      </c>
      <c r="L7020" s="57">
        <f t="shared" si="515"/>
        <v>0</v>
      </c>
      <c r="M7020" s="4"/>
      <c r="N7020" s="57"/>
      <c r="O7020" s="57"/>
      <c r="P7020" s="4"/>
      <c r="Q7020" s="4"/>
    </row>
    <row r="7021" spans="1:17" s="1" customFormat="1" ht="18.649999999999999" customHeight="1" x14ac:dyDescent="0.35">
      <c r="A7021" s="3"/>
      <c r="B7021" s="57">
        <f t="shared" si="516"/>
        <v>0</v>
      </c>
      <c r="C7021" s="57" t="str">
        <f t="shared" si="517"/>
        <v>Jan</v>
      </c>
      <c r="D7021" s="4"/>
      <c r="E7021" s="57"/>
      <c r="F7021" s="57"/>
      <c r="G7021" s="57"/>
      <c r="H7021" s="57"/>
      <c r="I7021" s="57"/>
      <c r="J7021" s="57"/>
      <c r="K7021" s="57">
        <f t="shared" si="514"/>
        <v>0</v>
      </c>
      <c r="L7021" s="57">
        <f t="shared" si="515"/>
        <v>0</v>
      </c>
      <c r="M7021" s="4"/>
      <c r="N7021" s="57"/>
      <c r="O7021" s="57"/>
      <c r="P7021" s="4"/>
      <c r="Q7021" s="4"/>
    </row>
    <row r="7022" spans="1:17" s="1" customFormat="1" ht="18.649999999999999" customHeight="1" x14ac:dyDescent="0.35">
      <c r="A7022" s="3"/>
      <c r="B7022" s="57">
        <f t="shared" si="516"/>
        <v>0</v>
      </c>
      <c r="C7022" s="57" t="str">
        <f t="shared" si="517"/>
        <v>Jan</v>
      </c>
      <c r="D7022" s="4"/>
      <c r="E7022" s="57"/>
      <c r="F7022" s="57"/>
      <c r="G7022" s="57"/>
      <c r="H7022" s="57"/>
      <c r="I7022" s="57"/>
      <c r="J7022" s="57"/>
      <c r="K7022" s="57">
        <f t="shared" si="514"/>
        <v>0</v>
      </c>
      <c r="L7022" s="57">
        <f t="shared" si="515"/>
        <v>0</v>
      </c>
      <c r="M7022" s="4"/>
      <c r="N7022" s="57"/>
      <c r="O7022" s="57"/>
      <c r="P7022" s="4"/>
      <c r="Q7022" s="4"/>
    </row>
    <row r="7023" spans="1:17" s="1" customFormat="1" ht="18.649999999999999" customHeight="1" x14ac:dyDescent="0.35">
      <c r="A7023" s="3"/>
      <c r="B7023" s="57">
        <f t="shared" si="516"/>
        <v>0</v>
      </c>
      <c r="C7023" s="57" t="str">
        <f t="shared" si="517"/>
        <v>Jan</v>
      </c>
      <c r="D7023" s="4"/>
      <c r="E7023" s="57"/>
      <c r="F7023" s="57"/>
      <c r="G7023" s="57"/>
      <c r="H7023" s="57"/>
      <c r="I7023" s="57"/>
      <c r="J7023" s="57"/>
      <c r="K7023" s="57">
        <f t="shared" si="514"/>
        <v>0</v>
      </c>
      <c r="L7023" s="57">
        <f t="shared" si="515"/>
        <v>0</v>
      </c>
      <c r="M7023" s="4"/>
      <c r="N7023" s="57"/>
      <c r="O7023" s="57"/>
      <c r="P7023" s="4"/>
      <c r="Q7023" s="4"/>
    </row>
    <row r="7024" spans="1:17" s="1" customFormat="1" ht="18.649999999999999" customHeight="1" x14ac:dyDescent="0.35">
      <c r="A7024" s="3"/>
      <c r="B7024" s="57">
        <f t="shared" si="516"/>
        <v>0</v>
      </c>
      <c r="C7024" s="57" t="str">
        <f t="shared" si="517"/>
        <v>Jan</v>
      </c>
      <c r="D7024" s="4"/>
      <c r="E7024" s="57"/>
      <c r="F7024" s="57"/>
      <c r="G7024" s="57"/>
      <c r="H7024" s="57"/>
      <c r="I7024" s="57"/>
      <c r="J7024" s="57"/>
      <c r="K7024" s="57">
        <f t="shared" si="514"/>
        <v>0</v>
      </c>
      <c r="L7024" s="57">
        <f t="shared" si="515"/>
        <v>0</v>
      </c>
      <c r="M7024" s="4"/>
      <c r="N7024" s="57"/>
      <c r="O7024" s="57"/>
      <c r="P7024" s="4"/>
      <c r="Q7024" s="4"/>
    </row>
    <row r="7025" spans="1:17" s="1" customFormat="1" ht="18.649999999999999" customHeight="1" x14ac:dyDescent="0.35">
      <c r="A7025" s="3"/>
      <c r="B7025" s="57">
        <f t="shared" si="516"/>
        <v>0</v>
      </c>
      <c r="C7025" s="57" t="str">
        <f t="shared" si="517"/>
        <v>Jan</v>
      </c>
      <c r="D7025" s="4"/>
      <c r="E7025" s="57"/>
      <c r="F7025" s="57"/>
      <c r="G7025" s="57"/>
      <c r="H7025" s="57"/>
      <c r="I7025" s="57"/>
      <c r="J7025" s="57"/>
      <c r="K7025" s="57">
        <f t="shared" si="514"/>
        <v>0</v>
      </c>
      <c r="L7025" s="57">
        <f t="shared" si="515"/>
        <v>0</v>
      </c>
      <c r="M7025" s="4"/>
      <c r="N7025" s="57"/>
      <c r="O7025" s="57"/>
      <c r="P7025" s="4"/>
      <c r="Q7025" s="4"/>
    </row>
    <row r="7026" spans="1:17" s="1" customFormat="1" ht="18.649999999999999" customHeight="1" x14ac:dyDescent="0.35">
      <c r="A7026" s="3"/>
      <c r="B7026" s="57">
        <f t="shared" si="516"/>
        <v>0</v>
      </c>
      <c r="C7026" s="57" t="str">
        <f t="shared" si="517"/>
        <v>Jan</v>
      </c>
      <c r="D7026" s="4"/>
      <c r="E7026" s="57"/>
      <c r="F7026" s="57"/>
      <c r="G7026" s="57"/>
      <c r="H7026" s="57"/>
      <c r="I7026" s="57"/>
      <c r="J7026" s="57"/>
      <c r="K7026" s="57">
        <f t="shared" si="514"/>
        <v>0</v>
      </c>
      <c r="L7026" s="57">
        <f t="shared" si="515"/>
        <v>0</v>
      </c>
      <c r="M7026" s="4"/>
      <c r="N7026" s="57"/>
      <c r="O7026" s="57"/>
      <c r="P7026" s="4"/>
      <c r="Q7026" s="4"/>
    </row>
    <row r="7027" spans="1:17" s="1" customFormat="1" ht="18.649999999999999" customHeight="1" x14ac:dyDescent="0.35">
      <c r="A7027" s="3"/>
      <c r="B7027" s="57">
        <f t="shared" si="516"/>
        <v>0</v>
      </c>
      <c r="C7027" s="57" t="str">
        <f t="shared" si="517"/>
        <v>Jan</v>
      </c>
      <c r="D7027" s="4"/>
      <c r="E7027" s="57"/>
      <c r="F7027" s="57"/>
      <c r="G7027" s="57"/>
      <c r="H7027" s="57"/>
      <c r="I7027" s="57"/>
      <c r="J7027" s="57"/>
      <c r="K7027" s="57">
        <f t="shared" ref="K7027:K7032" si="518">I7027+J7027</f>
        <v>0</v>
      </c>
      <c r="L7027" s="57">
        <f t="shared" si="515"/>
        <v>0</v>
      </c>
      <c r="M7027" s="4"/>
      <c r="N7027" s="57"/>
      <c r="O7027" s="57"/>
      <c r="P7027" s="4"/>
      <c r="Q7027" s="4"/>
    </row>
    <row r="7028" spans="1:17" s="1" customFormat="1" ht="18.649999999999999" customHeight="1" x14ac:dyDescent="0.35">
      <c r="A7028" s="3"/>
      <c r="B7028" s="57">
        <f t="shared" si="516"/>
        <v>0</v>
      </c>
      <c r="C7028" s="57" t="str">
        <f t="shared" si="517"/>
        <v>Jan</v>
      </c>
      <c r="D7028" s="4"/>
      <c r="E7028" s="57"/>
      <c r="F7028" s="57"/>
      <c r="G7028" s="57"/>
      <c r="H7028" s="57"/>
      <c r="I7028" s="57"/>
      <c r="J7028" s="57"/>
      <c r="K7028" s="57">
        <f t="shared" si="518"/>
        <v>0</v>
      </c>
      <c r="L7028" s="57">
        <f t="shared" si="515"/>
        <v>0</v>
      </c>
      <c r="M7028" s="4"/>
      <c r="N7028" s="57"/>
      <c r="O7028" s="57"/>
      <c r="P7028" s="4"/>
      <c r="Q7028" s="4"/>
    </row>
    <row r="7029" spans="1:17" s="1" customFormat="1" ht="18.649999999999999" customHeight="1" x14ac:dyDescent="0.35">
      <c r="A7029" s="3"/>
      <c r="B7029" s="57">
        <f t="shared" si="516"/>
        <v>0</v>
      </c>
      <c r="C7029" s="57" t="str">
        <f t="shared" si="517"/>
        <v>Jan</v>
      </c>
      <c r="D7029" s="4"/>
      <c r="E7029" s="57"/>
      <c r="F7029" s="57"/>
      <c r="G7029" s="57"/>
      <c r="H7029" s="57"/>
      <c r="I7029" s="57"/>
      <c r="J7029" s="57"/>
      <c r="K7029" s="57">
        <f t="shared" si="518"/>
        <v>0</v>
      </c>
      <c r="L7029" s="57">
        <f t="shared" si="515"/>
        <v>0</v>
      </c>
      <c r="M7029" s="4"/>
      <c r="N7029" s="57"/>
      <c r="O7029" s="57"/>
      <c r="P7029" s="4"/>
      <c r="Q7029" s="4"/>
    </row>
    <row r="7030" spans="1:17" s="1" customFormat="1" ht="18.649999999999999" customHeight="1" x14ac:dyDescent="0.35">
      <c r="A7030" s="3"/>
      <c r="B7030" s="57">
        <f t="shared" si="516"/>
        <v>0</v>
      </c>
      <c r="C7030" s="57" t="str">
        <f t="shared" si="517"/>
        <v>Jan</v>
      </c>
      <c r="D7030" s="4"/>
      <c r="E7030" s="57"/>
      <c r="F7030" s="57"/>
      <c r="G7030" s="57"/>
      <c r="H7030" s="57"/>
      <c r="I7030" s="57"/>
      <c r="J7030" s="57"/>
      <c r="K7030" s="57">
        <f t="shared" si="518"/>
        <v>0</v>
      </c>
      <c r="L7030" s="57">
        <f t="shared" si="515"/>
        <v>0</v>
      </c>
      <c r="M7030" s="4"/>
      <c r="N7030" s="57"/>
      <c r="O7030" s="57"/>
      <c r="P7030" s="4"/>
      <c r="Q7030" s="4"/>
    </row>
    <row r="7031" spans="1:17" s="1" customFormat="1" ht="18.649999999999999" customHeight="1" x14ac:dyDescent="0.35">
      <c r="A7031" s="3"/>
      <c r="B7031" s="57">
        <f t="shared" si="516"/>
        <v>0</v>
      </c>
      <c r="C7031" s="57" t="str">
        <f t="shared" si="517"/>
        <v>Jan</v>
      </c>
      <c r="D7031" s="4"/>
      <c r="E7031" s="57"/>
      <c r="F7031" s="57"/>
      <c r="G7031" s="57"/>
      <c r="H7031" s="57"/>
      <c r="I7031" s="57"/>
      <c r="J7031" s="57"/>
      <c r="K7031" s="57">
        <f t="shared" si="518"/>
        <v>0</v>
      </c>
      <c r="L7031" s="57">
        <f t="shared" si="515"/>
        <v>0</v>
      </c>
      <c r="M7031" s="4"/>
      <c r="N7031" s="57"/>
      <c r="O7031" s="57"/>
      <c r="P7031" s="4"/>
      <c r="Q7031" s="4"/>
    </row>
    <row r="7032" spans="1:17" s="1" customFormat="1" ht="18.649999999999999" customHeight="1" x14ac:dyDescent="0.35">
      <c r="A7032" s="3"/>
      <c r="B7032" s="57">
        <f t="shared" si="516"/>
        <v>0</v>
      </c>
      <c r="C7032" s="57" t="str">
        <f t="shared" si="517"/>
        <v>Jan</v>
      </c>
      <c r="D7032" s="4"/>
      <c r="E7032" s="57"/>
      <c r="F7032" s="57"/>
      <c r="G7032" s="57"/>
      <c r="H7032" s="57"/>
      <c r="I7032" s="57"/>
      <c r="J7032" s="57"/>
      <c r="K7032" s="57">
        <f t="shared" si="518"/>
        <v>0</v>
      </c>
      <c r="L7032" s="57">
        <f t="shared" si="515"/>
        <v>0</v>
      </c>
      <c r="M7032" s="4"/>
      <c r="N7032" s="57"/>
      <c r="O7032" s="57"/>
      <c r="P7032" s="4"/>
      <c r="Q7032" s="4"/>
    </row>
  </sheetData>
  <autoFilter ref="A2:Q7032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B7033:B1048576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D7033:F1048576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I7033:I1048576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C7033:C1048576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6263</v>
      </c>
      <c r="D2" s="4" t="s">
        <v>3912</v>
      </c>
      <c r="E2" s="57" t="s">
        <v>446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2026</v>
      </c>
      <c r="N2" s="57" t="s">
        <v>57</v>
      </c>
      <c r="O2" s="57">
        <v>275201</v>
      </c>
      <c r="P2" s="4" t="s">
        <v>5557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6263</v>
      </c>
      <c r="D3" s="4" t="s">
        <v>3729</v>
      </c>
      <c r="E3" s="57" t="s">
        <v>446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2026</v>
      </c>
      <c r="N3" s="57" t="s">
        <v>57</v>
      </c>
      <c r="O3" s="57">
        <v>275205</v>
      </c>
      <c r="P3" s="4" t="s">
        <v>5450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6263</v>
      </c>
      <c r="D4" s="4" t="s">
        <v>3511</v>
      </c>
      <c r="E4" s="57" t="s">
        <v>446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2026</v>
      </c>
      <c r="N4" s="57" t="s">
        <v>57</v>
      </c>
      <c r="O4" s="57" t="s">
        <v>6224</v>
      </c>
      <c r="P4" s="4" t="s">
        <v>5482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6263</v>
      </c>
      <c r="D5" s="4" t="s">
        <v>3912</v>
      </c>
      <c r="E5" s="57" t="s">
        <v>446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2026</v>
      </c>
      <c r="N5" s="57" t="s">
        <v>57</v>
      </c>
      <c r="O5" s="57" t="s">
        <v>6225</v>
      </c>
      <c r="P5" s="4" t="s">
        <v>5482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6263</v>
      </c>
      <c r="D6" s="4" t="s">
        <v>3511</v>
      </c>
      <c r="E6" s="57" t="s">
        <v>446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2026</v>
      </c>
      <c r="N6" s="57" t="s">
        <v>57</v>
      </c>
      <c r="O6" s="57" t="s">
        <v>5101</v>
      </c>
      <c r="P6" s="4" t="s">
        <v>6267</v>
      </c>
      <c r="Q6" t="s">
        <v>6266</v>
      </c>
    </row>
    <row r="7" spans="1:18" hidden="1" x14ac:dyDescent="0.35">
      <c r="A7" s="3">
        <v>46175</v>
      </c>
      <c r="B7" s="57">
        <v>23</v>
      </c>
      <c r="C7" s="57" t="s">
        <v>6263</v>
      </c>
      <c r="D7" s="4" t="s">
        <v>3729</v>
      </c>
      <c r="E7" s="57" t="s">
        <v>446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2026</v>
      </c>
      <c r="N7" s="57" t="s">
        <v>57</v>
      </c>
      <c r="O7" s="57" t="s">
        <v>6056</v>
      </c>
      <c r="P7" s="4" t="s">
        <v>5556</v>
      </c>
      <c r="Q7" t="s">
        <v>6265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6263</v>
      </c>
      <c r="D8" s="4" t="s">
        <v>1196</v>
      </c>
      <c r="E8" s="57" t="s">
        <v>446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2026</v>
      </c>
      <c r="N8" s="57" t="s">
        <v>57</v>
      </c>
      <c r="O8" s="57" t="s">
        <v>6056</v>
      </c>
      <c r="P8" s="4" t="s">
        <v>5556</v>
      </c>
      <c r="Q8" t="s">
        <v>6265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6264</v>
      </c>
      <c r="D9" s="4" t="s">
        <v>5215</v>
      </c>
      <c r="E9" s="57" t="s">
        <v>446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2026</v>
      </c>
      <c r="N9" s="57" t="s">
        <v>57</v>
      </c>
      <c r="O9" s="57" t="s">
        <v>5748</v>
      </c>
      <c r="P9" s="4" t="s">
        <v>5556</v>
      </c>
      <c r="Q9" t="s">
        <v>6265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6263</v>
      </c>
      <c r="D10" s="4" t="s">
        <v>3511</v>
      </c>
      <c r="E10" s="57" t="s">
        <v>446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2026</v>
      </c>
      <c r="N10" s="57" t="s">
        <v>57</v>
      </c>
      <c r="O10" s="57" t="s">
        <v>5748</v>
      </c>
      <c r="P10" s="4" t="s">
        <v>5556</v>
      </c>
      <c r="Q10" t="s">
        <v>6265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6264</v>
      </c>
      <c r="D11" s="4" t="s">
        <v>5215</v>
      </c>
      <c r="E11" s="57" t="s">
        <v>446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2026</v>
      </c>
      <c r="N11" s="57" t="s">
        <v>57</v>
      </c>
      <c r="O11" s="57" t="s">
        <v>5101</v>
      </c>
      <c r="P11" s="4" t="s">
        <v>5217</v>
      </c>
      <c r="Q11" t="s">
        <v>6266</v>
      </c>
    </row>
    <row r="12" spans="1:18" x14ac:dyDescent="0.35">
      <c r="A12" s="3">
        <v>46169</v>
      </c>
      <c r="B12" s="57">
        <v>22</v>
      </c>
      <c r="C12" s="57" t="s">
        <v>6264</v>
      </c>
      <c r="D12" s="4" t="s">
        <v>5215</v>
      </c>
      <c r="E12" s="57" t="s">
        <v>446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2026</v>
      </c>
      <c r="N12" s="57" t="s">
        <v>57</v>
      </c>
      <c r="O12" s="57" t="s">
        <v>5101</v>
      </c>
      <c r="P12" s="4" t="s">
        <v>5217</v>
      </c>
      <c r="Q12" t="s">
        <v>6266</v>
      </c>
    </row>
    <row r="13" spans="1:18" x14ac:dyDescent="0.35">
      <c r="A13" s="3">
        <v>46174</v>
      </c>
      <c r="B13" s="57">
        <v>23</v>
      </c>
      <c r="C13" s="57" t="s">
        <v>6263</v>
      </c>
      <c r="D13" s="4" t="s">
        <v>3511</v>
      </c>
      <c r="E13" s="57" t="s">
        <v>446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2282</v>
      </c>
      <c r="N13" s="57" t="s">
        <v>57</v>
      </c>
      <c r="O13" s="57" t="s">
        <v>5101</v>
      </c>
      <c r="P13" s="4" t="s">
        <v>5217</v>
      </c>
      <c r="Q13" t="s">
        <v>6266</v>
      </c>
    </row>
    <row r="14" spans="1:18" x14ac:dyDescent="0.35">
      <c r="A14" s="3">
        <v>46175</v>
      </c>
      <c r="B14" s="57">
        <v>23</v>
      </c>
      <c r="C14" s="57" t="s">
        <v>6263</v>
      </c>
      <c r="D14" s="4" t="s">
        <v>3729</v>
      </c>
      <c r="E14" s="57" t="s">
        <v>446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2282</v>
      </c>
      <c r="N14" s="57" t="s">
        <v>57</v>
      </c>
      <c r="O14" s="57" t="s">
        <v>5101</v>
      </c>
      <c r="P14" s="4" t="s">
        <v>5217</v>
      </c>
      <c r="Q14" t="s">
        <v>6266</v>
      </c>
    </row>
    <row r="15" spans="1:18" x14ac:dyDescent="0.35">
      <c r="A15" s="3">
        <v>46177</v>
      </c>
      <c r="B15" s="57">
        <v>23</v>
      </c>
      <c r="C15" s="57" t="s">
        <v>6263</v>
      </c>
      <c r="D15" s="4" t="s">
        <v>1196</v>
      </c>
      <c r="E15" s="57" t="s">
        <v>446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2282</v>
      </c>
      <c r="N15" s="57" t="s">
        <v>57</v>
      </c>
      <c r="O15" s="57" t="s">
        <v>5101</v>
      </c>
      <c r="P15" s="4" t="s">
        <v>5217</v>
      </c>
      <c r="Q15" t="s">
        <v>6266</v>
      </c>
    </row>
    <row r="16" spans="1:18" x14ac:dyDescent="0.35">
      <c r="A16" s="3">
        <v>46178</v>
      </c>
      <c r="B16" s="57">
        <v>23</v>
      </c>
      <c r="C16" s="57" t="s">
        <v>6263</v>
      </c>
      <c r="D16" s="4" t="s">
        <v>1196</v>
      </c>
      <c r="E16" s="57" t="s">
        <v>446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2282</v>
      </c>
      <c r="N16" s="57" t="s">
        <v>57</v>
      </c>
      <c r="O16" s="57" t="s">
        <v>5101</v>
      </c>
      <c r="P16" s="4" t="s">
        <v>5217</v>
      </c>
      <c r="Q16" t="s">
        <v>6266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2491</v>
      </c>
    </row>
    <row r="55" spans="3:5" ht="15.5" x14ac:dyDescent="0.35">
      <c r="C55" s="112" t="s">
        <v>198</v>
      </c>
      <c r="D55" s="112" t="s">
        <v>2492</v>
      </c>
    </row>
    <row r="56" spans="3:5" ht="15.5" x14ac:dyDescent="0.35">
      <c r="C56" s="112" t="s">
        <v>57</v>
      </c>
      <c r="D56" s="112" t="s">
        <v>2493</v>
      </c>
    </row>
    <row r="57" spans="3:5" ht="15.5" x14ac:dyDescent="0.35">
      <c r="C57" s="112" t="s">
        <v>61</v>
      </c>
      <c r="D57" s="112" t="s">
        <v>1428</v>
      </c>
    </row>
    <row r="58" spans="3:5" ht="15.5" x14ac:dyDescent="0.35">
      <c r="C58" s="112" t="s">
        <v>671</v>
      </c>
      <c r="D58" s="112" t="s">
        <v>1428</v>
      </c>
    </row>
    <row r="59" spans="3:5" ht="15.5" x14ac:dyDescent="0.35">
      <c r="C59" s="112" t="s">
        <v>52</v>
      </c>
      <c r="D59" s="112" t="s">
        <v>2494</v>
      </c>
    </row>
    <row r="60" spans="3:5" ht="15.5" x14ac:dyDescent="0.35">
      <c r="C60" s="112" t="s">
        <v>65</v>
      </c>
      <c r="D60" s="112" t="s">
        <v>2495</v>
      </c>
    </row>
    <row r="61" spans="3:5" ht="15.5" x14ac:dyDescent="0.35">
      <c r="C61" s="112" t="s">
        <v>93</v>
      </c>
      <c r="D61" s="112" t="s">
        <v>2496</v>
      </c>
    </row>
    <row r="62" spans="3:5" ht="15.5" x14ac:dyDescent="0.35">
      <c r="C62" s="112" t="s">
        <v>2497</v>
      </c>
      <c r="D62" s="112" t="s">
        <v>49</v>
      </c>
    </row>
    <row r="63" spans="3:5" ht="15.5" x14ac:dyDescent="0.35">
      <c r="C63" s="112" t="s">
        <v>47</v>
      </c>
      <c r="D63" s="112" t="s">
        <v>2498</v>
      </c>
    </row>
    <row r="64" spans="3:5" ht="15.5" x14ac:dyDescent="0.35">
      <c r="C64" s="112" t="s">
        <v>2499</v>
      </c>
      <c r="D64" s="112" t="s">
        <v>1428</v>
      </c>
    </row>
    <row r="65" spans="3:4" ht="15.5" x14ac:dyDescent="0.35">
      <c r="C65" s="112" t="s">
        <v>2500</v>
      </c>
      <c r="D65" s="112" t="s">
        <v>2501</v>
      </c>
    </row>
    <row r="66" spans="3:4" ht="15.5" x14ac:dyDescent="0.35">
      <c r="C66" s="112" t="s">
        <v>2502</v>
      </c>
      <c r="D66" s="112" t="s">
        <v>2501</v>
      </c>
    </row>
    <row r="67" spans="3:4" ht="15.5" x14ac:dyDescent="0.35">
      <c r="C67" s="112" t="s">
        <v>74</v>
      </c>
      <c r="D67" s="112" t="s">
        <v>2493</v>
      </c>
    </row>
    <row r="68" spans="3:4" ht="15.5" x14ac:dyDescent="0.35">
      <c r="C68" s="112" t="s">
        <v>1693</v>
      </c>
      <c r="D68" s="112" t="s">
        <v>2494</v>
      </c>
    </row>
    <row r="69" spans="3:4" ht="15.5" x14ac:dyDescent="0.35">
      <c r="C69" s="112" t="s">
        <v>3126</v>
      </c>
      <c r="D69" s="112" t="s">
        <v>2491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2026-07-02T07:13:22Z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