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S.総合\VSTS\_Document\30.設計書\30.詳細設計\10.ビジネスロジック\06.データ関係\環境設定\"/>
    </mc:Choice>
  </mc:AlternateContent>
  <bookViews>
    <workbookView xWindow="2280" yWindow="0" windowWidth="19170" windowHeight="8715" tabRatio="852" firstSheet="6" activeTab="7"/>
  </bookViews>
  <sheets>
    <sheet name="表紙" sheetId="1" r:id="rId1"/>
    <sheet name="更新履歴" sheetId="2" r:id="rId2"/>
    <sheet name="集計" sheetId="3" r:id="rId3"/>
    <sheet name="画面レイアウト" sheetId="31" r:id="rId4"/>
    <sheet name="確認項目一覧" sheetId="5" r:id="rId5"/>
    <sheet name="データ" sheetId="33" r:id="rId6"/>
    <sheet name="メニュー表" sheetId="34" r:id="rId7"/>
    <sheet name="パターン表" sheetId="9" r:id="rId8"/>
    <sheet name="名前定義" sheetId="32" state="hidden" r:id="rId9"/>
  </sheets>
  <definedNames>
    <definedName name="_xlnm._FilterDatabase" localSheetId="4" hidden="1">確認項目一覧!$B$7:$L$37</definedName>
    <definedName name="_列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5">データ!$A$1:$J$18</definedName>
    <definedName name="_xlnm.Print_Area" localSheetId="7">パターン表!$A$1:$BL$170</definedName>
    <definedName name="_xlnm.Print_Area" localSheetId="3">画面レイアウト!$A$1:$W$43</definedName>
    <definedName name="_xlnm.Print_Area" localSheetId="4">確認項目一覧!$A$1:$Y$38</definedName>
    <definedName name="_xlnm.Print_Area" localSheetId="1">更新履歴!$A$1:$AN$52</definedName>
    <definedName name="_xlnm.Print_Area" localSheetId="2">集計!$A$1:$AN$70</definedName>
    <definedName name="_xlnm.Print_Area" localSheetId="0">表紙!$A$1:$AN$78</definedName>
    <definedName name="_xlnm.Print_Titles" localSheetId="4">確認項目一覧!$7:$7</definedName>
    <definedName name="Z_03E6FAA9_FC62_489F_95C3_C2EAB4479EB2_.wvu.FilterData">確認項目一覧!$B$7:$K$7</definedName>
    <definedName name="Z_03E6FAA9_FC62_489F_95C3_C2EAB4479EB2_.wvu.PrintArea">更新履歴!$A$1:$AN$52</definedName>
    <definedName name="Z_03E6FAA9_FC62_489F_95C3_C2EAB4479EB2_.wvu.PrintArea_1">集計!$A$1:$AN$70</definedName>
    <definedName name="Z_0C917451_0B9B_43F4_BC19_4AF0174A5CF2_.wvu.FilterData">確認項目一覧!$B$7:$K$7</definedName>
    <definedName name="Z_0C917451_0B9B_43F4_BC19_4AF0174A5CF2_.wvu.PrintArea">更新履歴!$A$1:$AN$52</definedName>
    <definedName name="Z_0C917451_0B9B_43F4_BC19_4AF0174A5CF2_.wvu.PrintArea_1">集計!$A$1:$AN$70</definedName>
    <definedName name="Z_12620524_441A_4D88_A678_0B4DEB20AD14_.wvu.FilterData">確認項目一覧!$B$7:$K$7</definedName>
    <definedName name="Z_12620524_441A_4D88_A678_0B4DEB20AD14_.wvu.PrintArea">更新履歴!$A$1:$AN$52</definedName>
    <definedName name="Z_12620524_441A_4D88_A678_0B4DEB20AD14_.wvu.PrintArea_1">集計!$A$1:$AN$70</definedName>
    <definedName name="Z_1D970D2F_9E0D_4C3D_A33B_FC850E2055AC_.wvu.FilterData">確認項目一覧!$B$7:$K$7</definedName>
    <definedName name="Z_1F91736C_E266_4E40_BE02_7394C7EC3F5A_.wvu.FilterData">確認項目一覧!$B$7:$K$7</definedName>
    <definedName name="Z_31C99EE2_0359_4211_906D_3B7C424D2EA7_.wvu.FilterData">確認項目一覧!$B$7:$K$7</definedName>
    <definedName name="Z_3FD885BE_45E3_4838_8293_5B8D9FFE6801_.wvu.FilterData">確認項目一覧!$B$7:$K$7</definedName>
    <definedName name="Z_65312C89_3F61_4FB0_965E_8FBE6A45BBD0_.wvu.FilterData">確認項目一覧!$B$7:$K$7</definedName>
    <definedName name="Z_72070D86_14CF_41FF_B374_4F093B0AE6C7_.wvu.FilterData">確認項目一覧!$B$7:$K$7</definedName>
    <definedName name="Z_7A0896D6_2CB5_492A_B5D9_2B45F1096D0F_.wvu.FilterData">確認項目一覧!$B$7:$K$7</definedName>
    <definedName name="Z_7FFBDB60_2E12_4D86_A9F4_91A7748DBC8A_.wvu.FilterData">確認項目一覧!$B$7:$K$7</definedName>
    <definedName name="Z_8121B4E7_51F7_4642_AA05_18CFAD5AB07B_.wvu.FilterData">確認項目一覧!$B$7:$K$7</definedName>
    <definedName name="Z_819F5231_CCA9_495E_936E_8AD7254464CA_.wvu.FilterData">確認項目一覧!$B$7:$K$7</definedName>
    <definedName name="Z_8AFE1991_5695_43E7_A545_1C75CD9518EC_.wvu.FilterData">確認項目一覧!$B$7:$K$7</definedName>
    <definedName name="Z_8FAF3B2B_090E_45AD_8754_DB47253B7FFA_.wvu.FilterData">確認項目一覧!$B$7:$K$7</definedName>
    <definedName name="Z_9990DECF_7C79_492D_A6EA_E50C50BB132A_.wvu.FilterData">確認項目一覧!$B$7:$K$7</definedName>
    <definedName name="Z_A718DFC0_DF8F_4BA3_9B02_9365662B2546_.wvu.FilterData">確認項目一覧!$B$7:$K$7</definedName>
    <definedName name="Z_A718DFC0_DF8F_4BA3_9B02_9365662B2546_.wvu.PrintArea">更新履歴!$A$1:$AN$52</definedName>
    <definedName name="Z_A718DFC0_DF8F_4BA3_9B02_9365662B2546_.wvu.PrintArea_1">集計!$A$1:$AN$70</definedName>
    <definedName name="Z_B058DB40_E8D5_45E7_A1D6_A4C76FD0A302_.wvu.FilterData">確認項目一覧!$B$7:$K$7</definedName>
    <definedName name="Z_C0CBD2FC_FC18_48AB_91EA_9E40966BF273_.wvu.FilterData">確認項目一覧!$B$7:$K$7</definedName>
    <definedName name="Z_E1EB49EF_291E_4F84_B499_021615237E4C_.wvu.FilterData">確認項目一覧!$B$7:$K$7</definedName>
    <definedName name="Z_E1EB49EF_291E_4F84_B499_021615237E4C_.wvu.PrintArea">更新履歴!$A$1:$AN$52</definedName>
    <definedName name="Z_E1EB49EF_291E_4F84_B499_021615237E4C_.wvu.PrintArea_1">集計!$A$1:$AN$70</definedName>
    <definedName name="Z_FF8C274B_2E24_432D_AE90_8387431BEAAB_.wvu.FilterData">確認項目一覧!$B$7:$K$7</definedName>
    <definedName name="仕様書名">名前定義!$B$4:$B$5</definedName>
  </definedNames>
  <calcPr calcId="152511"/>
</workbook>
</file>

<file path=xl/calcChain.xml><?xml version="1.0" encoding="utf-8"?>
<calcChain xmlns="http://schemas.openxmlformats.org/spreadsheetml/2006/main">
  <c r="U111" i="9" l="1"/>
  <c r="T111" i="9"/>
  <c r="S111" i="9"/>
  <c r="R111" i="9"/>
  <c r="Q111" i="9"/>
  <c r="P111" i="9"/>
  <c r="O111" i="9"/>
  <c r="N111" i="9"/>
  <c r="M111" i="9"/>
  <c r="L111" i="9"/>
  <c r="K111" i="9"/>
  <c r="J111" i="9"/>
  <c r="I111" i="9"/>
  <c r="S88" i="9"/>
  <c r="T88" i="9"/>
  <c r="U88" i="9"/>
  <c r="C112" i="9"/>
  <c r="C113" i="9" s="1"/>
  <c r="B112" i="9"/>
  <c r="B113" i="9"/>
  <c r="R88" i="9" l="1"/>
  <c r="Q88" i="9"/>
  <c r="P88" i="9"/>
  <c r="O88" i="9"/>
  <c r="N88" i="9"/>
  <c r="M88" i="9"/>
  <c r="L88" i="9"/>
  <c r="K88" i="9"/>
  <c r="J88" i="9"/>
  <c r="I88" i="9"/>
  <c r="B114" i="9"/>
  <c r="C114" i="9"/>
  <c r="C89" i="9"/>
  <c r="B89" i="9"/>
  <c r="R68" i="9" l="1"/>
  <c r="Q68" i="9"/>
  <c r="P68" i="9"/>
  <c r="O68" i="9"/>
  <c r="N68" i="9"/>
  <c r="M68" i="9"/>
  <c r="L68" i="9"/>
  <c r="K68" i="9"/>
  <c r="J68" i="9"/>
  <c r="I68" i="9"/>
  <c r="B90" i="9"/>
  <c r="C115" i="9"/>
  <c r="B61" i="9"/>
  <c r="B115" i="9"/>
  <c r="C90" i="9"/>
  <c r="C69" i="9"/>
  <c r="B69" i="9"/>
  <c r="R50" i="9" l="1"/>
  <c r="Q50" i="9"/>
  <c r="P50" i="9"/>
  <c r="O50" i="9"/>
  <c r="N50" i="9"/>
  <c r="M50" i="9"/>
  <c r="L50" i="9"/>
  <c r="K50" i="9"/>
  <c r="J50" i="9"/>
  <c r="I50" i="9"/>
  <c r="B91" i="9"/>
  <c r="B70" i="9"/>
  <c r="C91" i="9"/>
  <c r="C51" i="9"/>
  <c r="B116" i="9"/>
  <c r="B51" i="9"/>
  <c r="C70" i="9"/>
  <c r="C116" i="9"/>
  <c r="R27" i="9" l="1"/>
  <c r="Q27" i="9"/>
  <c r="P27" i="9"/>
  <c r="O27" i="9"/>
  <c r="N27" i="9"/>
  <c r="M27" i="9"/>
  <c r="L27" i="9"/>
  <c r="K27" i="9"/>
  <c r="J27" i="9"/>
  <c r="I27" i="9"/>
  <c r="C71" i="9"/>
  <c r="B92" i="9"/>
  <c r="B93" i="9"/>
  <c r="C52" i="9"/>
  <c r="C53" i="9" s="1"/>
  <c r="C54" i="9" s="1"/>
  <c r="B94" i="9"/>
  <c r="B28" i="9"/>
  <c r="C117" i="9"/>
  <c r="B117" i="9"/>
  <c r="B118" i="9" s="1"/>
  <c r="B29" i="9"/>
  <c r="B30" i="9" s="1"/>
  <c r="B52" i="9"/>
  <c r="B53" i="9" s="1"/>
  <c r="C29" i="9"/>
  <c r="C30" i="9" s="1"/>
  <c r="C92" i="9"/>
  <c r="B71" i="9"/>
  <c r="B72" i="9" s="1"/>
  <c r="B22" i="5" l="1"/>
  <c r="B73" i="9"/>
  <c r="C72" i="9"/>
  <c r="I30" i="5"/>
  <c r="C93" i="9"/>
  <c r="G22" i="5"/>
  <c r="H25" i="5"/>
  <c r="C31" i="9"/>
  <c r="I25" i="5"/>
  <c r="B54" i="9"/>
  <c r="B31" i="9"/>
  <c r="B32" i="9" s="1"/>
  <c r="B33" i="9" s="1"/>
  <c r="H22" i="5"/>
  <c r="C118" i="9"/>
  <c r="B119" i="9"/>
  <c r="B120" i="9"/>
  <c r="B95" i="9"/>
  <c r="B96" i="9" s="1"/>
  <c r="B18" i="5" l="1"/>
  <c r="B121" i="9"/>
  <c r="E12" i="5"/>
  <c r="B97" i="9"/>
  <c r="B34" i="9"/>
  <c r="H18" i="5"/>
  <c r="C119" i="9"/>
  <c r="E18" i="5"/>
  <c r="D18" i="5"/>
  <c r="B55" i="9"/>
  <c r="B56" i="9" s="1"/>
  <c r="B57" i="9" s="1"/>
  <c r="G18" i="5"/>
  <c r="B74" i="9"/>
  <c r="B75" i="9" s="1"/>
  <c r="C32" i="9"/>
  <c r="C33" i="9" s="1"/>
  <c r="C34" i="9" s="1"/>
  <c r="C94" i="9"/>
  <c r="B58" i="9"/>
  <c r="F18" i="5"/>
  <c r="C73" i="9"/>
  <c r="B76" i="9"/>
  <c r="B13" i="5" l="1"/>
  <c r="B25" i="5"/>
  <c r="C95" i="9"/>
  <c r="C96" i="9" s="1"/>
  <c r="C97" i="9" s="1"/>
  <c r="C98" i="9"/>
  <c r="F13" i="5"/>
  <c r="B59" i="9"/>
  <c r="B98" i="9"/>
  <c r="G25" i="5"/>
  <c r="B35" i="9"/>
  <c r="I14" i="5"/>
  <c r="F25" i="5"/>
  <c r="B77" i="9"/>
  <c r="C35" i="9"/>
  <c r="B23" i="5" l="1"/>
  <c r="C99" i="9"/>
  <c r="F14" i="5"/>
  <c r="B99" i="9"/>
  <c r="I15" i="5"/>
  <c r="B36" i="9"/>
  <c r="B78" i="9"/>
  <c r="B14" i="5" l="1"/>
  <c r="B28" i="5"/>
  <c r="B30" i="5"/>
  <c r="B31" i="5"/>
  <c r="B33" i="5"/>
  <c r="B15" i="5"/>
  <c r="B32" i="5"/>
  <c r="B29" i="5"/>
  <c r="B24" i="5"/>
  <c r="B16" i="5"/>
  <c r="B12" i="5"/>
  <c r="B27" i="5"/>
  <c r="B36" i="5"/>
  <c r="B35" i="5"/>
  <c r="B34" i="5"/>
  <c r="B20" i="5"/>
  <c r="B9" i="5"/>
  <c r="B10" i="5"/>
  <c r="B11" i="5"/>
  <c r="B17" i="5"/>
  <c r="B19" i="5"/>
  <c r="B21" i="5"/>
  <c r="B26" i="5"/>
  <c r="B8" i="5"/>
  <c r="B79" i="9"/>
  <c r="E36" i="5"/>
  <c r="D19" i="5"/>
  <c r="C12" i="5"/>
  <c r="B37" i="9"/>
  <c r="D12" i="5"/>
  <c r="D13" i="5" s="1"/>
  <c r="E13" i="5"/>
  <c r="B100" i="9"/>
  <c r="F36" i="5"/>
  <c r="E14" i="5"/>
  <c r="E27" i="5"/>
  <c r="C100" i="9"/>
  <c r="R5" i="9" l="1"/>
  <c r="Q5" i="9"/>
  <c r="P5" i="9"/>
  <c r="O5" i="9"/>
  <c r="N5" i="9"/>
  <c r="M5" i="9"/>
  <c r="L5" i="9"/>
  <c r="K5" i="9"/>
  <c r="J5" i="9"/>
  <c r="I5" i="9"/>
  <c r="E15" i="5"/>
  <c r="E28" i="5"/>
  <c r="E29" i="5" s="1"/>
  <c r="B101" i="9"/>
  <c r="C13" i="5"/>
  <c r="C7" i="9"/>
  <c r="B80" i="9"/>
  <c r="C101" i="9"/>
  <c r="B38" i="9"/>
  <c r="D14" i="5"/>
  <c r="BP109" i="9" l="1"/>
  <c r="BS109" i="9"/>
  <c r="BO109" i="9"/>
  <c r="BR109" i="9"/>
  <c r="BQ109" i="9"/>
  <c r="BT109" i="9"/>
  <c r="BP86" i="9"/>
  <c r="BQ86" i="9"/>
  <c r="BO86" i="9"/>
  <c r="BT86" i="9"/>
  <c r="BS86" i="9"/>
  <c r="BR86" i="9"/>
  <c r="BS66" i="9"/>
  <c r="BO66" i="9"/>
  <c r="BR66" i="9"/>
  <c r="BT66" i="9"/>
  <c r="BQ66" i="9"/>
  <c r="BP66" i="9"/>
  <c r="BR48" i="9"/>
  <c r="BQ48" i="9"/>
  <c r="BP48" i="9"/>
  <c r="BT48" i="9"/>
  <c r="BS48" i="9"/>
  <c r="BO48" i="9"/>
  <c r="U2" i="2"/>
  <c r="H1" i="5"/>
  <c r="U1" i="3"/>
  <c r="U1" i="2"/>
  <c r="E1" i="5"/>
  <c r="G1" i="3"/>
  <c r="G1" i="2"/>
  <c r="H4" i="5"/>
  <c r="U4" i="3"/>
  <c r="U4" i="2"/>
  <c r="E19" i="5"/>
  <c r="D20" i="5"/>
  <c r="B102" i="9"/>
  <c r="C8" i="9"/>
  <c r="B81" i="9"/>
  <c r="F19" i="5"/>
  <c r="B39" i="9"/>
  <c r="B40" i="9"/>
  <c r="B41" i="9" s="1"/>
  <c r="BU109" i="9" l="1"/>
  <c r="BV109" i="9"/>
  <c r="BW109" i="9" s="1"/>
  <c r="BV86" i="9"/>
  <c r="BW86" i="9" s="1"/>
  <c r="BU86" i="9"/>
  <c r="BV66" i="9"/>
  <c r="BW66" i="9" s="1"/>
  <c r="BU66" i="9"/>
  <c r="BU48" i="9"/>
  <c r="BV48" i="9"/>
  <c r="BW48" i="9" s="1"/>
  <c r="G4" i="2"/>
  <c r="B103" i="9"/>
  <c r="D21" i="5"/>
  <c r="C9" i="9"/>
  <c r="B43" i="9"/>
  <c r="F20" i="5"/>
  <c r="E20" i="5"/>
  <c r="BX109" i="9" l="1"/>
  <c r="BX86" i="9"/>
  <c r="BX66" i="9"/>
  <c r="BX48" i="9"/>
  <c r="AB20" i="3"/>
  <c r="D22" i="5"/>
  <c r="E21" i="5"/>
  <c r="B104" i="9"/>
  <c r="C10" i="9"/>
  <c r="F21" i="5"/>
  <c r="H20" i="3" l="1"/>
  <c r="E22" i="5"/>
  <c r="D23" i="5"/>
  <c r="C11" i="9"/>
  <c r="F22" i="5"/>
  <c r="H3" i="5" l="1"/>
  <c r="U3" i="3"/>
  <c r="U3" i="2"/>
  <c r="G4" i="3"/>
  <c r="E4" i="5"/>
  <c r="E3" i="5"/>
  <c r="G3" i="3"/>
  <c r="G3" i="2"/>
  <c r="E23" i="5"/>
  <c r="F28" i="5"/>
  <c r="B6" i="9"/>
  <c r="AK1" i="2" l="1"/>
  <c r="Q62" i="1" s="1"/>
  <c r="AC1" i="2" s="1"/>
  <c r="B7" i="9"/>
  <c r="AK2" i="2" l="1"/>
  <c r="Q64" i="1" s="1"/>
  <c r="AC2" i="2" s="1"/>
  <c r="D36" i="5"/>
  <c r="B8" i="9"/>
  <c r="AC1" i="3" l="1"/>
  <c r="B9" i="9"/>
  <c r="H2" i="5" l="1"/>
  <c r="AK1" i="3"/>
  <c r="M1" i="5"/>
  <c r="U2" i="3"/>
  <c r="K1" i="5"/>
  <c r="Q60" i="1"/>
  <c r="B10" i="9"/>
  <c r="BP3" i="9" l="1"/>
  <c r="BS3" i="9"/>
  <c r="BO3" i="9"/>
  <c r="BR3" i="9"/>
  <c r="BQ3" i="9"/>
  <c r="BT3" i="9"/>
  <c r="U3" i="5" s="1"/>
  <c r="AB28" i="3" s="1"/>
  <c r="K2" i="5"/>
  <c r="AC2" i="3"/>
  <c r="AK2" i="3"/>
  <c r="M2" i="5"/>
  <c r="AB19" i="3" s="1"/>
  <c r="B11" i="9"/>
  <c r="BV3" i="9" l="1"/>
  <c r="S3" i="5"/>
  <c r="AB32" i="3" s="1"/>
  <c r="T3" i="5"/>
  <c r="AB33" i="3" s="1"/>
  <c r="R3" i="5"/>
  <c r="AB31" i="3" s="1"/>
  <c r="Q3" i="5"/>
  <c r="AB30" i="3" s="1"/>
  <c r="H19" i="3"/>
  <c r="P3" i="5"/>
  <c r="AB29" i="3" s="1"/>
  <c r="BU3" i="9"/>
  <c r="V3" i="5" l="1"/>
  <c r="W3" i="5"/>
  <c r="X3" i="5" s="1"/>
  <c r="BX3" i="9"/>
  <c r="BW3" i="9"/>
  <c r="H21" i="3"/>
  <c r="H23" i="3" s="1"/>
  <c r="AB21" i="3"/>
  <c r="AB23" i="3" s="1"/>
  <c r="Y3" i="5" l="1"/>
  <c r="D34" i="5"/>
  <c r="F29" i="5"/>
  <c r="C14" i="5"/>
  <c r="B12" i="9"/>
  <c r="D24" i="5"/>
  <c r="E30" i="5"/>
  <c r="F15" i="5"/>
  <c r="D15" i="5"/>
  <c r="C15" i="5"/>
  <c r="D25" i="5" l="1"/>
  <c r="B13" i="9"/>
  <c r="E31" i="5"/>
  <c r="B14" i="9"/>
  <c r="B15" i="9"/>
  <c r="C16" i="5"/>
  <c r="C17" i="5" s="1"/>
  <c r="D26" i="5"/>
  <c r="D27" i="5" s="1"/>
  <c r="D28" i="5" s="1"/>
  <c r="D29" i="5" s="1"/>
  <c r="F30" i="5"/>
  <c r="D30" i="5"/>
  <c r="E32" i="5"/>
  <c r="B16" i="9"/>
  <c r="C18" i="5"/>
  <c r="F31" i="5"/>
  <c r="F32" i="5"/>
  <c r="C19" i="5"/>
  <c r="C20" i="5" l="1"/>
  <c r="B17" i="9"/>
  <c r="B18" i="9" s="1"/>
  <c r="B19" i="9" s="1"/>
  <c r="B20" i="9" s="1"/>
  <c r="D31" i="5"/>
  <c r="D32" i="5" s="1"/>
  <c r="C21" i="5" l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</calcChain>
</file>

<file path=xl/comments1.xml><?xml version="1.0" encoding="utf-8"?>
<comments xmlns="http://schemas.openxmlformats.org/spreadsheetml/2006/main">
  <authors>
    <author>0231109 飯嶋 彩佳</author>
  </authors>
  <commentList>
    <comment ref="C2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0231109 飯嶋 彩佳:</t>
        </r>
        <r>
          <rPr>
            <sz val="9"/>
            <color indexed="81"/>
            <rFont val="ＭＳ Ｐゴシック"/>
            <family val="3"/>
            <charset val="128"/>
          </rPr>
          <t xml:space="preserve">
確認項目一覧　J列にIDが記入されているもの</t>
        </r>
      </text>
    </comment>
    <comment ref="W2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0231109 飯嶋 彩佳:</t>
        </r>
        <r>
          <rPr>
            <sz val="9"/>
            <color indexed="81"/>
            <rFont val="ＭＳ Ｐゴシック"/>
            <family val="3"/>
            <charset val="128"/>
          </rPr>
          <t xml:space="preserve">
確認項目一覧　J列にIDが記入されているもの</t>
        </r>
      </text>
    </comment>
  </commentList>
</comments>
</file>

<file path=xl/comments2.xml><?xml version="1.0" encoding="utf-8"?>
<comments xmlns="http://schemas.openxmlformats.org/spreadsheetml/2006/main">
  <authors>
    <author>0212009 森本 恵太</author>
    <author>0250009 池田 絵梨子</author>
  </authors>
  <commentList>
    <comment ref="B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0212009 森本 恵太: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10"/>
            <rFont val="ＭＳ Ｐゴシック"/>
            <family val="3"/>
            <charset val="128"/>
          </rPr>
          <t xml:space="preserve">・7行目以前の行は追加、編集、削除をしないこと
・列の追加、編集、削除をしないこと
</t>
        </r>
      </text>
    </comment>
    <comment ref="M7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○：実行対象
-：前提条件の場合
対象外：実行対象外</t>
        </r>
      </text>
    </comment>
    <comment ref="O7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OK：動作OK
NG：不具合
修正済：NG後、修正等行い再検証の件OKの場合
保留：手順確認・環境確認等で一時的に保留となった場合
対象外：実行対象外（テスト開始時に実行対象としたが、テスト実施中に対象外とした場合）
-：前提条件の場合やパターン表の場合
</t>
        </r>
      </text>
    </comment>
  </commentList>
</comments>
</file>

<file path=xl/comments3.xml><?xml version="1.0" encoding="utf-8"?>
<comments xmlns="http://schemas.openxmlformats.org/spreadsheetml/2006/main">
  <authors>
    <author>0212009 森本 恵太</author>
    <author>0250009 池田 絵梨子</author>
  </authors>
  <commentList>
    <comment ref="B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0212009 森本 恵太: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10"/>
            <rFont val="ＭＳ Ｐゴシック"/>
            <family val="3"/>
            <charset val="128"/>
          </rPr>
          <t>・最初のパターン表の開始行(#の位置)を5行目から変更しないこと
・パターン表内のケース(列)を増やす以外で列の追加、編集、削除を行わないこと</t>
        </r>
      </text>
    </comment>
    <comment ref="I5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＜条件（因子・水準）＞
○：該当する
-：該当しない
＜検証結果＞
●：実行対象
-：実行対象外
OK：動作OK
NG：不具合
修正済：NG後、修正等行い再検証の件OKの場合
保留：手順確認・環境確認等で一時的に保留となった場合
対象外：実行対象外（テスト開始時に実行対象としたが、テスト実施中に対象外とした場合）
</t>
        </r>
      </text>
    </comment>
    <comment ref="B2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0212009 森本 恵太: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10"/>
            <rFont val="ＭＳ Ｐゴシック"/>
            <family val="3"/>
            <charset val="128"/>
          </rPr>
          <t>・最初のパターン表の開始行(#の位置)を5行目から変更しないこと
・パターン表内のケース(列)を増やす以外で列の追加、編集、削除を行わないこと</t>
        </r>
      </text>
    </comment>
    <comment ref="I27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＜条件（因子・水準）＞
○：該当する
-：該当しない
＜検証結果＞
●：実行対象
-：実行対象外
OK：動作OK
NG：不具合
修正済：NG後、修正等行い再検証の件OKの場合
保留：手順確認・環境確認等で一時的に保留となった場合
対象外：実行対象外（テスト開始時に実行対象としたが、テスト実施中に対象外とした場合）
</t>
        </r>
      </text>
    </comment>
    <comment ref="B5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0212009 森本 恵太: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10"/>
            <rFont val="ＭＳ Ｐゴシック"/>
            <family val="3"/>
            <charset val="128"/>
          </rPr>
          <t>・最初のパターン表の開始行(#の位置)を5行目から変更しないこと
・パターン表内のケース(列)を増やす以外で列の追加、編集、削除を行わないこと</t>
        </r>
      </text>
    </comment>
    <comment ref="I50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＜条件（因子・水準）＞
○：該当する
-：該当しない
＜検証結果＞
●：実行対象
-：実行対象外
OK：動作OK
NG：不具合
修正済：NG後、修正等行い再検証の件OKの場合
保留：手順確認・環境確認等で一時的に保留となった場合
対象外：実行対象外（テスト開始時に実行対象としたが、テスト実施中に対象外とした場合）
</t>
        </r>
      </text>
    </comment>
    <comment ref="B6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0212009 森本 恵太: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10"/>
            <rFont val="ＭＳ Ｐゴシック"/>
            <family val="3"/>
            <charset val="128"/>
          </rPr>
          <t>・最初のパターン表の開始行(#の位置)を5行目から変更しないこと
・パターン表内のケース(列)を増やす以外で列の追加、編集、削除を行わないこと</t>
        </r>
      </text>
    </comment>
    <comment ref="I68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＜条件（因子・水準）＞
○：該当する
-：該当しない
＜検証結果＞
●：実行対象
-：実行対象外
OK：動作OK
NG：不具合
修正済：NG後、修正等行い再検証の件OKの場合
保留：手順確認・環境確認等で一時的に保留となった場合
対象外：実行対象外（テスト開始時に実行対象としたが、テスト実施中に対象外とした場合）
</t>
        </r>
      </text>
    </comment>
    <comment ref="B8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0212009 森本 恵太: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10"/>
            <rFont val="ＭＳ Ｐゴシック"/>
            <family val="3"/>
            <charset val="128"/>
          </rPr>
          <t>・最初のパターン表の開始行(#の位置)を5行目から変更しないこと
・パターン表内のケース(列)を増やす以外で列の追加、編集、削除を行わないこと</t>
        </r>
      </text>
    </comment>
    <comment ref="I88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＜条件（因子・水準）＞
○：該当する
-：該当しない
＜検証結果＞
●：実行対象
-：実行対象外
OK：動作OK
NG：不具合
修正済：NG後、修正等行い再検証の件OKの場合
保留：手順確認・環境確認等で一時的に保留となった場合
対象外：実行対象外（テスト開始時に実行対象としたが、テスト実施中に対象外とした場合）
</t>
        </r>
      </text>
    </comment>
    <comment ref="B11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0212009 森本 恵太: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10"/>
            <rFont val="ＭＳ Ｐゴシック"/>
            <family val="3"/>
            <charset val="128"/>
          </rPr>
          <t>・最初のパターン表の開始行(#の位置)を5行目から変更しないこと
・パターン表内のケース(列)を増やす以外で列の追加、編集、削除を行わないこと</t>
        </r>
      </text>
    </comment>
    <comment ref="I11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＜条件（因子・水準）＞
○：該当する
-：該当しない
＜検証結果＞
●：実行対象
-：実行対象外
OK：動作OK
NG：不具合
修正済：NG後、修正等行い再検証の件OKの場合
保留：手順確認・環境確認等で一時的に保留となった場合
対象外：実行対象外（テスト開始時に実行対象としたが、テスト実施中に対象外とした場合）
</t>
        </r>
      </text>
    </comment>
  </commentList>
</comments>
</file>

<file path=xl/sharedStrings.xml><?xml version="1.0" encoding="utf-8"?>
<sst xmlns="http://schemas.openxmlformats.org/spreadsheetml/2006/main" count="1911" uniqueCount="402">
  <si>
    <t>作成日</t>
  </si>
  <si>
    <t>最終更新日</t>
  </si>
  <si>
    <t>バージョン</t>
  </si>
  <si>
    <t>作成者</t>
  </si>
  <si>
    <t>更新者</t>
  </si>
  <si>
    <t>更新日</t>
  </si>
  <si>
    <t>更新内容</t>
  </si>
  <si>
    <t>ファイル構成</t>
  </si>
  <si>
    <t>#</t>
  </si>
  <si>
    <t>シート名</t>
  </si>
  <si>
    <t>概要</t>
  </si>
  <si>
    <t>確認項目一覧</t>
  </si>
  <si>
    <t>仕様書より抽出した機能及びそれを確認するための項目一覧表</t>
  </si>
  <si>
    <t>実行パターン表</t>
  </si>
  <si>
    <t>因子・水準の組合せを検討した組合パターン表</t>
  </si>
  <si>
    <t>テスト設計ボリューム結果</t>
  </si>
  <si>
    <t>■テスト設計範囲</t>
  </si>
  <si>
    <t>■実行対象範囲</t>
  </si>
  <si>
    <t>項目名</t>
  </si>
  <si>
    <t>件数</t>
  </si>
  <si>
    <t>確認項目</t>
  </si>
  <si>
    <t>No</t>
  </si>
  <si>
    <t>期待値</t>
  </si>
  <si>
    <t>設計備考</t>
  </si>
  <si>
    <t>-</t>
  </si>
  <si>
    <t>END</t>
  </si>
  <si>
    <t>■</t>
  </si>
  <si>
    <t>備考</t>
  </si>
  <si>
    <t>テスト観点</t>
    <rPh sb="3" eb="5">
      <t>カンテン</t>
    </rPh>
    <phoneticPr fontId="14"/>
  </si>
  <si>
    <t>実行対象</t>
    <rPh sb="0" eb="4">
      <t>ジッコウタイショウ</t>
    </rPh>
    <phoneticPr fontId="14"/>
  </si>
  <si>
    <t>分類</t>
    <rPh sb="0" eb="2">
      <t>ブンルイ</t>
    </rPh>
    <phoneticPr fontId="14"/>
  </si>
  <si>
    <t>最終更新日</t>
    <rPh sb="0" eb="5">
      <t>サイシュウコウシンビ</t>
    </rPh>
    <phoneticPr fontId="14"/>
  </si>
  <si>
    <t>最終更新者</t>
    <rPh sb="0" eb="2">
      <t>サイシュウ</t>
    </rPh>
    <rPh sb="2" eb="4">
      <t>コウシン</t>
    </rPh>
    <rPh sb="4" eb="5">
      <t>シャ</t>
    </rPh>
    <phoneticPr fontId="14"/>
  </si>
  <si>
    <t>OK</t>
  </si>
  <si>
    <t>OK</t>
    <phoneticPr fontId="14"/>
  </si>
  <si>
    <t>NG</t>
  </si>
  <si>
    <t>保留</t>
    <rPh sb="0" eb="2">
      <t>ホリュウ</t>
    </rPh>
    <phoneticPr fontId="14"/>
  </si>
  <si>
    <t>対象外</t>
    <rPh sb="0" eb="3">
      <t>タイショウガイ</t>
    </rPh>
    <phoneticPr fontId="14"/>
  </si>
  <si>
    <t>未実施</t>
    <rPh sb="0" eb="3">
      <t>ミジッシ</t>
    </rPh>
    <phoneticPr fontId="14"/>
  </si>
  <si>
    <t>実施済み(OK+NG+修正済)</t>
    <rPh sb="0" eb="3">
      <t>ジッシズ</t>
    </rPh>
    <rPh sb="11" eb="14">
      <t>シュウセイズ</t>
    </rPh>
    <phoneticPr fontId="14"/>
  </si>
  <si>
    <t>総数</t>
    <rPh sb="0" eb="2">
      <t>ソウスウ</t>
    </rPh>
    <phoneticPr fontId="14"/>
  </si>
  <si>
    <t>OK率</t>
    <rPh sb="2" eb="3">
      <t>リツ</t>
    </rPh>
    <phoneticPr fontId="14"/>
  </si>
  <si>
    <t>実施率</t>
    <rPh sb="0" eb="3">
      <t>ジッシリツ</t>
    </rPh>
    <phoneticPr fontId="14"/>
  </si>
  <si>
    <t>実施者</t>
    <rPh sb="0" eb="3">
      <t>ジッシシャ</t>
    </rPh>
    <phoneticPr fontId="14"/>
  </si>
  <si>
    <t>実施日</t>
    <rPh sb="0" eb="2">
      <t>ジッシ</t>
    </rPh>
    <rPh sb="2" eb="3">
      <t>ビ</t>
    </rPh>
    <phoneticPr fontId="14"/>
  </si>
  <si>
    <t>実施結果</t>
    <rPh sb="0" eb="2">
      <t>ジッシ</t>
    </rPh>
    <rPh sb="2" eb="4">
      <t>ケッカ</t>
    </rPh>
    <phoneticPr fontId="14"/>
  </si>
  <si>
    <t>実施者</t>
    <rPh sb="0" eb="3">
      <t>ジッシシャ</t>
    </rPh>
    <phoneticPr fontId="14"/>
  </si>
  <si>
    <t>実施日</t>
    <rPh sb="0" eb="3">
      <t>ジッシビ</t>
    </rPh>
    <phoneticPr fontId="14"/>
  </si>
  <si>
    <t>実施備考</t>
    <rPh sb="0" eb="4">
      <t>ジッシビコウ</t>
    </rPh>
    <phoneticPr fontId="14"/>
  </si>
  <si>
    <t>実行パターン表のみ 進捗集計</t>
    <rPh sb="0" eb="2">
      <t>ジッコウ</t>
    </rPh>
    <rPh sb="6" eb="7">
      <t>ヒョウ</t>
    </rPh>
    <rPh sb="10" eb="12">
      <t>シンチョク</t>
    </rPh>
    <rPh sb="12" eb="14">
      <t>シュウケイ</t>
    </rPh>
    <phoneticPr fontId="14"/>
  </si>
  <si>
    <t>全実施進捗集計（確認項目一覧＋実行パターン表）</t>
    <rPh sb="0" eb="1">
      <t>ゼン</t>
    </rPh>
    <rPh sb="1" eb="3">
      <t>ジッシ</t>
    </rPh>
    <rPh sb="3" eb="5">
      <t>シンチョク</t>
    </rPh>
    <rPh sb="5" eb="7">
      <t>シュウケイ</t>
    </rPh>
    <rPh sb="8" eb="10">
      <t>カクニン</t>
    </rPh>
    <rPh sb="10" eb="12">
      <t>コウモク</t>
    </rPh>
    <rPh sb="12" eb="14">
      <t>イチラン</t>
    </rPh>
    <rPh sb="15" eb="17">
      <t>ジッコウ</t>
    </rPh>
    <rPh sb="21" eb="22">
      <t>ヒョウ</t>
    </rPh>
    <phoneticPr fontId="14"/>
  </si>
  <si>
    <t>-</t>
    <phoneticPr fontId="14"/>
  </si>
  <si>
    <t>画面名</t>
    <rPh sb="0" eb="2">
      <t>ガメン</t>
    </rPh>
    <rPh sb="2" eb="3">
      <t>メイ</t>
    </rPh>
    <phoneticPr fontId="5"/>
  </si>
  <si>
    <t>画面エリア</t>
    <rPh sb="0" eb="2">
      <t>ガメン</t>
    </rPh>
    <phoneticPr fontId="5"/>
  </si>
  <si>
    <t xml:space="preserve">標準要素項目
</t>
    <rPh sb="0" eb="2">
      <t>ヒョウジュン</t>
    </rPh>
    <rPh sb="2" eb="4">
      <t>ヨウソ</t>
    </rPh>
    <rPh sb="4" eb="6">
      <t>コウモク</t>
    </rPh>
    <phoneticPr fontId="5"/>
  </si>
  <si>
    <t>系統</t>
    <rPh sb="0" eb="2">
      <t>ケイトウ</t>
    </rPh>
    <phoneticPr fontId="37"/>
  </si>
  <si>
    <t>画面系</t>
    <rPh sb="0" eb="2">
      <t>ガメン</t>
    </rPh>
    <rPh sb="2" eb="3">
      <t>ケイ</t>
    </rPh>
    <phoneticPr fontId="37"/>
  </si>
  <si>
    <t>機能系</t>
    <rPh sb="0" eb="2">
      <t>キノウ</t>
    </rPh>
    <rPh sb="2" eb="3">
      <t>ケイ</t>
    </rPh>
    <phoneticPr fontId="37"/>
  </si>
  <si>
    <t>パターン</t>
    <phoneticPr fontId="14"/>
  </si>
  <si>
    <t>手順</t>
    <rPh sb="0" eb="2">
      <t>テジュン</t>
    </rPh>
    <phoneticPr fontId="14"/>
  </si>
  <si>
    <t>報告書No</t>
    <phoneticPr fontId="14"/>
  </si>
  <si>
    <t>案件ID</t>
    <rPh sb="0" eb="2">
      <t>アンケン</t>
    </rPh>
    <phoneticPr fontId="14"/>
  </si>
  <si>
    <t>報告書No</t>
    <phoneticPr fontId="14"/>
  </si>
  <si>
    <t>報告書No</t>
    <rPh sb="0" eb="3">
      <t>ホウコクショ</t>
    </rPh>
    <phoneticPr fontId="14"/>
  </si>
  <si>
    <t>案件ID</t>
    <phoneticPr fontId="14"/>
  </si>
  <si>
    <t>案件名</t>
    <rPh sb="0" eb="2">
      <t>アンケン</t>
    </rPh>
    <rPh sb="2" eb="3">
      <t>メイ</t>
    </rPh>
    <phoneticPr fontId="14"/>
  </si>
  <si>
    <t>案件名</t>
    <rPh sb="0" eb="2">
      <t>アンケン</t>
    </rPh>
    <rPh sb="2" eb="3">
      <t>メイ</t>
    </rPh>
    <phoneticPr fontId="14"/>
  </si>
  <si>
    <t>修正済</t>
    <rPh sb="0" eb="2">
      <t>シュウセイ</t>
    </rPh>
    <rPh sb="2" eb="3">
      <t>スミ</t>
    </rPh>
    <phoneticPr fontId="14"/>
  </si>
  <si>
    <t>総テストケース数</t>
    <phoneticPr fontId="14"/>
  </si>
  <si>
    <t>確認項目数（単一）</t>
    <rPh sb="6" eb="8">
      <t>タンイツ</t>
    </rPh>
    <phoneticPr fontId="14"/>
  </si>
  <si>
    <t>確認項目数（パターン有）</t>
    <rPh sb="10" eb="11">
      <t>ユウ</t>
    </rPh>
    <phoneticPr fontId="14"/>
  </si>
  <si>
    <t>パターン数</t>
    <phoneticPr fontId="14"/>
  </si>
  <si>
    <t>テスト計画書 報告書No</t>
    <rPh sb="3" eb="6">
      <t>ケイカクショ</t>
    </rPh>
    <rPh sb="7" eb="10">
      <t>ホウコクショ</t>
    </rPh>
    <phoneticPr fontId="14"/>
  </si>
  <si>
    <t>評価シリーズ名</t>
    <rPh sb="0" eb="2">
      <t>ヒョウカ</t>
    </rPh>
    <rPh sb="6" eb="7">
      <t>メイ</t>
    </rPh>
    <phoneticPr fontId="14"/>
  </si>
  <si>
    <t>評価シリーズ名</t>
    <phoneticPr fontId="14"/>
  </si>
  <si>
    <t>END</t>
    <phoneticPr fontId="14"/>
  </si>
  <si>
    <t>仕様書名</t>
    <rPh sb="0" eb="3">
      <t>シヨウショ</t>
    </rPh>
    <rPh sb="3" eb="4">
      <t>メイ</t>
    </rPh>
    <phoneticPr fontId="14"/>
  </si>
  <si>
    <t>機能テスト</t>
    <rPh sb="0" eb="2">
      <t>キノウ</t>
    </rPh>
    <phoneticPr fontId="14"/>
  </si>
  <si>
    <t>機能/処理名</t>
    <phoneticPr fontId="14"/>
  </si>
  <si>
    <t>テスト種別</t>
    <rPh sb="3" eb="5">
      <t>シュベツ</t>
    </rPh>
    <phoneticPr fontId="14"/>
  </si>
  <si>
    <t>機能/処理名</t>
    <rPh sb="0" eb="2">
      <t>キノウ</t>
    </rPh>
    <rPh sb="3" eb="5">
      <t>ショリ</t>
    </rPh>
    <rPh sb="5" eb="6">
      <t>メイ</t>
    </rPh>
    <phoneticPr fontId="14"/>
  </si>
  <si>
    <t>機能/処理名</t>
    <phoneticPr fontId="14"/>
  </si>
  <si>
    <t>テスト仕様書バージョン</t>
    <phoneticPr fontId="14"/>
  </si>
  <si>
    <t>テスト仕様書バージョン</t>
    <phoneticPr fontId="14"/>
  </si>
  <si>
    <t>テスト種別</t>
    <phoneticPr fontId="14"/>
  </si>
  <si>
    <t>作成日</t>
    <phoneticPr fontId="14"/>
  </si>
  <si>
    <t>作成日</t>
    <rPh sb="0" eb="3">
      <t>サクセイビ</t>
    </rPh>
    <phoneticPr fontId="14"/>
  </si>
  <si>
    <t>作成者</t>
    <phoneticPr fontId="14"/>
  </si>
  <si>
    <t>作成者</t>
    <rPh sb="0" eb="3">
      <t>サクセイシャ</t>
    </rPh>
    <phoneticPr fontId="14"/>
  </si>
  <si>
    <t>観点一覧名</t>
    <rPh sb="0" eb="2">
      <t>カンテン</t>
    </rPh>
    <rPh sb="2" eb="4">
      <t>イチラン</t>
    </rPh>
    <rPh sb="4" eb="5">
      <t>メイ</t>
    </rPh>
    <phoneticPr fontId="14"/>
  </si>
  <si>
    <t>因子(条件)</t>
    <rPh sb="3" eb="5">
      <t>ジョウケン</t>
    </rPh>
    <phoneticPr fontId="13"/>
  </si>
  <si>
    <t>水準(データのバリエーション)</t>
  </si>
  <si>
    <t>※パターン表参照</t>
    <rPh sb="5" eb="6">
      <t>ヒョウ</t>
    </rPh>
    <rPh sb="6" eb="8">
      <t>サンショウ</t>
    </rPh>
    <phoneticPr fontId="35"/>
  </si>
  <si>
    <t>記帳くん Cloud</t>
    <phoneticPr fontId="14"/>
  </si>
  <si>
    <t>最終更新日</t>
    <rPh sb="0" eb="2">
      <t>サイシュウ</t>
    </rPh>
    <rPh sb="2" eb="5">
      <t>コウシンビ</t>
    </rPh>
    <phoneticPr fontId="14"/>
  </si>
  <si>
    <t>最終更新者</t>
    <rPh sb="0" eb="2">
      <t>サイシュウ</t>
    </rPh>
    <rPh sb="2" eb="5">
      <t>コウシンシャ</t>
    </rPh>
    <phoneticPr fontId="14"/>
  </si>
  <si>
    <t>○</t>
  </si>
  <si>
    <t>■テスト消化状況</t>
    <rPh sb="4" eb="6">
      <t>ショウカ</t>
    </rPh>
    <rPh sb="6" eb="8">
      <t>ジョウキョウ</t>
    </rPh>
    <phoneticPr fontId="14"/>
  </si>
  <si>
    <t>未実行</t>
    <rPh sb="0" eb="1">
      <t>ミ</t>
    </rPh>
    <rPh sb="1" eb="3">
      <t>ジッコウ</t>
    </rPh>
    <phoneticPr fontId="14"/>
  </si>
  <si>
    <t>修正済</t>
    <rPh sb="0" eb="2">
      <t>シュウセイ</t>
    </rPh>
    <rPh sb="2" eb="3">
      <t>ズ</t>
    </rPh>
    <phoneticPr fontId="14"/>
  </si>
  <si>
    <t>OK</t>
    <phoneticPr fontId="14"/>
  </si>
  <si>
    <t>NG</t>
    <phoneticPr fontId="14"/>
  </si>
  <si>
    <t>○</t>
    <phoneticPr fontId="14"/>
  </si>
  <si>
    <t>パターン組み方針(意図)</t>
    <rPh sb="4" eb="5">
      <t>グ</t>
    </rPh>
    <rPh sb="6" eb="8">
      <t>ホウシン</t>
    </rPh>
    <rPh sb="9" eb="11">
      <t>イト</t>
    </rPh>
    <phoneticPr fontId="14"/>
  </si>
  <si>
    <t>001</t>
    <phoneticPr fontId="14"/>
  </si>
  <si>
    <t>●</t>
    <phoneticPr fontId="14"/>
  </si>
  <si>
    <t>v1.01</t>
    <phoneticPr fontId="14"/>
  </si>
  <si>
    <t>システム履歴</t>
    <rPh sb="4" eb="6">
      <t>リレキ</t>
    </rPh>
    <phoneticPr fontId="14"/>
  </si>
  <si>
    <t>[]_001_観点一覧_データ関連_システム履歴</t>
    <phoneticPr fontId="14"/>
  </si>
  <si>
    <t>初回作成</t>
    <rPh sb="0" eb="2">
      <t>ショカイ</t>
    </rPh>
    <rPh sb="2" eb="4">
      <t>サクセイ</t>
    </rPh>
    <phoneticPr fontId="14"/>
  </si>
  <si>
    <t>システム履歴</t>
    <rPh sb="4" eb="6">
      <t>リレキ</t>
    </rPh>
    <phoneticPr fontId="14"/>
  </si>
  <si>
    <t>ヘッダー部</t>
    <rPh sb="4" eb="5">
      <t>ブ</t>
    </rPh>
    <phoneticPr fontId="14"/>
  </si>
  <si>
    <t>閉じるボタン</t>
    <rPh sb="0" eb="1">
      <t>ト</t>
    </rPh>
    <phoneticPr fontId="5"/>
  </si>
  <si>
    <t>正常終了</t>
    <rPh sb="0" eb="2">
      <t>セイジョウ</t>
    </rPh>
    <rPh sb="2" eb="4">
      <t>シュウリョウ</t>
    </rPh>
    <phoneticPr fontId="3"/>
  </si>
  <si>
    <t>画面の終了処理の検証 (導線として考慮された終了方法)</t>
    <rPh sb="0" eb="2">
      <t>ガメン</t>
    </rPh>
    <rPh sb="3" eb="5">
      <t>シュウリョウ</t>
    </rPh>
    <rPh sb="5" eb="7">
      <t>ショリ</t>
    </rPh>
    <rPh sb="8" eb="10">
      <t>ケンショウ</t>
    </rPh>
    <rPh sb="12" eb="14">
      <t>ドウセン</t>
    </rPh>
    <rPh sb="17" eb="19">
      <t>コウリョ</t>
    </rPh>
    <rPh sb="22" eb="24">
      <t>シュウリョウ</t>
    </rPh>
    <rPh sb="24" eb="26">
      <t>ホウホウ</t>
    </rPh>
    <phoneticPr fontId="2"/>
  </si>
  <si>
    <t>対象外</t>
  </si>
  <si>
    <t>前提条件1</t>
    <rPh sb="0" eb="2">
      <t>ゼンテイ</t>
    </rPh>
    <rPh sb="2" eb="4">
      <t>ジョウケン</t>
    </rPh>
    <phoneticPr fontId="14"/>
  </si>
  <si>
    <t>前提条件2</t>
    <rPh sb="0" eb="2">
      <t>ゼンテイ</t>
    </rPh>
    <rPh sb="2" eb="4">
      <t>ジョウケン</t>
    </rPh>
    <phoneticPr fontId="14"/>
  </si>
  <si>
    <t>ホーム画面に戻ること</t>
    <rPh sb="3" eb="5">
      <t>ガメン</t>
    </rPh>
    <rPh sb="6" eb="7">
      <t>モド</t>
    </rPh>
    <phoneticPr fontId="14"/>
  </si>
  <si>
    <t xml:space="preserve">システム履歴、ログイン履歴ともに操作ごとにデータ数が増えてしまうため、操作に注意すること
</t>
    <rPh sb="4" eb="6">
      <t>リレキ</t>
    </rPh>
    <rPh sb="11" eb="13">
      <t>リレキ</t>
    </rPh>
    <rPh sb="16" eb="18">
      <t>ソウサ</t>
    </rPh>
    <rPh sb="24" eb="25">
      <t>スウ</t>
    </rPh>
    <rPh sb="26" eb="27">
      <t>フ</t>
    </rPh>
    <rPh sb="35" eb="37">
      <t>ソウサ</t>
    </rPh>
    <rPh sb="38" eb="40">
      <t>チュウイ</t>
    </rPh>
    <phoneticPr fontId="14"/>
  </si>
  <si>
    <t>前提条件3</t>
    <rPh sb="0" eb="2">
      <t>ゼンテイ</t>
    </rPh>
    <rPh sb="2" eb="4">
      <t>ジョウケン</t>
    </rPh>
    <phoneticPr fontId="14"/>
  </si>
  <si>
    <t>検索部</t>
    <rPh sb="0" eb="2">
      <t>ケンサク</t>
    </rPh>
    <rPh sb="2" eb="3">
      <t>ブ</t>
    </rPh>
    <phoneticPr fontId="14"/>
  </si>
  <si>
    <t>コピー制御</t>
    <rPh sb="3" eb="5">
      <t>セイギョ</t>
    </rPh>
    <phoneticPr fontId="3"/>
  </si>
  <si>
    <t>書式変換</t>
  </si>
  <si>
    <t xml:space="preserve">Copy&amp;PasteもしくはCut&amp;Paste制御の検証
</t>
    <rPh sb="23" eb="25">
      <t>セイギョ</t>
    </rPh>
    <rPh sb="26" eb="28">
      <t>ケンショウ</t>
    </rPh>
    <phoneticPr fontId="3"/>
  </si>
  <si>
    <t xml:space="preserve">フィールド入力やボタンクリック等による書式変換の検証
</t>
    <rPh sb="5" eb="7">
      <t>ニュウリョク</t>
    </rPh>
    <rPh sb="15" eb="16">
      <t>トウ</t>
    </rPh>
    <rPh sb="19" eb="21">
      <t>ショシキ</t>
    </rPh>
    <rPh sb="21" eb="23">
      <t>ヘンカン</t>
    </rPh>
    <rPh sb="24" eb="26">
      <t>ケンショウ</t>
    </rPh>
    <phoneticPr fontId="3"/>
  </si>
  <si>
    <t>ダイアログ操作</t>
    <rPh sb="5" eb="7">
      <t>ソウサ</t>
    </rPh>
    <phoneticPr fontId="2"/>
  </si>
  <si>
    <t xml:space="preserve">ダイアログでデータ編集を行う場合の編集内容反映の検証（カレンダーも含む）
</t>
    <rPh sb="33" eb="34">
      <t>フク</t>
    </rPh>
    <phoneticPr fontId="2"/>
  </si>
  <si>
    <t>日付関連チェック</t>
    <rPh sb="0" eb="2">
      <t>ヒヅケ</t>
    </rPh>
    <rPh sb="2" eb="4">
      <t>カンレン</t>
    </rPh>
    <phoneticPr fontId="3"/>
  </si>
  <si>
    <t xml:space="preserve">日付間の大小関係の条件とエラーメッセージの検証
</t>
    <rPh sb="0" eb="2">
      <t>ヒヅケ</t>
    </rPh>
    <rPh sb="2" eb="3">
      <t>カン</t>
    </rPh>
    <rPh sb="4" eb="6">
      <t>ダイショウ</t>
    </rPh>
    <rPh sb="6" eb="8">
      <t>カンケイ</t>
    </rPh>
    <rPh sb="9" eb="11">
      <t>ジョウケン</t>
    </rPh>
    <rPh sb="21" eb="23">
      <t>ケンショウ</t>
    </rPh>
    <phoneticPr fontId="3"/>
  </si>
  <si>
    <t>-</t>
    <phoneticPr fontId="5"/>
  </si>
  <si>
    <t>初期値</t>
    <rPh sb="0" eb="3">
      <t>ショキチ</t>
    </rPh>
    <phoneticPr fontId="3"/>
  </si>
  <si>
    <t>初期表示時の値の検証</t>
    <rPh sb="0" eb="2">
      <t>ショキ</t>
    </rPh>
    <rPh sb="2" eb="4">
      <t>ヒョウジ</t>
    </rPh>
    <rPh sb="4" eb="5">
      <t>ジ</t>
    </rPh>
    <rPh sb="6" eb="7">
      <t>アタイ</t>
    </rPh>
    <rPh sb="8" eb="10">
      <t>ケンショウ</t>
    </rPh>
    <phoneticPr fontId="3"/>
  </si>
  <si>
    <t>1.システム履歴を表示
2.閉じるボタンをクリック</t>
    <rPh sb="6" eb="8">
      <t>リレキ</t>
    </rPh>
    <rPh sb="9" eb="11">
      <t>ヒョウジ</t>
    </rPh>
    <rPh sb="14" eb="15">
      <t>ト</t>
    </rPh>
    <phoneticPr fontId="14"/>
  </si>
  <si>
    <t>1.システム履歴を表示</t>
    <rPh sb="6" eb="8">
      <t>リレキ</t>
    </rPh>
    <rPh sb="9" eb="11">
      <t>ヒョウジ</t>
    </rPh>
    <phoneticPr fontId="14"/>
  </si>
  <si>
    <t>検索ボタンのクリックまで</t>
    <rPh sb="0" eb="2">
      <t>ケンサク</t>
    </rPh>
    <phoneticPr fontId="14"/>
  </si>
  <si>
    <t>応答速度</t>
    <rPh sb="0" eb="2">
      <t>オウトウ</t>
    </rPh>
    <rPh sb="2" eb="4">
      <t>ソクド</t>
    </rPh>
    <phoneticPr fontId="3"/>
  </si>
  <si>
    <t>ゼロ、単数、複数、最大の場合の応答速度の検証</t>
    <rPh sb="3" eb="5">
      <t>タンスウ</t>
    </rPh>
    <rPh sb="6" eb="8">
      <t>フクスウ</t>
    </rPh>
    <rPh sb="9" eb="11">
      <t>サイダイ</t>
    </rPh>
    <rPh sb="12" eb="14">
      <t>バアイ</t>
    </rPh>
    <rPh sb="15" eb="17">
      <t>オウトウ</t>
    </rPh>
    <rPh sb="17" eb="19">
      <t>ソクド</t>
    </rPh>
    <rPh sb="20" eb="22">
      <t>ケンショウ</t>
    </rPh>
    <phoneticPr fontId="3"/>
  </si>
  <si>
    <t>ソート</t>
  </si>
  <si>
    <t>状態チェック</t>
    <rPh sb="0" eb="2">
      <t>ジョウタイ</t>
    </rPh>
    <phoneticPr fontId="3"/>
  </si>
  <si>
    <t>初期検索</t>
    <rPh sb="0" eb="2">
      <t>ショキ</t>
    </rPh>
    <rPh sb="2" eb="4">
      <t>ケンサク</t>
    </rPh>
    <phoneticPr fontId="3"/>
  </si>
  <si>
    <t>空検索</t>
    <rPh sb="0" eb="1">
      <t>カラ</t>
    </rPh>
    <rPh sb="1" eb="3">
      <t>ケンサク</t>
    </rPh>
    <phoneticPr fontId="3"/>
  </si>
  <si>
    <t>ワード一致条件</t>
    <rPh sb="3" eb="5">
      <t>イッチ</t>
    </rPh>
    <rPh sb="5" eb="7">
      <t>ジョウケン</t>
    </rPh>
    <phoneticPr fontId="3"/>
  </si>
  <si>
    <t>項目一致条件</t>
    <rPh sb="0" eb="2">
      <t>コウモク</t>
    </rPh>
    <rPh sb="2" eb="4">
      <t>イッチ</t>
    </rPh>
    <rPh sb="4" eb="6">
      <t>ジョウケン</t>
    </rPh>
    <phoneticPr fontId="3"/>
  </si>
  <si>
    <t>項目間And/Or条件</t>
    <rPh sb="0" eb="2">
      <t>コウモク</t>
    </rPh>
    <rPh sb="2" eb="3">
      <t>カン</t>
    </rPh>
    <rPh sb="9" eb="11">
      <t>ジョウケン</t>
    </rPh>
    <phoneticPr fontId="3"/>
  </si>
  <si>
    <t>データ更新後検索</t>
    <rPh sb="3" eb="5">
      <t>コウシン</t>
    </rPh>
    <rPh sb="5" eb="6">
      <t>ゴ</t>
    </rPh>
    <rPh sb="6" eb="8">
      <t>ケンサク</t>
    </rPh>
    <phoneticPr fontId="3"/>
  </si>
  <si>
    <t>範囲検索</t>
  </si>
  <si>
    <t>複数項目で検索結果が一致しているか</t>
    <rPh sb="0" eb="2">
      <t>フクスウ</t>
    </rPh>
    <rPh sb="2" eb="4">
      <t>コウモク</t>
    </rPh>
    <rPh sb="5" eb="7">
      <t>ケンサク</t>
    </rPh>
    <rPh sb="7" eb="9">
      <t>ケッカ</t>
    </rPh>
    <rPh sb="10" eb="12">
      <t>イッチ</t>
    </rPh>
    <phoneticPr fontId="3"/>
  </si>
  <si>
    <t xml:space="preserve">データの並び順の検証
</t>
    <rPh sb="4" eb="5">
      <t>ナラ</t>
    </rPh>
    <rPh sb="6" eb="7">
      <t>ジュン</t>
    </rPh>
    <rPh sb="8" eb="10">
      <t>ケンショウ</t>
    </rPh>
    <phoneticPr fontId="3"/>
  </si>
  <si>
    <t xml:space="preserve">特定状態のチェックとエラーメッセージの検証
</t>
    <rPh sb="0" eb="2">
      <t>トクテイ</t>
    </rPh>
    <rPh sb="2" eb="4">
      <t>ジョウタイ</t>
    </rPh>
    <rPh sb="19" eb="21">
      <t>ケンショウ</t>
    </rPh>
    <phoneticPr fontId="3"/>
  </si>
  <si>
    <t xml:space="preserve">初期起動時の検索条件の検証
</t>
    <rPh sb="0" eb="2">
      <t>ショキ</t>
    </rPh>
    <rPh sb="2" eb="4">
      <t>キドウ</t>
    </rPh>
    <rPh sb="4" eb="5">
      <t>ジ</t>
    </rPh>
    <rPh sb="6" eb="8">
      <t>ケンサク</t>
    </rPh>
    <rPh sb="8" eb="10">
      <t>ジョウケン</t>
    </rPh>
    <rPh sb="11" eb="13">
      <t>ケンショウ</t>
    </rPh>
    <phoneticPr fontId="3"/>
  </si>
  <si>
    <t xml:space="preserve">空白、空欄時の検索条件の検証
</t>
    <rPh sb="0" eb="2">
      <t>クウハク</t>
    </rPh>
    <rPh sb="3" eb="5">
      <t>クウラン</t>
    </rPh>
    <rPh sb="5" eb="6">
      <t>ジ</t>
    </rPh>
    <rPh sb="7" eb="9">
      <t>ケンサク</t>
    </rPh>
    <rPh sb="9" eb="11">
      <t>ジョウケン</t>
    </rPh>
    <rPh sb="12" eb="14">
      <t>ケンショウ</t>
    </rPh>
    <phoneticPr fontId="3"/>
  </si>
  <si>
    <t xml:space="preserve">単数選択項目、複数選択項目の一致条件の検証
</t>
    <rPh sb="0" eb="2">
      <t>タンスウ</t>
    </rPh>
    <rPh sb="2" eb="4">
      <t>センタク</t>
    </rPh>
    <rPh sb="4" eb="6">
      <t>コウモク</t>
    </rPh>
    <rPh sb="7" eb="9">
      <t>フクスウ</t>
    </rPh>
    <rPh sb="9" eb="11">
      <t>センタク</t>
    </rPh>
    <rPh sb="11" eb="13">
      <t>コウモク</t>
    </rPh>
    <rPh sb="14" eb="16">
      <t>イッチ</t>
    </rPh>
    <rPh sb="16" eb="18">
      <t>ジョウケン</t>
    </rPh>
    <rPh sb="19" eb="21">
      <t>ケンショウ</t>
    </rPh>
    <phoneticPr fontId="3"/>
  </si>
  <si>
    <t xml:space="preserve">複数項目間のAnd/Or条件の検証
</t>
    <rPh sb="0" eb="2">
      <t>フクスウ</t>
    </rPh>
    <rPh sb="2" eb="4">
      <t>コウモク</t>
    </rPh>
    <rPh sb="4" eb="5">
      <t>カン</t>
    </rPh>
    <rPh sb="12" eb="14">
      <t>ジョウケン</t>
    </rPh>
    <rPh sb="15" eb="17">
      <t>ケンショウ</t>
    </rPh>
    <phoneticPr fontId="3"/>
  </si>
  <si>
    <t xml:space="preserve">更新データでの検索マッチング検証
</t>
    <rPh sb="0" eb="2">
      <t>コウシン</t>
    </rPh>
    <rPh sb="7" eb="9">
      <t>ケンサク</t>
    </rPh>
    <rPh sb="14" eb="16">
      <t>ケンショウ</t>
    </rPh>
    <phoneticPr fontId="3"/>
  </si>
  <si>
    <t xml:space="preserve">選択した検索範囲で正しく検索できることの検証
</t>
    <rPh sb="20" eb="22">
      <t>ケンショウ</t>
    </rPh>
    <phoneticPr fontId="2"/>
  </si>
  <si>
    <t>表示部</t>
    <rPh sb="0" eb="2">
      <t>ヒョウジ</t>
    </rPh>
    <rPh sb="2" eb="3">
      <t>ブ</t>
    </rPh>
    <phoneticPr fontId="14"/>
  </si>
  <si>
    <t>昇順、降順グリッドで可能、検索しなおすと解除される
切り替えは検索結果内でされる</t>
    <rPh sb="0" eb="2">
      <t>ショウジュン</t>
    </rPh>
    <rPh sb="3" eb="5">
      <t>コウジュン</t>
    </rPh>
    <rPh sb="10" eb="12">
      <t>カノウ</t>
    </rPh>
    <rPh sb="13" eb="15">
      <t>ケンサク</t>
    </rPh>
    <rPh sb="20" eb="22">
      <t>カイジョ</t>
    </rPh>
    <rPh sb="26" eb="27">
      <t>キ</t>
    </rPh>
    <rPh sb="28" eb="29">
      <t>カ</t>
    </rPh>
    <rPh sb="31" eb="33">
      <t>ケンサク</t>
    </rPh>
    <rPh sb="33" eb="35">
      <t>ケッカ</t>
    </rPh>
    <rPh sb="35" eb="36">
      <t>ナイ</t>
    </rPh>
    <phoneticPr fontId="3"/>
  </si>
  <si>
    <t>101件以上ある時の応答速度が100件以下の時と変わらないこと</t>
    <rPh sb="3" eb="6">
      <t>ケンイジョウ</t>
    </rPh>
    <rPh sb="8" eb="9">
      <t>トキ</t>
    </rPh>
    <rPh sb="10" eb="12">
      <t>オウトウ</t>
    </rPh>
    <rPh sb="12" eb="14">
      <t>ソクド</t>
    </rPh>
    <rPh sb="18" eb="19">
      <t>ケン</t>
    </rPh>
    <rPh sb="19" eb="21">
      <t>イカ</t>
    </rPh>
    <rPh sb="22" eb="23">
      <t>トキ</t>
    </rPh>
    <rPh sb="24" eb="25">
      <t>カ</t>
    </rPh>
    <phoneticPr fontId="3"/>
  </si>
  <si>
    <t>機能制御</t>
    <rPh sb="0" eb="2">
      <t>キノウ</t>
    </rPh>
    <rPh sb="2" eb="4">
      <t>セイギョ</t>
    </rPh>
    <phoneticPr fontId="2"/>
  </si>
  <si>
    <t xml:space="preserve">権限がある場合は権限種別による、機能の制御検証
</t>
    <rPh sb="0" eb="2">
      <t>ケンゲン</t>
    </rPh>
    <rPh sb="5" eb="7">
      <t>バアイ</t>
    </rPh>
    <rPh sb="8" eb="10">
      <t>ケンゲン</t>
    </rPh>
    <rPh sb="10" eb="12">
      <t>シュベツ</t>
    </rPh>
    <rPh sb="16" eb="18">
      <t>キノウ</t>
    </rPh>
    <rPh sb="19" eb="21">
      <t>セイギョ</t>
    </rPh>
    <rPh sb="21" eb="23">
      <t>ケンショウ</t>
    </rPh>
    <phoneticPr fontId="2"/>
  </si>
  <si>
    <t>例外操作</t>
    <rPh sb="0" eb="2">
      <t>レイガイ</t>
    </rPh>
    <rPh sb="2" eb="4">
      <t>ソウサ</t>
    </rPh>
    <phoneticPr fontId="5"/>
  </si>
  <si>
    <t>ブラウザバック制御</t>
    <rPh sb="7" eb="9">
      <t>セイギョ</t>
    </rPh>
    <phoneticPr fontId="2"/>
  </si>
  <si>
    <t>ブラウザバックの制御がかかっていることの検証</t>
    <rPh sb="8" eb="10">
      <t>セイギョ</t>
    </rPh>
    <rPh sb="20" eb="22">
      <t>ケンショウ</t>
    </rPh>
    <phoneticPr fontId="3"/>
  </si>
  <si>
    <t>Fキー操作</t>
    <rPh sb="3" eb="5">
      <t>ソウサ</t>
    </rPh>
    <phoneticPr fontId="2"/>
  </si>
  <si>
    <t>F5キー操作仕様、その他無影響の検証</t>
    <rPh sb="4" eb="6">
      <t>ソウサ</t>
    </rPh>
    <rPh sb="6" eb="8">
      <t>シヨウ</t>
    </rPh>
    <rPh sb="11" eb="12">
      <t>タ</t>
    </rPh>
    <rPh sb="12" eb="13">
      <t>ム</t>
    </rPh>
    <rPh sb="13" eb="15">
      <t>エイキョウ</t>
    </rPh>
    <rPh sb="16" eb="18">
      <t>ケンショウ</t>
    </rPh>
    <phoneticPr fontId="3"/>
  </si>
  <si>
    <t>検索結果件数</t>
    <rPh sb="0" eb="2">
      <t>ケンサク</t>
    </rPh>
    <rPh sb="2" eb="4">
      <t>ケッカ</t>
    </rPh>
    <rPh sb="4" eb="6">
      <t>ケンスウ</t>
    </rPh>
    <phoneticPr fontId="3"/>
  </si>
  <si>
    <t>繰り返し検索</t>
    <rPh sb="0" eb="1">
      <t>ク</t>
    </rPh>
    <rPh sb="2" eb="3">
      <t>カエ</t>
    </rPh>
    <rPh sb="4" eb="6">
      <t>ケンサク</t>
    </rPh>
    <phoneticPr fontId="3"/>
  </si>
  <si>
    <t xml:space="preserve">ゼロ件、1件、複数件、全件、最大件数一致、指定件数の検証
</t>
    <rPh sb="2" eb="3">
      <t>ケン</t>
    </rPh>
    <rPh sb="5" eb="6">
      <t>ケン</t>
    </rPh>
    <rPh sb="7" eb="9">
      <t>フクスウ</t>
    </rPh>
    <rPh sb="9" eb="10">
      <t>ケン</t>
    </rPh>
    <rPh sb="11" eb="13">
      <t>ゼンケン</t>
    </rPh>
    <rPh sb="14" eb="16">
      <t>サイダイ</t>
    </rPh>
    <rPh sb="16" eb="17">
      <t>ケン</t>
    </rPh>
    <rPh sb="17" eb="18">
      <t>スウ</t>
    </rPh>
    <rPh sb="18" eb="20">
      <t>イッチ</t>
    </rPh>
    <rPh sb="21" eb="23">
      <t>シテイ</t>
    </rPh>
    <rPh sb="23" eb="25">
      <t>ケンスウ</t>
    </rPh>
    <rPh sb="26" eb="28">
      <t>ケンショウ</t>
    </rPh>
    <phoneticPr fontId="3"/>
  </si>
  <si>
    <t xml:space="preserve">同一条件での繰り返し検索検証
</t>
    <rPh sb="0" eb="2">
      <t>ドウイツ</t>
    </rPh>
    <rPh sb="2" eb="4">
      <t>ジョウケン</t>
    </rPh>
    <rPh sb="6" eb="7">
      <t>ク</t>
    </rPh>
    <rPh sb="8" eb="9">
      <t>カエ</t>
    </rPh>
    <rPh sb="10" eb="12">
      <t>ケンサク</t>
    </rPh>
    <rPh sb="12" eb="14">
      <t>ケンショウ</t>
    </rPh>
    <phoneticPr fontId="3"/>
  </si>
  <si>
    <t>-</t>
    <phoneticPr fontId="14"/>
  </si>
  <si>
    <t>1.システム履歴を表示
2.パターン表の操作を実施</t>
    <rPh sb="6" eb="8">
      <t>リレキ</t>
    </rPh>
    <rPh sb="9" eb="11">
      <t>ヒョウジ</t>
    </rPh>
    <rPh sb="18" eb="19">
      <t>ヒョウ</t>
    </rPh>
    <rPh sb="20" eb="22">
      <t>ソウサ</t>
    </rPh>
    <rPh sb="23" eb="25">
      <t>ジッシ</t>
    </rPh>
    <phoneticPr fontId="14"/>
  </si>
  <si>
    <t>検索結果表示グリッド</t>
    <rPh sb="0" eb="2">
      <t>ケンサク</t>
    </rPh>
    <rPh sb="2" eb="4">
      <t>ケッカ</t>
    </rPh>
    <rPh sb="4" eb="6">
      <t>ヒョウジ</t>
    </rPh>
    <phoneticPr fontId="5"/>
  </si>
  <si>
    <t>各項目での検索結果が出ること(結果は1～複数件)</t>
    <rPh sb="0" eb="3">
      <t>カクコウモク</t>
    </rPh>
    <rPh sb="5" eb="7">
      <t>ケンサク</t>
    </rPh>
    <rPh sb="7" eb="9">
      <t>ケッカ</t>
    </rPh>
    <rPh sb="10" eb="11">
      <t>デ</t>
    </rPh>
    <rPh sb="15" eb="17">
      <t>ケッカ</t>
    </rPh>
    <rPh sb="20" eb="22">
      <t>フクスウ</t>
    </rPh>
    <rPh sb="22" eb="23">
      <t>ケン</t>
    </rPh>
    <phoneticPr fontId="14"/>
  </si>
  <si>
    <t>警告ラベル</t>
    <rPh sb="0" eb="2">
      <t>ケイコク</t>
    </rPh>
    <phoneticPr fontId="5"/>
  </si>
  <si>
    <t>-</t>
    <phoneticPr fontId="5"/>
  </si>
  <si>
    <t>全件出力されること</t>
    <phoneticPr fontId="14"/>
  </si>
  <si>
    <t>検索結果が変わらないこと</t>
    <rPh sb="0" eb="2">
      <t>ケンサク</t>
    </rPh>
    <rPh sb="2" eb="4">
      <t>ケッカ</t>
    </rPh>
    <rPh sb="5" eb="6">
      <t>カ</t>
    </rPh>
    <phoneticPr fontId="14"/>
  </si>
  <si>
    <t>画面更新されないこと</t>
    <rPh sb="0" eb="2">
      <t>ガメン</t>
    </rPh>
    <rPh sb="2" eb="4">
      <t>コウシン</t>
    </rPh>
    <phoneticPr fontId="14"/>
  </si>
  <si>
    <t>処理名テキスト</t>
    <rPh sb="0" eb="2">
      <t>ショリ</t>
    </rPh>
    <rPh sb="2" eb="3">
      <t>メイ</t>
    </rPh>
    <phoneticPr fontId="14"/>
  </si>
  <si>
    <t>担当者名テキスト</t>
    <rPh sb="0" eb="3">
      <t>タントウシャ</t>
    </rPh>
    <rPh sb="3" eb="4">
      <t>メイ</t>
    </rPh>
    <phoneticPr fontId="14"/>
  </si>
  <si>
    <t>新規</t>
    <rPh sb="0" eb="2">
      <t>シンキ</t>
    </rPh>
    <phoneticPr fontId="2"/>
  </si>
  <si>
    <t>新規データのバリエーションの検証
 (自画面反映、他画面反映、ゼロ、単数、複数、最少、最大、回数の反映確認)</t>
    <rPh sb="0" eb="2">
      <t>シンキ</t>
    </rPh>
    <rPh sb="14" eb="16">
      <t>ケンショウ</t>
    </rPh>
    <rPh sb="19" eb="20">
      <t>ジ</t>
    </rPh>
    <rPh sb="20" eb="22">
      <t>ガメン</t>
    </rPh>
    <rPh sb="22" eb="24">
      <t>ハンエイ</t>
    </rPh>
    <rPh sb="25" eb="26">
      <t>タ</t>
    </rPh>
    <rPh sb="26" eb="28">
      <t>ガメン</t>
    </rPh>
    <rPh sb="28" eb="30">
      <t>ハンエイ</t>
    </rPh>
    <rPh sb="34" eb="36">
      <t>タンスウ</t>
    </rPh>
    <rPh sb="37" eb="39">
      <t>フクスウ</t>
    </rPh>
    <rPh sb="40" eb="42">
      <t>サイショウ</t>
    </rPh>
    <rPh sb="43" eb="45">
      <t>サイダイ</t>
    </rPh>
    <rPh sb="46" eb="48">
      <t>カイスウ</t>
    </rPh>
    <rPh sb="49" eb="51">
      <t>ハンエイ</t>
    </rPh>
    <rPh sb="51" eb="53">
      <t>カクニン</t>
    </rPh>
    <phoneticPr fontId="2"/>
  </si>
  <si>
    <t>検索部の各項目に以下が表示されていること
・開始日テキスト：テスト実施日-1
・終了日テキスト：テスト実施日
・処理名、担当者名：空欄</t>
    <rPh sb="0" eb="2">
      <t>ケンサク</t>
    </rPh>
    <rPh sb="2" eb="3">
      <t>ブ</t>
    </rPh>
    <rPh sb="4" eb="7">
      <t>カクコウモク</t>
    </rPh>
    <rPh sb="8" eb="10">
      <t>イカ</t>
    </rPh>
    <rPh sb="11" eb="13">
      <t>ヒョウジ</t>
    </rPh>
    <rPh sb="22" eb="25">
      <t>カイシビ</t>
    </rPh>
    <rPh sb="33" eb="36">
      <t>ジッシビ</t>
    </rPh>
    <rPh sb="40" eb="43">
      <t>シュウリョウビ</t>
    </rPh>
    <rPh sb="51" eb="54">
      <t>ジッシビ</t>
    </rPh>
    <rPh sb="56" eb="58">
      <t>ショリ</t>
    </rPh>
    <rPh sb="58" eb="59">
      <t>メイ</t>
    </rPh>
    <rPh sb="60" eb="63">
      <t>タントウシャ</t>
    </rPh>
    <rPh sb="63" eb="64">
      <t>メイ</t>
    </rPh>
    <rPh sb="65" eb="67">
      <t>クウラン</t>
    </rPh>
    <phoneticPr fontId="35"/>
  </si>
  <si>
    <t>表示部&gt;開始日時が「テスト実施日-1」と「テスト実施日」の履歴だけ表示されていること</t>
    <rPh sb="0" eb="2">
      <t>ヒョウジ</t>
    </rPh>
    <rPh sb="2" eb="3">
      <t>ブ</t>
    </rPh>
    <rPh sb="4" eb="6">
      <t>カイシ</t>
    </rPh>
    <rPh sb="6" eb="8">
      <t>ニチジ</t>
    </rPh>
    <rPh sb="29" eb="31">
      <t>リレキ</t>
    </rPh>
    <rPh sb="33" eb="35">
      <t>ヒョウジ</t>
    </rPh>
    <phoneticPr fontId="14"/>
  </si>
  <si>
    <t>P1</t>
    <phoneticPr fontId="14"/>
  </si>
  <si>
    <t>操作する処理</t>
    <rPh sb="0" eb="2">
      <t>ソウサ</t>
    </rPh>
    <rPh sb="4" eb="6">
      <t>ショリ</t>
    </rPh>
    <phoneticPr fontId="14"/>
  </si>
  <si>
    <t>ホーム</t>
    <phoneticPr fontId="14"/>
  </si>
  <si>
    <t>入力&gt;仕訳帳</t>
    <rPh sb="0" eb="2">
      <t>ニュウリョク</t>
    </rPh>
    <rPh sb="3" eb="6">
      <t>シワケチョウ</t>
    </rPh>
    <phoneticPr fontId="14"/>
  </si>
  <si>
    <t>入力&gt;出納帳</t>
    <rPh sb="0" eb="2">
      <t>ニュウリョク</t>
    </rPh>
    <rPh sb="3" eb="6">
      <t>スイトウチョウ</t>
    </rPh>
    <phoneticPr fontId="14"/>
  </si>
  <si>
    <t>入力&gt;振替伝票</t>
    <rPh sb="0" eb="2">
      <t>ニュウリョク</t>
    </rPh>
    <rPh sb="3" eb="5">
      <t>フリカエ</t>
    </rPh>
    <rPh sb="5" eb="7">
      <t>デンピョウ</t>
    </rPh>
    <phoneticPr fontId="14"/>
  </si>
  <si>
    <t>入力&gt;入金伝票</t>
    <rPh sb="0" eb="2">
      <t>ニュウリョク</t>
    </rPh>
    <rPh sb="3" eb="5">
      <t>ニュウキン</t>
    </rPh>
    <rPh sb="5" eb="7">
      <t>デンピョウ</t>
    </rPh>
    <phoneticPr fontId="14"/>
  </si>
  <si>
    <t>入力&gt;出金伝票</t>
    <rPh sb="0" eb="2">
      <t>ニュウリョク</t>
    </rPh>
    <rPh sb="3" eb="5">
      <t>シュッキン</t>
    </rPh>
    <rPh sb="5" eb="7">
      <t>デンピョウ</t>
    </rPh>
    <phoneticPr fontId="14"/>
  </si>
  <si>
    <t>検証&gt;日別残</t>
    <rPh sb="0" eb="2">
      <t>ケンショウ</t>
    </rPh>
    <rPh sb="3" eb="4">
      <t>ヒ</t>
    </rPh>
    <rPh sb="4" eb="5">
      <t>ベツ</t>
    </rPh>
    <rPh sb="5" eb="6">
      <t>ザン</t>
    </rPh>
    <phoneticPr fontId="14"/>
  </si>
  <si>
    <t>検証&gt;日計表</t>
    <rPh sb="0" eb="2">
      <t>ケンショウ</t>
    </rPh>
    <rPh sb="3" eb="6">
      <t>ニッケイヒョウ</t>
    </rPh>
    <phoneticPr fontId="14"/>
  </si>
  <si>
    <t>検証&gt;当年推移</t>
    <rPh sb="0" eb="2">
      <t>ケンショウ</t>
    </rPh>
    <rPh sb="3" eb="5">
      <t>トウネン</t>
    </rPh>
    <rPh sb="5" eb="7">
      <t>スイイ</t>
    </rPh>
    <phoneticPr fontId="14"/>
  </si>
  <si>
    <t>検証&gt;科目別集計</t>
    <rPh sb="0" eb="2">
      <t>ケンショウ</t>
    </rPh>
    <rPh sb="3" eb="5">
      <t>カモク</t>
    </rPh>
    <rPh sb="5" eb="6">
      <t>ベツ</t>
    </rPh>
    <rPh sb="6" eb="8">
      <t>シュウケイ</t>
    </rPh>
    <phoneticPr fontId="14"/>
  </si>
  <si>
    <t>検証&gt;残高試算表</t>
    <rPh sb="0" eb="2">
      <t>ケンショウ</t>
    </rPh>
    <rPh sb="3" eb="5">
      <t>ザンダカ</t>
    </rPh>
    <rPh sb="5" eb="7">
      <t>シサン</t>
    </rPh>
    <rPh sb="7" eb="8">
      <t>ヒョウ</t>
    </rPh>
    <phoneticPr fontId="14"/>
  </si>
  <si>
    <t>検証&gt;要約財務</t>
    <rPh sb="0" eb="2">
      <t>ケンショウ</t>
    </rPh>
    <rPh sb="3" eb="5">
      <t>ヨウヤク</t>
    </rPh>
    <rPh sb="5" eb="7">
      <t>ザイム</t>
    </rPh>
    <phoneticPr fontId="14"/>
  </si>
  <si>
    <t>検証&gt;比較損益</t>
    <rPh sb="0" eb="2">
      <t>ケンショウ</t>
    </rPh>
    <rPh sb="3" eb="5">
      <t>ヒカク</t>
    </rPh>
    <rPh sb="5" eb="7">
      <t>ソンエキ</t>
    </rPh>
    <phoneticPr fontId="14"/>
  </si>
  <si>
    <t>検証&gt;元帳</t>
    <rPh sb="0" eb="2">
      <t>ケンショウ</t>
    </rPh>
    <rPh sb="3" eb="5">
      <t>モトチョウ</t>
    </rPh>
    <phoneticPr fontId="14"/>
  </si>
  <si>
    <t>帳簿&gt;仕訳日記帳</t>
    <rPh sb="0" eb="2">
      <t>チョウボ</t>
    </rPh>
    <rPh sb="3" eb="5">
      <t>シワケ</t>
    </rPh>
    <rPh sb="5" eb="8">
      <t>ニッキチョウ</t>
    </rPh>
    <phoneticPr fontId="14"/>
  </si>
  <si>
    <t>帳簿&gt;総勘定元帳</t>
    <rPh sb="0" eb="2">
      <t>チョウボ</t>
    </rPh>
    <rPh sb="3" eb="6">
      <t>ソウカンジョウ</t>
    </rPh>
    <rPh sb="6" eb="8">
      <t>モトチョウ</t>
    </rPh>
    <phoneticPr fontId="14"/>
  </si>
  <si>
    <t>帳簿&gt;科目別補助元帳</t>
    <rPh sb="0" eb="2">
      <t>チョウボ</t>
    </rPh>
    <rPh sb="3" eb="5">
      <t>カモク</t>
    </rPh>
    <rPh sb="5" eb="6">
      <t>ベツ</t>
    </rPh>
    <rPh sb="6" eb="8">
      <t>ホジョ</t>
    </rPh>
    <rPh sb="8" eb="10">
      <t>モトチョウ</t>
    </rPh>
    <phoneticPr fontId="14"/>
  </si>
  <si>
    <t>帳簿&gt;工事元帳</t>
    <rPh sb="0" eb="2">
      <t>チョウボ</t>
    </rPh>
    <rPh sb="3" eb="5">
      <t>コウジ</t>
    </rPh>
    <rPh sb="5" eb="7">
      <t>モトチョウ</t>
    </rPh>
    <phoneticPr fontId="14"/>
  </si>
  <si>
    <t>管理表&gt;財務報告書</t>
    <rPh sb="0" eb="2">
      <t>カンリ</t>
    </rPh>
    <rPh sb="2" eb="3">
      <t>ヒョウ</t>
    </rPh>
    <rPh sb="4" eb="6">
      <t>ザイム</t>
    </rPh>
    <rPh sb="6" eb="9">
      <t>ホウコクショ</t>
    </rPh>
    <phoneticPr fontId="14"/>
  </si>
  <si>
    <t>管理表&gt;推移財務報告書</t>
    <rPh sb="0" eb="2">
      <t>カンリ</t>
    </rPh>
    <rPh sb="2" eb="3">
      <t>ヒョウ</t>
    </rPh>
    <rPh sb="4" eb="6">
      <t>スイイ</t>
    </rPh>
    <rPh sb="6" eb="8">
      <t>ザイム</t>
    </rPh>
    <rPh sb="8" eb="11">
      <t>ホウコクショ</t>
    </rPh>
    <phoneticPr fontId="14"/>
  </si>
  <si>
    <t>管理表&gt;科目残高一覧</t>
    <rPh sb="0" eb="2">
      <t>カンリ</t>
    </rPh>
    <rPh sb="2" eb="3">
      <t>ヒョウ</t>
    </rPh>
    <rPh sb="4" eb="6">
      <t>カモク</t>
    </rPh>
    <rPh sb="6" eb="8">
      <t>ザンダカ</t>
    </rPh>
    <rPh sb="8" eb="10">
      <t>イチラン</t>
    </rPh>
    <phoneticPr fontId="14"/>
  </si>
  <si>
    <t>管理表&gt;補助残高一覧</t>
    <rPh sb="0" eb="2">
      <t>カンリ</t>
    </rPh>
    <rPh sb="2" eb="3">
      <t>ヒョウ</t>
    </rPh>
    <rPh sb="4" eb="6">
      <t>ホジョ</t>
    </rPh>
    <rPh sb="6" eb="8">
      <t>ザンダカ</t>
    </rPh>
    <rPh sb="8" eb="10">
      <t>イチラン</t>
    </rPh>
    <phoneticPr fontId="14"/>
  </si>
  <si>
    <t>管理表&gt;摘要残高一覧</t>
    <rPh sb="0" eb="2">
      <t>カンリ</t>
    </rPh>
    <rPh sb="2" eb="3">
      <t>ヒョウ</t>
    </rPh>
    <rPh sb="4" eb="6">
      <t>テキヨウ</t>
    </rPh>
    <rPh sb="6" eb="8">
      <t>ザンダカ</t>
    </rPh>
    <rPh sb="8" eb="10">
      <t>イチラン</t>
    </rPh>
    <phoneticPr fontId="14"/>
  </si>
  <si>
    <t>登録&gt;会社基本情報登録</t>
    <rPh sb="0" eb="2">
      <t>トウロク</t>
    </rPh>
    <rPh sb="3" eb="5">
      <t>カイシャ</t>
    </rPh>
    <rPh sb="5" eb="7">
      <t>キホン</t>
    </rPh>
    <rPh sb="7" eb="9">
      <t>ジョウホウ</t>
    </rPh>
    <rPh sb="9" eb="11">
      <t>トウロク</t>
    </rPh>
    <phoneticPr fontId="14"/>
  </si>
  <si>
    <t>登録&gt;補助関係&gt;科目別補助登録</t>
    <rPh sb="0" eb="2">
      <t>トウロク</t>
    </rPh>
    <rPh sb="3" eb="5">
      <t>ホジョ</t>
    </rPh>
    <rPh sb="5" eb="7">
      <t>カンケイ</t>
    </rPh>
    <rPh sb="8" eb="10">
      <t>カモク</t>
    </rPh>
    <rPh sb="10" eb="11">
      <t>ベツ</t>
    </rPh>
    <rPh sb="11" eb="13">
      <t>ホジョ</t>
    </rPh>
    <rPh sb="13" eb="15">
      <t>トウロク</t>
    </rPh>
    <phoneticPr fontId="14"/>
  </si>
  <si>
    <t>登録&gt;補助関係&gt;銀行登録</t>
    <rPh sb="0" eb="2">
      <t>トウロク</t>
    </rPh>
    <rPh sb="3" eb="5">
      <t>ホジョ</t>
    </rPh>
    <rPh sb="5" eb="7">
      <t>カンケイ</t>
    </rPh>
    <rPh sb="8" eb="10">
      <t>ギンコウ</t>
    </rPh>
    <rPh sb="10" eb="12">
      <t>トウロク</t>
    </rPh>
    <phoneticPr fontId="14"/>
  </si>
  <si>
    <t>登録&gt;補助関係&gt;取引先登録</t>
    <rPh sb="0" eb="2">
      <t>トウロク</t>
    </rPh>
    <rPh sb="3" eb="5">
      <t>ホジョ</t>
    </rPh>
    <rPh sb="5" eb="7">
      <t>カンケイ</t>
    </rPh>
    <rPh sb="8" eb="10">
      <t>トリヒキ</t>
    </rPh>
    <rPh sb="10" eb="11">
      <t>サキ</t>
    </rPh>
    <rPh sb="11" eb="13">
      <t>トウロク</t>
    </rPh>
    <phoneticPr fontId="14"/>
  </si>
  <si>
    <t>登録&gt;補助関係&gt;社員登録</t>
    <rPh sb="0" eb="2">
      <t>トウロク</t>
    </rPh>
    <rPh sb="3" eb="5">
      <t>ホジョ</t>
    </rPh>
    <rPh sb="5" eb="7">
      <t>カンケイ</t>
    </rPh>
    <rPh sb="8" eb="10">
      <t>シャイン</t>
    </rPh>
    <rPh sb="10" eb="12">
      <t>トウロク</t>
    </rPh>
    <phoneticPr fontId="14"/>
  </si>
  <si>
    <t>登録&gt;補助関係&gt;汎用補助登録</t>
    <rPh sb="0" eb="2">
      <t>トウロク</t>
    </rPh>
    <rPh sb="3" eb="5">
      <t>ホジョ</t>
    </rPh>
    <rPh sb="5" eb="7">
      <t>カンケイ</t>
    </rPh>
    <rPh sb="8" eb="10">
      <t>ハンヨウ</t>
    </rPh>
    <rPh sb="10" eb="12">
      <t>ホジョ</t>
    </rPh>
    <rPh sb="12" eb="14">
      <t>トウロク</t>
    </rPh>
    <phoneticPr fontId="14"/>
  </si>
  <si>
    <t>登録&gt;部門関係&gt;部門登録</t>
    <rPh sb="0" eb="2">
      <t>トウロク</t>
    </rPh>
    <rPh sb="3" eb="5">
      <t>ブモン</t>
    </rPh>
    <rPh sb="5" eb="7">
      <t>カンケイ</t>
    </rPh>
    <rPh sb="8" eb="10">
      <t>ブモン</t>
    </rPh>
    <rPh sb="10" eb="12">
      <t>トウロク</t>
    </rPh>
    <phoneticPr fontId="14"/>
  </si>
  <si>
    <t>登録&gt;部門関係&gt;セグメント登録</t>
    <rPh sb="0" eb="2">
      <t>トウロク</t>
    </rPh>
    <rPh sb="3" eb="5">
      <t>ブモン</t>
    </rPh>
    <rPh sb="5" eb="7">
      <t>カンケイ</t>
    </rPh>
    <rPh sb="13" eb="15">
      <t>トウロク</t>
    </rPh>
    <phoneticPr fontId="14"/>
  </si>
  <si>
    <t>登録&gt;固定摘要登録</t>
    <rPh sb="0" eb="2">
      <t>トウロク</t>
    </rPh>
    <rPh sb="3" eb="5">
      <t>コテイ</t>
    </rPh>
    <rPh sb="5" eb="7">
      <t>テキヨウ</t>
    </rPh>
    <rPh sb="7" eb="9">
      <t>トウロク</t>
    </rPh>
    <phoneticPr fontId="14"/>
  </si>
  <si>
    <t>登録&gt;残高関係&gt;科目残高登録</t>
    <rPh sb="0" eb="2">
      <t>トウロク</t>
    </rPh>
    <rPh sb="3" eb="5">
      <t>ザンダカ</t>
    </rPh>
    <rPh sb="5" eb="7">
      <t>カンケイ</t>
    </rPh>
    <rPh sb="8" eb="10">
      <t>カモク</t>
    </rPh>
    <rPh sb="10" eb="12">
      <t>ザンダカ</t>
    </rPh>
    <rPh sb="12" eb="14">
      <t>トウロク</t>
    </rPh>
    <phoneticPr fontId="14"/>
  </si>
  <si>
    <t>登録&gt;残高関係&gt;補助残高登録</t>
    <rPh sb="0" eb="2">
      <t>トウロク</t>
    </rPh>
    <rPh sb="3" eb="5">
      <t>ザンダカ</t>
    </rPh>
    <rPh sb="5" eb="7">
      <t>カンケイ</t>
    </rPh>
    <rPh sb="8" eb="10">
      <t>ホジョ</t>
    </rPh>
    <rPh sb="10" eb="12">
      <t>ザンダカ</t>
    </rPh>
    <rPh sb="12" eb="14">
      <t>トウロク</t>
    </rPh>
    <phoneticPr fontId="14"/>
  </si>
  <si>
    <t>登録&gt;残高関係&gt;摘要残高登録</t>
    <rPh sb="0" eb="2">
      <t>トウロク</t>
    </rPh>
    <rPh sb="3" eb="5">
      <t>ザンダカ</t>
    </rPh>
    <rPh sb="5" eb="7">
      <t>カンケイ</t>
    </rPh>
    <rPh sb="8" eb="10">
      <t>テキヨウ</t>
    </rPh>
    <rPh sb="10" eb="12">
      <t>ザンダカ</t>
    </rPh>
    <rPh sb="12" eb="14">
      <t>トウロク</t>
    </rPh>
    <phoneticPr fontId="14"/>
  </si>
  <si>
    <t>登録&gt;担当者登録</t>
    <rPh sb="0" eb="2">
      <t>トウロク</t>
    </rPh>
    <rPh sb="3" eb="6">
      <t>タントウシャ</t>
    </rPh>
    <rPh sb="6" eb="8">
      <t>トウロク</t>
    </rPh>
    <phoneticPr fontId="14"/>
  </si>
  <si>
    <t>データ関係&gt;月次確定</t>
    <rPh sb="3" eb="5">
      <t>カンケイ</t>
    </rPh>
    <rPh sb="6" eb="8">
      <t>ゲツジ</t>
    </rPh>
    <rPh sb="8" eb="10">
      <t>カクテイ</t>
    </rPh>
    <phoneticPr fontId="14"/>
  </si>
  <si>
    <t>ユーティリティ&gt;履歴表示&gt;ログイン履歴</t>
    <rPh sb="8" eb="10">
      <t>リレキ</t>
    </rPh>
    <rPh sb="10" eb="12">
      <t>ヒョウジ</t>
    </rPh>
    <rPh sb="17" eb="19">
      <t>リレキ</t>
    </rPh>
    <phoneticPr fontId="14"/>
  </si>
  <si>
    <t>ユーティリティ&gt;履歴表示&gt;システム履歴</t>
    <rPh sb="8" eb="10">
      <t>リレキ</t>
    </rPh>
    <rPh sb="10" eb="12">
      <t>ヒョウジ</t>
    </rPh>
    <rPh sb="17" eb="19">
      <t>リレキ</t>
    </rPh>
    <phoneticPr fontId="14"/>
  </si>
  <si>
    <t>会計事務所</t>
    <rPh sb="0" eb="2">
      <t>カイケイ</t>
    </rPh>
    <rPh sb="2" eb="4">
      <t>ジム</t>
    </rPh>
    <rPh sb="4" eb="5">
      <t>ショ</t>
    </rPh>
    <phoneticPr fontId="14"/>
  </si>
  <si>
    <t>顧問先</t>
    <rPh sb="0" eb="2">
      <t>コモン</t>
    </rPh>
    <rPh sb="2" eb="3">
      <t>サキ</t>
    </rPh>
    <phoneticPr fontId="14"/>
  </si>
  <si>
    <t>ユーザー権限</t>
    <rPh sb="4" eb="6">
      <t>ケンゲン</t>
    </rPh>
    <phoneticPr fontId="14"/>
  </si>
  <si>
    <t>管理者</t>
    <rPh sb="0" eb="3">
      <t>カンリシャ</t>
    </rPh>
    <phoneticPr fontId="14"/>
  </si>
  <si>
    <t>一般</t>
    <rPh sb="0" eb="2">
      <t>イッパン</t>
    </rPh>
    <phoneticPr fontId="14"/>
  </si>
  <si>
    <t>1.パターン表指定のユーザーで操作対象処理に遷移
2.システム履歴を表示</t>
    <rPh sb="6" eb="7">
      <t>ヒョウ</t>
    </rPh>
    <rPh sb="7" eb="9">
      <t>シテイ</t>
    </rPh>
    <rPh sb="15" eb="17">
      <t>ソウサ</t>
    </rPh>
    <rPh sb="17" eb="19">
      <t>タイショウ</t>
    </rPh>
    <rPh sb="19" eb="21">
      <t>ショリ</t>
    </rPh>
    <rPh sb="22" eb="24">
      <t>センイ</t>
    </rPh>
    <rPh sb="31" eb="33">
      <t>リレキ</t>
    </rPh>
    <rPh sb="34" eb="36">
      <t>ヒョウジ</t>
    </rPh>
    <phoneticPr fontId="14"/>
  </si>
  <si>
    <t>-</t>
    <phoneticPr fontId="14"/>
  </si>
  <si>
    <t>-</t>
    <phoneticPr fontId="14"/>
  </si>
  <si>
    <t>-</t>
    <phoneticPr fontId="14"/>
  </si>
  <si>
    <t>担当者区分表示の切り替え</t>
    <rPh sb="0" eb="3">
      <t>タントウシャ</t>
    </rPh>
    <rPh sb="3" eb="5">
      <t>クブン</t>
    </rPh>
    <rPh sb="5" eb="7">
      <t>ヒョウジ</t>
    </rPh>
    <rPh sb="8" eb="9">
      <t>キ</t>
    </rPh>
    <rPh sb="10" eb="11">
      <t>カ</t>
    </rPh>
    <phoneticPr fontId="3"/>
  </si>
  <si>
    <t>権限関係なくすべて表示される</t>
    <rPh sb="0" eb="2">
      <t>ケンゲン</t>
    </rPh>
    <rPh sb="2" eb="4">
      <t>カンケイ</t>
    </rPh>
    <rPh sb="9" eb="11">
      <t>ヒョウジ</t>
    </rPh>
    <phoneticPr fontId="3"/>
  </si>
  <si>
    <t>担当者区分</t>
    <rPh sb="0" eb="3">
      <t>タントウシャ</t>
    </rPh>
    <rPh sb="3" eb="5">
      <t>クブン</t>
    </rPh>
    <phoneticPr fontId="14"/>
  </si>
  <si>
    <t>前から6桁がペーストされる</t>
    <rPh sb="0" eb="1">
      <t>マエ</t>
    </rPh>
    <rPh sb="4" eb="5">
      <t>ケタ</t>
    </rPh>
    <phoneticPr fontId="35"/>
  </si>
  <si>
    <t>文字列がペーストできないこと</t>
    <rPh sb="0" eb="3">
      <t>モジレツ</t>
    </rPh>
    <phoneticPr fontId="35"/>
  </si>
  <si>
    <t>P2</t>
    <phoneticPr fontId="14"/>
  </si>
  <si>
    <t>P3</t>
    <phoneticPr fontId="14"/>
  </si>
  <si>
    <t>P4</t>
    <phoneticPr fontId="14"/>
  </si>
  <si>
    <t>1.システム履歴を表示
2.開始日時&gt;開始日時テキスト横の▼を押下
3.表示されたカレンダーから任意の日付を押下</t>
    <rPh sb="6" eb="8">
      <t>リレキ</t>
    </rPh>
    <rPh sb="9" eb="11">
      <t>ヒョウジ</t>
    </rPh>
    <rPh sb="27" eb="28">
      <t>ヨコ</t>
    </rPh>
    <rPh sb="31" eb="33">
      <t>オウカ</t>
    </rPh>
    <rPh sb="36" eb="38">
      <t>ヒョウジ</t>
    </rPh>
    <rPh sb="48" eb="50">
      <t>ニンイ</t>
    </rPh>
    <rPh sb="51" eb="53">
      <t>ヒヅケ</t>
    </rPh>
    <rPh sb="54" eb="56">
      <t>オウカ</t>
    </rPh>
    <phoneticPr fontId="14"/>
  </si>
  <si>
    <t>開始日時テキストにカレンダーで選択した日付が引き継がれること</t>
    <rPh sb="0" eb="2">
      <t>カイシ</t>
    </rPh>
    <rPh sb="2" eb="4">
      <t>ニチジ</t>
    </rPh>
    <rPh sb="15" eb="17">
      <t>センタク</t>
    </rPh>
    <rPh sb="19" eb="21">
      <t>ヒヅケ</t>
    </rPh>
    <rPh sb="22" eb="23">
      <t>ヒ</t>
    </rPh>
    <rPh sb="24" eb="25">
      <t>ツ</t>
    </rPh>
    <phoneticPr fontId="35"/>
  </si>
  <si>
    <t>1.システム履歴を表示
2.開始日時&gt;終了日時テキスト横の▼を押下
3.表示されたカレンダーから任意の日付を押下</t>
    <rPh sb="6" eb="8">
      <t>リレキ</t>
    </rPh>
    <rPh sb="9" eb="11">
      <t>ヒョウジ</t>
    </rPh>
    <rPh sb="19" eb="21">
      <t>シュウリョウ</t>
    </rPh>
    <rPh sb="27" eb="28">
      <t>ヨコ</t>
    </rPh>
    <rPh sb="31" eb="33">
      <t>オウカ</t>
    </rPh>
    <rPh sb="36" eb="38">
      <t>ヒョウジ</t>
    </rPh>
    <rPh sb="48" eb="50">
      <t>ニンイ</t>
    </rPh>
    <rPh sb="51" eb="53">
      <t>ヒヅケ</t>
    </rPh>
    <rPh sb="54" eb="56">
      <t>オウカ</t>
    </rPh>
    <phoneticPr fontId="14"/>
  </si>
  <si>
    <t>終了日時テキストにカレンダーで選択した日付が引き継がれること</t>
    <rPh sb="0" eb="2">
      <t>シュウリョウ</t>
    </rPh>
    <rPh sb="2" eb="4">
      <t>ニチジ</t>
    </rPh>
    <rPh sb="15" eb="17">
      <t>センタク</t>
    </rPh>
    <rPh sb="19" eb="21">
      <t>ヒヅケ</t>
    </rPh>
    <rPh sb="22" eb="23">
      <t>ヒ</t>
    </rPh>
    <rPh sb="24" eb="25">
      <t>ツ</t>
    </rPh>
    <phoneticPr fontId="35"/>
  </si>
  <si>
    <t>DBと比較して確認する</t>
    <rPh sb="3" eb="5">
      <t>ヒカク</t>
    </rPh>
    <rPh sb="7" eb="9">
      <t>カクニン</t>
    </rPh>
    <phoneticPr fontId="3"/>
  </si>
  <si>
    <t>P5</t>
    <phoneticPr fontId="14"/>
  </si>
  <si>
    <t>P5</t>
    <phoneticPr fontId="14"/>
  </si>
  <si>
    <t>完全一致、前方一致、部分一致、正規表現一致、複数ワード一致条件の検証</t>
    <rPh sb="0" eb="2">
      <t>カンゼン</t>
    </rPh>
    <rPh sb="2" eb="4">
      <t>イッチ</t>
    </rPh>
    <rPh sb="5" eb="7">
      <t>ゼンポウ</t>
    </rPh>
    <rPh sb="7" eb="9">
      <t>イッチ</t>
    </rPh>
    <rPh sb="10" eb="12">
      <t>ブブン</t>
    </rPh>
    <rPh sb="12" eb="14">
      <t>イッチ</t>
    </rPh>
    <rPh sb="15" eb="17">
      <t>セイキ</t>
    </rPh>
    <rPh sb="17" eb="19">
      <t>ヒョウゲン</t>
    </rPh>
    <rPh sb="19" eb="21">
      <t>イッチ</t>
    </rPh>
    <rPh sb="22" eb="24">
      <t>フクスウ</t>
    </rPh>
    <rPh sb="27" eb="29">
      <t>イッチ</t>
    </rPh>
    <rPh sb="29" eb="31">
      <t>ジョウケン</t>
    </rPh>
    <rPh sb="32" eb="34">
      <t>ケンショウ</t>
    </rPh>
    <phoneticPr fontId="3"/>
  </si>
  <si>
    <t>体感で遅れを感じないこと</t>
    <rPh sb="0" eb="2">
      <t>タイカン</t>
    </rPh>
    <rPh sb="3" eb="4">
      <t>オク</t>
    </rPh>
    <rPh sb="6" eb="7">
      <t>カン</t>
    </rPh>
    <phoneticPr fontId="14"/>
  </si>
  <si>
    <t>No16,17,18で各項目での検索結果を確認しているため対象外</t>
    <rPh sb="11" eb="12">
      <t>カク</t>
    </rPh>
    <rPh sb="12" eb="14">
      <t>コウモク</t>
    </rPh>
    <rPh sb="16" eb="18">
      <t>ケンサク</t>
    </rPh>
    <rPh sb="18" eb="20">
      <t>ケッカ</t>
    </rPh>
    <rPh sb="21" eb="23">
      <t>カクニン</t>
    </rPh>
    <rPh sb="29" eb="32">
      <t>タイショウガイ</t>
    </rPh>
    <phoneticPr fontId="3"/>
  </si>
  <si>
    <t>-</t>
    <phoneticPr fontId="35"/>
  </si>
  <si>
    <t>-</t>
    <phoneticPr fontId="14"/>
  </si>
  <si>
    <t>DBのシステム履歴と比較して確認</t>
    <rPh sb="10" eb="12">
      <t>ヒカク</t>
    </rPh>
    <rPh sb="14" eb="16">
      <t>カクニン</t>
    </rPh>
    <phoneticPr fontId="14"/>
  </si>
  <si>
    <t>1.システム履歴を表示
2.各項目すべて空欄にして検索ボタン押下</t>
    <rPh sb="6" eb="8">
      <t>リレキ</t>
    </rPh>
    <rPh sb="9" eb="11">
      <t>ヒョウジ</t>
    </rPh>
    <rPh sb="14" eb="17">
      <t>カクコウモク</t>
    </rPh>
    <rPh sb="20" eb="22">
      <t>クウラン</t>
    </rPh>
    <rPh sb="25" eb="27">
      <t>ケンサク</t>
    </rPh>
    <rPh sb="30" eb="32">
      <t>オウカ</t>
    </rPh>
    <phoneticPr fontId="14"/>
  </si>
  <si>
    <r>
      <t>表示されているりれきが検索結果として一致しているかはNo,16で確認</t>
    </r>
    <r>
      <rPr>
        <sz val="11"/>
        <color rgb="FFFF0000"/>
        <rFont val="ＭＳ Ｐゴシック"/>
        <family val="3"/>
        <charset val="128"/>
        <scheme val="minor"/>
      </rPr>
      <t/>
    </r>
    <rPh sb="0" eb="2">
      <t>ヒョウジ</t>
    </rPh>
    <rPh sb="11" eb="13">
      <t>ケンサク</t>
    </rPh>
    <rPh sb="13" eb="15">
      <t>ケッカ</t>
    </rPh>
    <rPh sb="18" eb="20">
      <t>イッチ</t>
    </rPh>
    <rPh sb="32" eb="34">
      <t>カクニン</t>
    </rPh>
    <phoneticPr fontId="3"/>
  </si>
  <si>
    <t xml:space="preserve">1.新規に会社データを用意し、システム履歴を表示
2.任意の履歴が101件以上ある会社のシステム履歴を表示
</t>
    <rPh sb="27" eb="29">
      <t>ニンイ</t>
    </rPh>
    <rPh sb="30" eb="32">
      <t>リレキ</t>
    </rPh>
    <rPh sb="36" eb="37">
      <t>ケン</t>
    </rPh>
    <rPh sb="37" eb="39">
      <t>イジョウ</t>
    </rPh>
    <rPh sb="41" eb="43">
      <t>カイシャ</t>
    </rPh>
    <rPh sb="48" eb="50">
      <t>リレキ</t>
    </rPh>
    <rPh sb="51" eb="53">
      <t>ヒョウジ</t>
    </rPh>
    <phoneticPr fontId="14"/>
  </si>
  <si>
    <t>管理者A</t>
    <rPh sb="0" eb="3">
      <t>カンリシャ</t>
    </rPh>
    <phoneticPr fontId="14"/>
  </si>
  <si>
    <t>管理者B</t>
    <rPh sb="0" eb="3">
      <t>カンリシャ</t>
    </rPh>
    <phoneticPr fontId="14"/>
  </si>
  <si>
    <t>担当者A</t>
    <rPh sb="0" eb="3">
      <t>タントウシャ</t>
    </rPh>
    <phoneticPr fontId="14"/>
  </si>
  <si>
    <t>担当者B</t>
    <rPh sb="0" eb="3">
      <t>タントウシャ</t>
    </rPh>
    <phoneticPr fontId="14"/>
  </si>
  <si>
    <t>作成ユーザー</t>
    <rPh sb="0" eb="2">
      <t>サクセイ</t>
    </rPh>
    <phoneticPr fontId="14"/>
  </si>
  <si>
    <t>事前(別日程)にP1の操作を実施し過去日の履歴を検索可能にしておくこと</t>
    <rPh sb="0" eb="2">
      <t>ジゼン</t>
    </rPh>
    <rPh sb="3" eb="4">
      <t>ベツ</t>
    </rPh>
    <rPh sb="4" eb="6">
      <t>ニッテイ</t>
    </rPh>
    <rPh sb="11" eb="13">
      <t>ソウサ</t>
    </rPh>
    <rPh sb="14" eb="16">
      <t>ジッシ</t>
    </rPh>
    <rPh sb="17" eb="19">
      <t>カコ</t>
    </rPh>
    <rPh sb="19" eb="20">
      <t>ビ</t>
    </rPh>
    <rPh sb="21" eb="23">
      <t>リレキ</t>
    </rPh>
    <rPh sb="24" eb="26">
      <t>ケンサク</t>
    </rPh>
    <rPh sb="26" eb="28">
      <t>カノウ</t>
    </rPh>
    <phoneticPr fontId="14"/>
  </si>
  <si>
    <t>担当者名</t>
    <rPh sb="0" eb="3">
      <t>タントウシャ</t>
    </rPh>
    <rPh sb="3" eb="4">
      <t>メイ</t>
    </rPh>
    <phoneticPr fontId="14"/>
  </si>
  <si>
    <t>ID</t>
    <phoneticPr fontId="14"/>
  </si>
  <si>
    <t>Pass</t>
    <phoneticPr fontId="14"/>
  </si>
  <si>
    <t>kanriA</t>
    <phoneticPr fontId="14"/>
  </si>
  <si>
    <t>kanriB</t>
    <phoneticPr fontId="14"/>
  </si>
  <si>
    <t>tantouA</t>
    <phoneticPr fontId="14"/>
  </si>
  <si>
    <t>tantouB</t>
    <phoneticPr fontId="14"/>
  </si>
  <si>
    <t>P6</t>
    <phoneticPr fontId="14"/>
  </si>
  <si>
    <t>検索結果、0件・100件以上でも警告メッセージ表示</t>
    <rPh sb="0" eb="2">
      <t>ケンサク</t>
    </rPh>
    <rPh sb="2" eb="4">
      <t>ケッカ</t>
    </rPh>
    <rPh sb="6" eb="7">
      <t>ケン</t>
    </rPh>
    <rPh sb="11" eb="12">
      <t>ケン</t>
    </rPh>
    <rPh sb="12" eb="14">
      <t>イジョウ</t>
    </rPh>
    <rPh sb="16" eb="18">
      <t>ケイコク</t>
    </rPh>
    <rPh sb="23" eb="25">
      <t>ヒョウジ</t>
    </rPh>
    <phoneticPr fontId="3"/>
  </si>
  <si>
    <t>1.ユーザ：管理者Bでシステム履歴を表示
2.以下の内容で検索
　・開始日時：実施日
　・処理名：空欄
　・担当者：空欄
3.検索結果を確認
4.別ブラウザにて、ユーザ：管理者Aで入力＞仕訳帳画面を表示
5.ユーザ：管理者Bで同じ内容のまま再検索をする</t>
    <rPh sb="6" eb="9">
      <t>カンリシャ</t>
    </rPh>
    <rPh sb="15" eb="17">
      <t>リレキ</t>
    </rPh>
    <rPh sb="18" eb="20">
      <t>ヒョウジ</t>
    </rPh>
    <rPh sb="23" eb="25">
      <t>イカ</t>
    </rPh>
    <rPh sb="26" eb="28">
      <t>ナイヨウ</t>
    </rPh>
    <rPh sb="29" eb="31">
      <t>ケンサク</t>
    </rPh>
    <rPh sb="34" eb="36">
      <t>カイシ</t>
    </rPh>
    <rPh sb="36" eb="38">
      <t>ニチジ</t>
    </rPh>
    <rPh sb="39" eb="42">
      <t>ジッシビ</t>
    </rPh>
    <rPh sb="45" eb="47">
      <t>ショリ</t>
    </rPh>
    <rPh sb="47" eb="48">
      <t>メイ</t>
    </rPh>
    <rPh sb="49" eb="51">
      <t>クウラン</t>
    </rPh>
    <rPh sb="54" eb="57">
      <t>タントウシャ</t>
    </rPh>
    <rPh sb="58" eb="60">
      <t>クウラン</t>
    </rPh>
    <rPh sb="63" eb="65">
      <t>ケンサク</t>
    </rPh>
    <rPh sb="65" eb="67">
      <t>ケッカ</t>
    </rPh>
    <rPh sb="68" eb="70">
      <t>カクニン</t>
    </rPh>
    <rPh sb="73" eb="74">
      <t>ベツ</t>
    </rPh>
    <rPh sb="85" eb="88">
      <t>カンリシャ</t>
    </rPh>
    <rPh sb="90" eb="92">
      <t>ニュウリョク</t>
    </rPh>
    <rPh sb="93" eb="96">
      <t>シワケチョウ</t>
    </rPh>
    <rPh sb="96" eb="98">
      <t>ガメン</t>
    </rPh>
    <rPh sb="99" eb="101">
      <t>ヒョウジ</t>
    </rPh>
    <rPh sb="108" eb="111">
      <t>カンリシャ</t>
    </rPh>
    <rPh sb="113" eb="114">
      <t>オナ</t>
    </rPh>
    <rPh sb="115" eb="117">
      <t>ナイヨウ</t>
    </rPh>
    <rPh sb="120" eb="121">
      <t>サイ</t>
    </rPh>
    <rPh sb="121" eb="123">
      <t>ケンサク</t>
    </rPh>
    <phoneticPr fontId="14"/>
  </si>
  <si>
    <t>手順4の履歴が表示されること</t>
    <rPh sb="0" eb="2">
      <t>テジュン</t>
    </rPh>
    <rPh sb="4" eb="6">
      <t>リレキ</t>
    </rPh>
    <rPh sb="7" eb="9">
      <t>ヒョウジ</t>
    </rPh>
    <phoneticPr fontId="14"/>
  </si>
  <si>
    <t>手順3の検索結果と手順5の検索結果、DBのシステム履歴の内容と比較して確認</t>
    <rPh sb="0" eb="2">
      <t>テジュン</t>
    </rPh>
    <rPh sb="4" eb="6">
      <t>ケンサク</t>
    </rPh>
    <rPh sb="6" eb="8">
      <t>ケッカ</t>
    </rPh>
    <rPh sb="9" eb="11">
      <t>テジュン</t>
    </rPh>
    <rPh sb="13" eb="15">
      <t>ケンサク</t>
    </rPh>
    <rPh sb="15" eb="17">
      <t>ケッカ</t>
    </rPh>
    <rPh sb="25" eb="27">
      <t>リレキ</t>
    </rPh>
    <rPh sb="28" eb="30">
      <t>ナイヨウ</t>
    </rPh>
    <rPh sb="31" eb="33">
      <t>ヒカク</t>
    </rPh>
    <rPh sb="35" eb="37">
      <t>カクニン</t>
    </rPh>
    <phoneticPr fontId="14"/>
  </si>
  <si>
    <t>P7</t>
    <phoneticPr fontId="14"/>
  </si>
  <si>
    <t>P8</t>
    <phoneticPr fontId="14"/>
  </si>
  <si>
    <t xml:space="preserve">1.新規に会社データを用意し、システム履歴を表示
2.任意の履歴が101件以上ある会社のシステム履歴を表示
3.パターン表指定の条件で検索
</t>
    <rPh sb="27" eb="29">
      <t>ニンイ</t>
    </rPh>
    <rPh sb="30" eb="32">
      <t>リレキ</t>
    </rPh>
    <rPh sb="36" eb="37">
      <t>ケン</t>
    </rPh>
    <rPh sb="37" eb="39">
      <t>イジョウ</t>
    </rPh>
    <rPh sb="41" eb="43">
      <t>カイシャ</t>
    </rPh>
    <rPh sb="48" eb="50">
      <t>リレキ</t>
    </rPh>
    <rPh sb="51" eb="53">
      <t>ヒョウジ</t>
    </rPh>
    <rPh sb="60" eb="61">
      <t>ヒョウ</t>
    </rPh>
    <rPh sb="61" eb="63">
      <t>シテイ</t>
    </rPh>
    <rPh sb="64" eb="66">
      <t>ジョウケン</t>
    </rPh>
    <rPh sb="67" eb="69">
      <t>ケンサク</t>
    </rPh>
    <phoneticPr fontId="14"/>
  </si>
  <si>
    <t>1.システム履歴を表示
2.パターン表の操作を実施</t>
    <rPh sb="18" eb="19">
      <t>ヒョウ</t>
    </rPh>
    <phoneticPr fontId="14"/>
  </si>
  <si>
    <t>P9</t>
    <phoneticPr fontId="14"/>
  </si>
  <si>
    <t>1.システム履歴を表示
2.キーボードの「F5」キーを押す</t>
    <rPh sb="27" eb="28">
      <t>オ</t>
    </rPh>
    <phoneticPr fontId="14"/>
  </si>
  <si>
    <t>SHIFT青山</t>
    <rPh sb="5" eb="7">
      <t>アオヤマ</t>
    </rPh>
    <phoneticPr fontId="14"/>
  </si>
  <si>
    <t>1.システム履歴を表示
2.任意の検索を実施
3.検索結ボタン押下</t>
    <rPh sb="6" eb="8">
      <t>リレキ</t>
    </rPh>
    <rPh sb="9" eb="11">
      <t>ヒョウジ</t>
    </rPh>
    <rPh sb="14" eb="16">
      <t>ニンイ</t>
    </rPh>
    <rPh sb="17" eb="19">
      <t>ケンサク</t>
    </rPh>
    <rPh sb="20" eb="22">
      <t>ジッシ</t>
    </rPh>
    <rPh sb="25" eb="27">
      <t>ケンサク</t>
    </rPh>
    <rPh sb="27" eb="28">
      <t>ケツ</t>
    </rPh>
    <rPh sb="31" eb="33">
      <t>オウカ</t>
    </rPh>
    <phoneticPr fontId="14"/>
  </si>
  <si>
    <t xml:space="preserve">1.任意の履歴が101件以上ある会社のシステム履歴を表示
2.各項目すべてを空欄にして検索ボタンを押下
3.パターン表指定の操作を実施
</t>
    <rPh sb="2" eb="4">
      <t>ニンイ</t>
    </rPh>
    <rPh sb="5" eb="7">
      <t>リレキ</t>
    </rPh>
    <rPh sb="11" eb="12">
      <t>ケン</t>
    </rPh>
    <rPh sb="12" eb="14">
      <t>イジョウ</t>
    </rPh>
    <rPh sb="16" eb="18">
      <t>カイシャ</t>
    </rPh>
    <rPh sb="23" eb="25">
      <t>リレキ</t>
    </rPh>
    <rPh sb="26" eb="28">
      <t>ヒョウジ</t>
    </rPh>
    <rPh sb="31" eb="34">
      <t>カクコウモク</t>
    </rPh>
    <rPh sb="38" eb="40">
      <t>クウラン</t>
    </rPh>
    <rPh sb="43" eb="45">
      <t>ケンサク</t>
    </rPh>
    <rPh sb="49" eb="51">
      <t>オウカ</t>
    </rPh>
    <rPh sb="58" eb="59">
      <t>ヒョウ</t>
    </rPh>
    <rPh sb="59" eb="61">
      <t>シテイ</t>
    </rPh>
    <rPh sb="62" eb="64">
      <t>ソウサ</t>
    </rPh>
    <rPh sb="65" eb="67">
      <t>ジッシ</t>
    </rPh>
    <phoneticPr fontId="14"/>
  </si>
  <si>
    <t>開始日時テキスト　自・開始日時テキスト　至</t>
    <rPh sb="0" eb="2">
      <t>カイシ</t>
    </rPh>
    <rPh sb="2" eb="4">
      <t>ニチジ</t>
    </rPh>
    <rPh sb="9" eb="10">
      <t>ジ</t>
    </rPh>
    <phoneticPr fontId="5"/>
  </si>
  <si>
    <t>1.システム履歴を表示
2.開始日時の自・至に7桁以上の数値をコピペする</t>
    <rPh sb="6" eb="8">
      <t>リレキ</t>
    </rPh>
    <rPh sb="9" eb="11">
      <t>ヒョウジ</t>
    </rPh>
    <rPh sb="14" eb="16">
      <t>カイシ</t>
    </rPh>
    <rPh sb="16" eb="18">
      <t>ニチジ</t>
    </rPh>
    <rPh sb="19" eb="20">
      <t>ジ</t>
    </rPh>
    <rPh sb="21" eb="22">
      <t>イタル</t>
    </rPh>
    <rPh sb="24" eb="25">
      <t>ケタ</t>
    </rPh>
    <rPh sb="25" eb="27">
      <t>イジョウ</t>
    </rPh>
    <rPh sb="28" eb="30">
      <t>スウチ</t>
    </rPh>
    <phoneticPr fontId="14"/>
  </si>
  <si>
    <t>1.システム履歴を表示
2.開始日時の自・至に7桁以上の数値、文字列をコピペする</t>
    <rPh sb="6" eb="8">
      <t>リレキ</t>
    </rPh>
    <rPh sb="9" eb="11">
      <t>ヒョウジ</t>
    </rPh>
    <rPh sb="14" eb="16">
      <t>カイシ</t>
    </rPh>
    <rPh sb="16" eb="18">
      <t>ニチジ</t>
    </rPh>
    <rPh sb="19" eb="20">
      <t>ジ</t>
    </rPh>
    <rPh sb="21" eb="22">
      <t>イタル</t>
    </rPh>
    <rPh sb="24" eb="25">
      <t>ケタ</t>
    </rPh>
    <rPh sb="25" eb="27">
      <t>イジョウ</t>
    </rPh>
    <rPh sb="28" eb="30">
      <t>スウチ</t>
    </rPh>
    <rPh sb="31" eb="34">
      <t>モジレツ</t>
    </rPh>
    <phoneticPr fontId="14"/>
  </si>
  <si>
    <t>不要？これまでコピペの確認は含んでない</t>
    <rPh sb="0" eb="2">
      <t>フヨウ</t>
    </rPh>
    <rPh sb="11" eb="13">
      <t>カクニン</t>
    </rPh>
    <rPh sb="14" eb="15">
      <t>フク</t>
    </rPh>
    <phoneticPr fontId="14"/>
  </si>
  <si>
    <t>入力</t>
    <rPh sb="0" eb="2">
      <t>ニュウリョク</t>
    </rPh>
    <phoneticPr fontId="14"/>
  </si>
  <si>
    <t>仕訳帳</t>
    <rPh sb="0" eb="3">
      <t>シワケチョウ</t>
    </rPh>
    <phoneticPr fontId="14"/>
  </si>
  <si>
    <t>振替伝票</t>
    <rPh sb="0" eb="4">
      <t>フリカエデンピョウ</t>
    </rPh>
    <phoneticPr fontId="14"/>
  </si>
  <si>
    <t>入金伝票</t>
    <rPh sb="0" eb="4">
      <t>ニュウキンデンピョウ</t>
    </rPh>
    <phoneticPr fontId="14"/>
  </si>
  <si>
    <t>出金伝票</t>
    <rPh sb="0" eb="4">
      <t>シュッキンデンピョウ</t>
    </rPh>
    <phoneticPr fontId="14"/>
  </si>
  <si>
    <t>科目別補助登録</t>
    <rPh sb="0" eb="3">
      <t>カモクベツ</t>
    </rPh>
    <rPh sb="3" eb="5">
      <t>ホジョ</t>
    </rPh>
    <rPh sb="5" eb="7">
      <t>トウロク</t>
    </rPh>
    <phoneticPr fontId="14"/>
  </si>
  <si>
    <t>部門登録</t>
    <rPh sb="0" eb="2">
      <t>ブモン</t>
    </rPh>
    <rPh sb="2" eb="4">
      <t>トウロク</t>
    </rPh>
    <phoneticPr fontId="14"/>
  </si>
  <si>
    <t>セグメント登録</t>
    <rPh sb="5" eb="7">
      <t>トウロク</t>
    </rPh>
    <phoneticPr fontId="14"/>
  </si>
  <si>
    <t>銀行登録</t>
    <rPh sb="0" eb="2">
      <t>ギンコウ</t>
    </rPh>
    <rPh sb="2" eb="4">
      <t>トウロク</t>
    </rPh>
    <phoneticPr fontId="14"/>
  </si>
  <si>
    <t>取引先登録</t>
    <rPh sb="0" eb="3">
      <t>トリヒキサキ</t>
    </rPh>
    <rPh sb="3" eb="5">
      <t>トウロク</t>
    </rPh>
    <phoneticPr fontId="14"/>
  </si>
  <si>
    <t>社員登録</t>
    <rPh sb="0" eb="2">
      <t>シャイン</t>
    </rPh>
    <rPh sb="2" eb="4">
      <t>トウロク</t>
    </rPh>
    <phoneticPr fontId="14"/>
  </si>
  <si>
    <t>汎用補助登録</t>
    <rPh sb="0" eb="6">
      <t>ハンヨウホジョトウ</t>
    </rPh>
    <phoneticPr fontId="14"/>
  </si>
  <si>
    <t>固定摘要登録</t>
    <rPh sb="0" eb="2">
      <t>コテイ</t>
    </rPh>
    <rPh sb="2" eb="4">
      <t>テキヨウ</t>
    </rPh>
    <rPh sb="4" eb="6">
      <t>トウロク</t>
    </rPh>
    <phoneticPr fontId="14"/>
  </si>
  <si>
    <t>出納帳</t>
    <rPh sb="0" eb="3">
      <t>スイトウチョウ</t>
    </rPh>
    <phoneticPr fontId="14"/>
  </si>
  <si>
    <t>振替伝票</t>
    <rPh sb="0" eb="4">
      <t>フリ</t>
    </rPh>
    <phoneticPr fontId="14"/>
  </si>
  <si>
    <t>全般</t>
    <rPh sb="0" eb="2">
      <t>ゼンパン</t>
    </rPh>
    <phoneticPr fontId="14"/>
  </si>
  <si>
    <t>検証</t>
    <rPh sb="0" eb="2">
      <t>ケンショウ</t>
    </rPh>
    <phoneticPr fontId="14"/>
  </si>
  <si>
    <t>日別残</t>
    <rPh sb="0" eb="1">
      <t>ニチ</t>
    </rPh>
    <rPh sb="1" eb="3">
      <t>ベツザン</t>
    </rPh>
    <phoneticPr fontId="14"/>
  </si>
  <si>
    <t>元帳</t>
    <rPh sb="0" eb="2">
      <t>モトチョウ</t>
    </rPh>
    <phoneticPr fontId="14"/>
  </si>
  <si>
    <t>日計表</t>
    <rPh sb="0" eb="3">
      <t>ニッケイヒョウ</t>
    </rPh>
    <phoneticPr fontId="14"/>
  </si>
  <si>
    <t>当年推移</t>
    <rPh sb="0" eb="2">
      <t>トウネン</t>
    </rPh>
    <rPh sb="2" eb="4">
      <t>スイイ</t>
    </rPh>
    <phoneticPr fontId="14"/>
  </si>
  <si>
    <t>科目別集計</t>
    <rPh sb="0" eb="2">
      <t>カモク</t>
    </rPh>
    <rPh sb="2" eb="3">
      <t>ベツ</t>
    </rPh>
    <rPh sb="3" eb="5">
      <t>シュウケイ</t>
    </rPh>
    <phoneticPr fontId="14"/>
  </si>
  <si>
    <t>残高試算表</t>
    <rPh sb="0" eb="2">
      <t>ザンダカ</t>
    </rPh>
    <rPh sb="2" eb="4">
      <t>シサン</t>
    </rPh>
    <rPh sb="4" eb="5">
      <t>ヒョウ</t>
    </rPh>
    <phoneticPr fontId="14"/>
  </si>
  <si>
    <t>要約財務</t>
    <rPh sb="0" eb="2">
      <t>ヨウヤク</t>
    </rPh>
    <rPh sb="2" eb="4">
      <t>ザイム</t>
    </rPh>
    <phoneticPr fontId="14"/>
  </si>
  <si>
    <t>比較損益</t>
    <rPh sb="0" eb="2">
      <t>ヒカク</t>
    </rPh>
    <rPh sb="2" eb="4">
      <t>ソンエキ</t>
    </rPh>
    <phoneticPr fontId="14"/>
  </si>
  <si>
    <t>元帳</t>
    <rPh sb="0" eb="2">
      <t>モトチョウ</t>
    </rPh>
    <phoneticPr fontId="14"/>
  </si>
  <si>
    <t>帳簿</t>
    <rPh sb="0" eb="2">
      <t>チョウボ</t>
    </rPh>
    <phoneticPr fontId="14"/>
  </si>
  <si>
    <t>仕訳日記帳</t>
    <rPh sb="0" eb="2">
      <t>シワケ</t>
    </rPh>
    <rPh sb="2" eb="5">
      <t>ニッキチョウ</t>
    </rPh>
    <phoneticPr fontId="14"/>
  </si>
  <si>
    <t>－</t>
    <phoneticPr fontId="14"/>
  </si>
  <si>
    <t>総勘定元帳</t>
    <rPh sb="0" eb="3">
      <t>ソウカンジョウ</t>
    </rPh>
    <rPh sb="3" eb="5">
      <t>モトチョウ</t>
    </rPh>
    <phoneticPr fontId="14"/>
  </si>
  <si>
    <t>科目別補助元帳</t>
    <rPh sb="0" eb="2">
      <t>カモク</t>
    </rPh>
    <rPh sb="2" eb="3">
      <t>ベツ</t>
    </rPh>
    <rPh sb="3" eb="5">
      <t>ホジョ</t>
    </rPh>
    <rPh sb="5" eb="7">
      <t>モトチョウ</t>
    </rPh>
    <phoneticPr fontId="14"/>
  </si>
  <si>
    <t>管理表</t>
    <rPh sb="0" eb="2">
      <t>カンリ</t>
    </rPh>
    <rPh sb="2" eb="3">
      <t>ヒョウ</t>
    </rPh>
    <phoneticPr fontId="14"/>
  </si>
  <si>
    <t>財務報告書</t>
    <rPh sb="0" eb="2">
      <t>ザイム</t>
    </rPh>
    <rPh sb="2" eb="5">
      <t>ホウコクショ</t>
    </rPh>
    <phoneticPr fontId="14"/>
  </si>
  <si>
    <t>推移財務報告書</t>
    <rPh sb="0" eb="2">
      <t>スイイ</t>
    </rPh>
    <rPh sb="2" eb="4">
      <t>ザイム</t>
    </rPh>
    <rPh sb="4" eb="7">
      <t>ホウコクショ</t>
    </rPh>
    <phoneticPr fontId="14"/>
  </si>
  <si>
    <t>科目残高一覧表</t>
    <rPh sb="0" eb="2">
      <t>カモク</t>
    </rPh>
    <rPh sb="2" eb="4">
      <t>ザンダカ</t>
    </rPh>
    <rPh sb="4" eb="6">
      <t>イチラン</t>
    </rPh>
    <rPh sb="6" eb="7">
      <t>ヒョウ</t>
    </rPh>
    <phoneticPr fontId="14"/>
  </si>
  <si>
    <t>補助残高一覧</t>
    <rPh sb="0" eb="2">
      <t>ホジョ</t>
    </rPh>
    <rPh sb="2" eb="4">
      <t>ザンダカ</t>
    </rPh>
    <rPh sb="4" eb="6">
      <t>イチラン</t>
    </rPh>
    <phoneticPr fontId="14"/>
  </si>
  <si>
    <t>摘要残高一覧</t>
    <rPh sb="0" eb="2">
      <t>テキヨウ</t>
    </rPh>
    <rPh sb="2" eb="4">
      <t>ザンダカ</t>
    </rPh>
    <rPh sb="4" eb="6">
      <t>イチラン</t>
    </rPh>
    <phoneticPr fontId="14"/>
  </si>
  <si>
    <t>登録</t>
    <rPh sb="0" eb="2">
      <t>トウロク</t>
    </rPh>
    <phoneticPr fontId="14"/>
  </si>
  <si>
    <t>基本情報</t>
    <rPh sb="0" eb="2">
      <t>キホン</t>
    </rPh>
    <rPh sb="2" eb="4">
      <t>ジョウホウ</t>
    </rPh>
    <phoneticPr fontId="14"/>
  </si>
  <si>
    <t>科目別補助登録</t>
    <rPh sb="0" eb="2">
      <t>カモク</t>
    </rPh>
    <rPh sb="2" eb="3">
      <t>ベツ</t>
    </rPh>
    <rPh sb="3" eb="5">
      <t>ホジョ</t>
    </rPh>
    <rPh sb="5" eb="7">
      <t>トウロク</t>
    </rPh>
    <phoneticPr fontId="14"/>
  </si>
  <si>
    <t>銀行登録</t>
    <rPh sb="0" eb="2">
      <t>ギンコウ</t>
    </rPh>
    <rPh sb="2" eb="4">
      <t>トウロク</t>
    </rPh>
    <phoneticPr fontId="14"/>
  </si>
  <si>
    <t>取引先登録</t>
    <rPh sb="0" eb="2">
      <t>トリヒキ</t>
    </rPh>
    <rPh sb="2" eb="3">
      <t>サキ</t>
    </rPh>
    <rPh sb="3" eb="5">
      <t>トウロク</t>
    </rPh>
    <phoneticPr fontId="14"/>
  </si>
  <si>
    <t>社員登録</t>
    <rPh sb="0" eb="2">
      <t>シャイン</t>
    </rPh>
    <rPh sb="2" eb="4">
      <t>トウロク</t>
    </rPh>
    <phoneticPr fontId="14"/>
  </si>
  <si>
    <t>汎用補助登録</t>
    <rPh sb="0" eb="2">
      <t>ハンヨウ</t>
    </rPh>
    <rPh sb="2" eb="4">
      <t>ホジョ</t>
    </rPh>
    <rPh sb="4" eb="6">
      <t>トウロク</t>
    </rPh>
    <phoneticPr fontId="14"/>
  </si>
  <si>
    <t>データ関係</t>
    <rPh sb="3" eb="5">
      <t>カンケイ</t>
    </rPh>
    <phoneticPr fontId="14"/>
  </si>
  <si>
    <t>月次確定</t>
    <rPh sb="0" eb="2">
      <t>ゲツジ</t>
    </rPh>
    <rPh sb="2" eb="4">
      <t>カクテイ</t>
    </rPh>
    <phoneticPr fontId="14"/>
  </si>
  <si>
    <t>部門登録</t>
    <rPh sb="0" eb="2">
      <t>ブモン</t>
    </rPh>
    <rPh sb="2" eb="4">
      <t>トウロク</t>
    </rPh>
    <phoneticPr fontId="14"/>
  </si>
  <si>
    <t>セグメント登録</t>
    <rPh sb="5" eb="7">
      <t>トウロク</t>
    </rPh>
    <phoneticPr fontId="14"/>
  </si>
  <si>
    <t>固定摘要登録</t>
    <rPh sb="0" eb="2">
      <t>コテイ</t>
    </rPh>
    <rPh sb="2" eb="4">
      <t>テキヨウ</t>
    </rPh>
    <rPh sb="4" eb="6">
      <t>トウロク</t>
    </rPh>
    <phoneticPr fontId="14"/>
  </si>
  <si>
    <t>担当者登録</t>
    <rPh sb="0" eb="3">
      <t>タントウシャ</t>
    </rPh>
    <rPh sb="3" eb="5">
      <t>トウロク</t>
    </rPh>
    <phoneticPr fontId="14"/>
  </si>
  <si>
    <t>補助残高登録</t>
    <rPh sb="0" eb="2">
      <t>ホジョ</t>
    </rPh>
    <rPh sb="2" eb="4">
      <t>ザンダカ</t>
    </rPh>
    <rPh sb="4" eb="6">
      <t>トウロク</t>
    </rPh>
    <phoneticPr fontId="14"/>
  </si>
  <si>
    <t>科目残高登録</t>
    <rPh sb="0" eb="2">
      <t>カモク</t>
    </rPh>
    <rPh sb="2" eb="4">
      <t>ザンダカ</t>
    </rPh>
    <rPh sb="4" eb="6">
      <t>トウロク</t>
    </rPh>
    <phoneticPr fontId="14"/>
  </si>
  <si>
    <t>摘要残高登録</t>
    <rPh sb="0" eb="2">
      <t>テキヨウ</t>
    </rPh>
    <rPh sb="2" eb="4">
      <t>ザンダカ</t>
    </rPh>
    <rPh sb="4" eb="6">
      <t>トウロク</t>
    </rPh>
    <phoneticPr fontId="14"/>
  </si>
  <si>
    <t>遷移元</t>
    <rPh sb="0" eb="3">
      <t>センイモト</t>
    </rPh>
    <phoneticPr fontId="14"/>
  </si>
  <si>
    <t>遷移先</t>
    <rPh sb="0" eb="3">
      <t>センイサキ</t>
    </rPh>
    <phoneticPr fontId="14"/>
  </si>
  <si>
    <t>ユーティリティ</t>
    <phoneticPr fontId="14"/>
  </si>
  <si>
    <t>ログイン履歴</t>
    <rPh sb="4" eb="6">
      <t>リレキ</t>
    </rPh>
    <phoneticPr fontId="14"/>
  </si>
  <si>
    <t>システム履歴</t>
    <rPh sb="4" eb="6">
      <t>リレキ</t>
    </rPh>
    <phoneticPr fontId="14"/>
  </si>
  <si>
    <t>-</t>
    <phoneticPr fontId="14"/>
  </si>
  <si>
    <t>-</t>
    <phoneticPr fontId="14"/>
  </si>
  <si>
    <t>レビュー後修正</t>
    <rPh sb="4" eb="5">
      <t>ゴ</t>
    </rPh>
    <rPh sb="5" eb="7">
      <t>シュウセイ</t>
    </rPh>
    <phoneticPr fontId="14"/>
  </si>
  <si>
    <t xml:space="preserve">・指定のない場合は担当者Bでログインしテスト実施
・指定のない場合は以下会社データでテスト実施
会社コード：237161
会社名：システム履歴 実行
・遷移方法
ログイン&gt;メニュー&gt;ユーティリティ&gt;履歴表示&gt;システム履歴
</t>
    <rPh sb="1" eb="3">
      <t>シテイ</t>
    </rPh>
    <rPh sb="6" eb="8">
      <t>バアイ</t>
    </rPh>
    <rPh sb="9" eb="12">
      <t>タントウシャ</t>
    </rPh>
    <rPh sb="22" eb="24">
      <t>ジッシ</t>
    </rPh>
    <rPh sb="36" eb="38">
      <t>カイシャ</t>
    </rPh>
    <rPh sb="48" eb="50">
      <t>カイシャ</t>
    </rPh>
    <rPh sb="61" eb="64">
      <t>カイシャメイ</t>
    </rPh>
    <rPh sb="69" eb="71">
      <t>リレキ</t>
    </rPh>
    <rPh sb="72" eb="74">
      <t>ジッコウ</t>
    </rPh>
    <rPh sb="76" eb="78">
      <t>センイ</t>
    </rPh>
    <rPh sb="78" eb="80">
      <t>ホウホウ</t>
    </rPh>
    <rPh sb="99" eb="101">
      <t>リレキ</t>
    </rPh>
    <rPh sb="101" eb="103">
      <t>ヒョウジ</t>
    </rPh>
    <rPh sb="108" eb="110">
      <t>リレキ</t>
    </rPh>
    <phoneticPr fontId="14"/>
  </si>
  <si>
    <t>KaikekanriA</t>
    <phoneticPr fontId="14"/>
  </si>
  <si>
    <t>KaiketantouA</t>
    <phoneticPr fontId="14"/>
  </si>
  <si>
    <t>KomonkanriB</t>
    <phoneticPr fontId="14"/>
  </si>
  <si>
    <t>KomontantouB</t>
    <phoneticPr fontId="14"/>
  </si>
  <si>
    <t>実施後修正</t>
    <rPh sb="0" eb="2">
      <t>ジッシ</t>
    </rPh>
    <rPh sb="2" eb="3">
      <t>ゴ</t>
    </rPh>
    <rPh sb="3" eb="5">
      <t>シュウセイ</t>
    </rPh>
    <phoneticPr fontId="14"/>
  </si>
  <si>
    <t>環境設定（入力系）</t>
    <rPh sb="0" eb="2">
      <t>カンキョウ</t>
    </rPh>
    <rPh sb="2" eb="4">
      <t>セッテイ</t>
    </rPh>
    <rPh sb="5" eb="7">
      <t>ニュウリョク</t>
    </rPh>
    <rPh sb="7" eb="8">
      <t>ケイ</t>
    </rPh>
    <phoneticPr fontId="14"/>
  </si>
  <si>
    <t>期日入力部が西暦・和暦区分により、入力内容が変更される</t>
    <rPh sb="0" eb="2">
      <t>キジツ</t>
    </rPh>
    <rPh sb="2" eb="4">
      <t>ニュウリョク</t>
    </rPh>
    <rPh sb="4" eb="5">
      <t>ブ</t>
    </rPh>
    <rPh sb="6" eb="8">
      <t>セイレキ</t>
    </rPh>
    <rPh sb="9" eb="11">
      <t>ワレキ</t>
    </rPh>
    <rPh sb="11" eb="13">
      <t>クブン</t>
    </rPh>
    <rPh sb="17" eb="19">
      <t>ニュウリョク</t>
    </rPh>
    <rPh sb="19" eb="21">
      <t>ナイヨウ</t>
    </rPh>
    <rPh sb="22" eb="24">
      <t>ヘンコウ</t>
    </rPh>
    <phoneticPr fontId="14"/>
  </si>
  <si>
    <t>摘要の表示項目がウィンドウ表示区分により変更される</t>
    <rPh sb="0" eb="2">
      <t>テキヨウ</t>
    </rPh>
    <rPh sb="3" eb="5">
      <t>ヒョウジ</t>
    </rPh>
    <rPh sb="5" eb="7">
      <t>コウモク</t>
    </rPh>
    <rPh sb="13" eb="15">
      <t>ヒョウジ</t>
    </rPh>
    <rPh sb="15" eb="17">
      <t>クブン</t>
    </rPh>
    <rPh sb="20" eb="22">
      <t>ヘンコウ</t>
    </rPh>
    <phoneticPr fontId="14"/>
  </si>
  <si>
    <t>摘要欄に表示する列数が変更する</t>
    <rPh sb="0" eb="2">
      <t>テキヨウ</t>
    </rPh>
    <rPh sb="2" eb="3">
      <t>ラン</t>
    </rPh>
    <rPh sb="4" eb="6">
      <t>ヒョウジ</t>
    </rPh>
    <rPh sb="8" eb="10">
      <t>レツスウ</t>
    </rPh>
    <rPh sb="10" eb="11">
      <t>コウスウ</t>
    </rPh>
    <rPh sb="11" eb="13">
      <t>ヘンコウ</t>
    </rPh>
    <phoneticPr fontId="14"/>
  </si>
  <si>
    <t>摘要欄に表示する項目が変更する</t>
    <rPh sb="0" eb="2">
      <t>テキヨウ</t>
    </rPh>
    <rPh sb="2" eb="3">
      <t>ラン</t>
    </rPh>
    <rPh sb="4" eb="6">
      <t>ヒョウジ</t>
    </rPh>
    <rPh sb="8" eb="10">
      <t>コウモク</t>
    </rPh>
    <rPh sb="11" eb="13">
      <t>ヘンコウ</t>
    </rPh>
    <phoneticPr fontId="14"/>
  </si>
  <si>
    <t>特殊摘要文字色が区分により、変更される</t>
    <rPh sb="0" eb="2">
      <t>トクシュ</t>
    </rPh>
    <rPh sb="2" eb="4">
      <t>テキヨウ</t>
    </rPh>
    <rPh sb="4" eb="6">
      <t>モジ</t>
    </rPh>
    <rPh sb="6" eb="7">
      <t>イロ</t>
    </rPh>
    <rPh sb="8" eb="10">
      <t>クブン</t>
    </rPh>
    <rPh sb="14" eb="16">
      <t>ヘンコウ</t>
    </rPh>
    <phoneticPr fontId="14"/>
  </si>
  <si>
    <t>特殊摘要残高文字色が区分により、変更される</t>
    <rPh sb="0" eb="2">
      <t>トクシュ</t>
    </rPh>
    <rPh sb="2" eb="4">
      <t>テキヨウ</t>
    </rPh>
    <rPh sb="4" eb="6">
      <t>ザンダカ</t>
    </rPh>
    <rPh sb="6" eb="8">
      <t>モジ</t>
    </rPh>
    <rPh sb="8" eb="9">
      <t>イロ</t>
    </rPh>
    <rPh sb="10" eb="12">
      <t>クブン</t>
    </rPh>
    <rPh sb="16" eb="18">
      <t>ヘンコウ</t>
    </rPh>
    <phoneticPr fontId="14"/>
  </si>
  <si>
    <t>仕訳の入力が確定し、入力グリッドの上部に移動したのち、文字色が変更される</t>
    <rPh sb="0" eb="2">
      <t>シワケ</t>
    </rPh>
    <rPh sb="3" eb="5">
      <t>ニュウリョク</t>
    </rPh>
    <rPh sb="6" eb="8">
      <t>カクテイ</t>
    </rPh>
    <rPh sb="10" eb="12">
      <t>ニュウリョク</t>
    </rPh>
    <rPh sb="17" eb="19">
      <t>ジョウブ</t>
    </rPh>
    <rPh sb="20" eb="22">
      <t>イドウ</t>
    </rPh>
    <rPh sb="27" eb="30">
      <t>モジショク</t>
    </rPh>
    <rPh sb="31" eb="33">
      <t>ヘンコウ</t>
    </rPh>
    <phoneticPr fontId="14"/>
  </si>
  <si>
    <t>月選択バー横の入力項目が西暦・和暦区分により、入力内容が変更される</t>
    <rPh sb="0" eb="1">
      <t>ツキ</t>
    </rPh>
    <rPh sb="1" eb="3">
      <t>センタク</t>
    </rPh>
    <rPh sb="5" eb="6">
      <t>ヨコ</t>
    </rPh>
    <rPh sb="7" eb="9">
      <t>ニュウリョク</t>
    </rPh>
    <rPh sb="9" eb="11">
      <t>コウモク</t>
    </rPh>
    <rPh sb="12" eb="14">
      <t>セイレキ</t>
    </rPh>
    <rPh sb="15" eb="17">
      <t>ワレキ</t>
    </rPh>
    <rPh sb="17" eb="19">
      <t>クブン</t>
    </rPh>
    <rPh sb="23" eb="25">
      <t>ニュウリョク</t>
    </rPh>
    <rPh sb="25" eb="27">
      <t>ナイヨウ</t>
    </rPh>
    <rPh sb="28" eb="30">
      <t>ヘンコウ</t>
    </rPh>
    <phoneticPr fontId="14"/>
  </si>
  <si>
    <t>西暦・和暦区分により、画面項目が西暦和暦区分で変更される</t>
    <rPh sb="0" eb="2">
      <t>セイレキ</t>
    </rPh>
    <rPh sb="3" eb="5">
      <t>ワレキ</t>
    </rPh>
    <rPh sb="5" eb="7">
      <t>クブン</t>
    </rPh>
    <rPh sb="11" eb="13">
      <t>ガメン</t>
    </rPh>
    <rPh sb="13" eb="15">
      <t>コウモク</t>
    </rPh>
    <rPh sb="16" eb="18">
      <t>セイレキ</t>
    </rPh>
    <rPh sb="18" eb="20">
      <t>ワレキ</t>
    </rPh>
    <rPh sb="20" eb="22">
      <t>クブン</t>
    </rPh>
    <rPh sb="23" eb="25">
      <t>ヘンコウ</t>
    </rPh>
    <phoneticPr fontId="14"/>
  </si>
  <si>
    <t>環境設定（検証系）</t>
    <rPh sb="0" eb="2">
      <t>カンキョウ</t>
    </rPh>
    <rPh sb="2" eb="4">
      <t>セッテイ</t>
    </rPh>
    <rPh sb="5" eb="7">
      <t>ケンショウ</t>
    </rPh>
    <rPh sb="7" eb="8">
      <t>ケイ</t>
    </rPh>
    <phoneticPr fontId="14"/>
  </si>
  <si>
    <t>印刷時に印刷日時と、画面項目が西暦・和暦区分で表示が変更される</t>
    <rPh sb="0" eb="2">
      <t>インサツ</t>
    </rPh>
    <rPh sb="2" eb="3">
      <t>ジ</t>
    </rPh>
    <rPh sb="4" eb="6">
      <t>インサツ</t>
    </rPh>
    <rPh sb="6" eb="8">
      <t>ニチジ</t>
    </rPh>
    <rPh sb="10" eb="12">
      <t>ガメン</t>
    </rPh>
    <rPh sb="12" eb="14">
      <t>コウモク</t>
    </rPh>
    <rPh sb="15" eb="17">
      <t>セイレキ</t>
    </rPh>
    <rPh sb="18" eb="20">
      <t>ワレキ</t>
    </rPh>
    <rPh sb="20" eb="22">
      <t>クブン</t>
    </rPh>
    <rPh sb="23" eb="25">
      <t>ヒョウジ</t>
    </rPh>
    <rPh sb="26" eb="28">
      <t>ヘンコウ</t>
    </rPh>
    <phoneticPr fontId="14"/>
  </si>
  <si>
    <t>END</t>
    <phoneticPr fontId="14"/>
  </si>
  <si>
    <t>印刷時に印刷日時の下に、科目名・補助名が表示される</t>
    <rPh sb="0" eb="2">
      <t>インサツ</t>
    </rPh>
    <rPh sb="2" eb="3">
      <t>ジ</t>
    </rPh>
    <rPh sb="4" eb="6">
      <t>インサツ</t>
    </rPh>
    <rPh sb="6" eb="8">
      <t>ニチジ</t>
    </rPh>
    <rPh sb="9" eb="10">
      <t>シタ</t>
    </rPh>
    <rPh sb="12" eb="14">
      <t>カモク</t>
    </rPh>
    <rPh sb="14" eb="15">
      <t>メイ</t>
    </rPh>
    <rPh sb="16" eb="18">
      <t>ホジョ</t>
    </rPh>
    <rPh sb="18" eb="19">
      <t>メイ</t>
    </rPh>
    <rPh sb="20" eb="22">
      <t>ヒョウジ</t>
    </rPh>
    <phoneticPr fontId="14"/>
  </si>
  <si>
    <t>「右上に科目や補助名を印刷する」の確認</t>
    <rPh sb="1" eb="3">
      <t>ミギウエ</t>
    </rPh>
    <rPh sb="4" eb="6">
      <t>カモク</t>
    </rPh>
    <rPh sb="7" eb="9">
      <t>ホジョ</t>
    </rPh>
    <rPh sb="9" eb="10">
      <t>メイ</t>
    </rPh>
    <rPh sb="11" eb="13">
      <t>インサツ</t>
    </rPh>
    <rPh sb="17" eb="19">
      <t>カクニン</t>
    </rPh>
    <phoneticPr fontId="14"/>
  </si>
  <si>
    <t>「西暦・和暦区分」の確認</t>
    <rPh sb="1" eb="3">
      <t>セイレキ</t>
    </rPh>
    <rPh sb="4" eb="6">
      <t>ワレキ</t>
    </rPh>
    <rPh sb="6" eb="8">
      <t>クブン</t>
    </rPh>
    <rPh sb="10" eb="12">
      <t>カクニン</t>
    </rPh>
    <phoneticPr fontId="3"/>
  </si>
  <si>
    <t>「摘要ウィンドウ表示区分」の確認</t>
    <rPh sb="1" eb="3">
      <t>テキヨウ</t>
    </rPh>
    <rPh sb="8" eb="10">
      <t>ヒョウジ</t>
    </rPh>
    <rPh sb="10" eb="12">
      <t>クブン</t>
    </rPh>
    <rPh sb="14" eb="16">
      <t>カクニン</t>
    </rPh>
    <phoneticPr fontId="3"/>
  </si>
  <si>
    <t>「摘要ウィンドウ表示パターン」の確認</t>
    <rPh sb="1" eb="3">
      <t>テキヨウ</t>
    </rPh>
    <rPh sb="8" eb="10">
      <t>ヒョウジ</t>
    </rPh>
    <rPh sb="16" eb="18">
      <t>カクニン</t>
    </rPh>
    <phoneticPr fontId="3"/>
  </si>
  <si>
    <t>「特殊摘要文字色」の確認</t>
    <rPh sb="1" eb="3">
      <t>トクシュ</t>
    </rPh>
    <rPh sb="3" eb="5">
      <t>テキヨウ</t>
    </rPh>
    <rPh sb="5" eb="7">
      <t>モジ</t>
    </rPh>
    <rPh sb="7" eb="8">
      <t>イロ</t>
    </rPh>
    <rPh sb="10" eb="12">
      <t>カクニン</t>
    </rPh>
    <phoneticPr fontId="14"/>
  </si>
  <si>
    <t>「特殊摘要残高管理文字色」の確認</t>
    <rPh sb="1" eb="3">
      <t>トクシュ</t>
    </rPh>
    <rPh sb="3" eb="5">
      <t>テキヨウ</t>
    </rPh>
    <rPh sb="5" eb="7">
      <t>ザンダカ</t>
    </rPh>
    <rPh sb="7" eb="9">
      <t>カンリ</t>
    </rPh>
    <rPh sb="9" eb="11">
      <t>モジ</t>
    </rPh>
    <rPh sb="11" eb="12">
      <t>イロ</t>
    </rPh>
    <rPh sb="14" eb="16">
      <t>カクニン</t>
    </rPh>
    <phoneticPr fontId="14"/>
  </si>
  <si>
    <t>「固定摘要文字色」の確認</t>
    <rPh sb="1" eb="3">
      <t>コテイ</t>
    </rPh>
    <rPh sb="3" eb="5">
      <t>テキヨウ</t>
    </rPh>
    <rPh sb="5" eb="7">
      <t>モジ</t>
    </rPh>
    <rPh sb="7" eb="8">
      <t>イロ</t>
    </rPh>
    <rPh sb="10" eb="12">
      <t>カクニン</t>
    </rPh>
    <phoneticPr fontId="14"/>
  </si>
  <si>
    <t>「消費税率を出力する」の確認</t>
    <rPh sb="12" eb="14">
      <t>カクニン</t>
    </rPh>
    <phoneticPr fontId="14"/>
  </si>
  <si>
    <t>グリッドの項目に消費税率が区分に応じて表示される</t>
    <rPh sb="5" eb="7">
      <t>コウモク</t>
    </rPh>
    <rPh sb="8" eb="11">
      <t>ショウヒゼイ</t>
    </rPh>
    <rPh sb="11" eb="12">
      <t>リツ</t>
    </rPh>
    <rPh sb="13" eb="15">
      <t>クブン</t>
    </rPh>
    <rPh sb="16" eb="17">
      <t>オウ</t>
    </rPh>
    <rPh sb="19" eb="21">
      <t>ヒョウジ</t>
    </rPh>
    <phoneticPr fontId="14"/>
  </si>
  <si>
    <t>印刷時に費税率が区分に応じて表示される</t>
    <rPh sb="0" eb="2">
      <t>インサツ</t>
    </rPh>
    <rPh sb="2" eb="3">
      <t>ジ</t>
    </rPh>
    <phoneticPr fontId="14"/>
  </si>
  <si>
    <t>環境設定（管理表系）</t>
    <rPh sb="0" eb="2">
      <t>カンキョウ</t>
    </rPh>
    <rPh sb="2" eb="4">
      <t>セッテイ</t>
    </rPh>
    <rPh sb="5" eb="7">
      <t>カンリ</t>
    </rPh>
    <rPh sb="7" eb="8">
      <t>ヒョウ</t>
    </rPh>
    <rPh sb="8" eb="9">
      <t>ケイ</t>
    </rPh>
    <phoneticPr fontId="14"/>
  </si>
  <si>
    <t>環境設定（帳簿系）</t>
    <rPh sb="0" eb="2">
      <t>カンキョウ</t>
    </rPh>
    <rPh sb="2" eb="4">
      <t>セッテイ</t>
    </rPh>
    <rPh sb="5" eb="7">
      <t>チョウボ</t>
    </rPh>
    <rPh sb="7" eb="8">
      <t>ケイ</t>
    </rPh>
    <phoneticPr fontId="14"/>
  </si>
  <si>
    <t>管理表罫線色」の確認</t>
    <rPh sb="3" eb="5">
      <t>ケイセン</t>
    </rPh>
    <phoneticPr fontId="37"/>
  </si>
  <si>
    <t>管理表見出し文字色」の確認</t>
    <rPh sb="0" eb="2">
      <t>カンリ</t>
    </rPh>
    <rPh sb="2" eb="3">
      <t>ヒョウ</t>
    </rPh>
    <rPh sb="3" eb="5">
      <t>ミダ</t>
    </rPh>
    <rPh sb="6" eb="9">
      <t>モジショク</t>
    </rPh>
    <phoneticPr fontId="37"/>
  </si>
  <si>
    <t>管理表ヘッダフッタ文字色」の確認</t>
    <rPh sb="0" eb="2">
      <t>カンリ</t>
    </rPh>
    <rPh sb="2" eb="3">
      <t>ヒョウ</t>
    </rPh>
    <rPh sb="9" eb="12">
      <t>モジショク</t>
    </rPh>
    <phoneticPr fontId="37"/>
  </si>
  <si>
    <t>管理表明細文字色」の確認</t>
    <rPh sb="0" eb="2">
      <t>カンリ</t>
    </rPh>
    <rPh sb="2" eb="3">
      <t>ヒョウ</t>
    </rPh>
    <rPh sb="3" eb="5">
      <t>メイサイ</t>
    </rPh>
    <rPh sb="5" eb="8">
      <t>モジショク</t>
    </rPh>
    <phoneticPr fontId="37"/>
  </si>
  <si>
    <t>印刷時に指定箇所の文字列が変更される</t>
    <rPh sb="0" eb="2">
      <t>インサツ</t>
    </rPh>
    <rPh sb="2" eb="3">
      <t>ジ</t>
    </rPh>
    <rPh sb="4" eb="6">
      <t>シテイ</t>
    </rPh>
    <rPh sb="6" eb="8">
      <t>カショ</t>
    </rPh>
    <rPh sb="9" eb="12">
      <t>モジレツ</t>
    </rPh>
    <rPh sb="13" eb="15">
      <t>ヘンコウ</t>
    </rPh>
    <phoneticPr fontId="14"/>
  </si>
  <si>
    <t>環境設定（登録系）</t>
    <rPh sb="0" eb="2">
      <t>カンキョウ</t>
    </rPh>
    <rPh sb="2" eb="4">
      <t>セッテイ</t>
    </rPh>
    <rPh sb="5" eb="7">
      <t>トウロク</t>
    </rPh>
    <rPh sb="7" eb="8">
      <t>ケイ</t>
    </rPh>
    <phoneticPr fontId="14"/>
  </si>
  <si>
    <t>○</t>
    <phoneticPr fontId="14"/>
  </si>
  <si>
    <t>※環境設定の項目は使用していない</t>
    <rPh sb="1" eb="3">
      <t>カンキョウ</t>
    </rPh>
    <rPh sb="3" eb="5">
      <t>セッテイ</t>
    </rPh>
    <rPh sb="6" eb="8">
      <t>コウモク</t>
    </rPh>
    <rPh sb="9" eb="11">
      <t>シヨウ</t>
    </rPh>
    <phoneticPr fontId="14"/>
  </si>
  <si>
    <t>ホーム&gt;ホーム</t>
    <phoneticPr fontId="14"/>
  </si>
  <si>
    <t>ホーム&gt;印刷BOX</t>
    <rPh sb="4" eb="6">
      <t>インサツ</t>
    </rPh>
    <phoneticPr fontId="14"/>
  </si>
  <si>
    <t>ホーム&gt;パスワード変更</t>
    <rPh sb="9" eb="11">
      <t>ヘンコウ</t>
    </rPh>
    <phoneticPr fontId="14"/>
  </si>
  <si>
    <t>ホーム&gt;バージョン履歴</t>
    <rPh sb="9" eb="11">
      <t>リレキ</t>
    </rPh>
    <phoneticPr fontId="14"/>
  </si>
  <si>
    <t>ホーム&gt;バージョン情報</t>
    <rPh sb="9" eb="11">
      <t>ジョウホウ</t>
    </rPh>
    <phoneticPr fontId="14"/>
  </si>
  <si>
    <t>※印刷BOXでの印刷物は作成段階の設定で作成される</t>
    <rPh sb="1" eb="3">
      <t>インサツ</t>
    </rPh>
    <rPh sb="8" eb="10">
      <t>インサツ</t>
    </rPh>
    <rPh sb="10" eb="11">
      <t>ブツ</t>
    </rPh>
    <rPh sb="12" eb="14">
      <t>サクセイ</t>
    </rPh>
    <rPh sb="14" eb="16">
      <t>ダンカイ</t>
    </rPh>
    <rPh sb="17" eb="19">
      <t>セッテイ</t>
    </rPh>
    <rPh sb="20" eb="22">
      <t>サクセイ</t>
    </rPh>
    <phoneticPr fontId="14"/>
  </si>
  <si>
    <t>環境設定（その他）</t>
    <rPh sb="0" eb="2">
      <t>カンキョウ</t>
    </rPh>
    <rPh sb="2" eb="4">
      <t>セッテイ</t>
    </rPh>
    <rPh sb="7" eb="8">
      <t>タ</t>
    </rPh>
    <phoneticPr fontId="14"/>
  </si>
  <si>
    <t>「消費税コードウィンドウ表示区分」の確認</t>
    <rPh sb="1" eb="3">
      <t>ショウヒ</t>
    </rPh>
    <rPh sb="3" eb="4">
      <t>ゼイ</t>
    </rPh>
    <rPh sb="12" eb="14">
      <t>ヒョウジ</t>
    </rPh>
    <rPh sb="14" eb="16">
      <t>クブン</t>
    </rPh>
    <rPh sb="18" eb="20">
      <t>カクニン</t>
    </rPh>
    <phoneticPr fontId="3"/>
  </si>
  <si>
    <t>摘要の表示数がウィンドウ表示パターンにより変更される</t>
    <rPh sb="0" eb="2">
      <t>テキヨウ</t>
    </rPh>
    <rPh sb="3" eb="5">
      <t>ヒョウジ</t>
    </rPh>
    <rPh sb="5" eb="6">
      <t>スウ</t>
    </rPh>
    <rPh sb="12" eb="14">
      <t>ヒョウジ</t>
    </rPh>
    <rPh sb="21" eb="23">
      <t>ヘンコウ</t>
    </rPh>
    <phoneticPr fontId="14"/>
  </si>
  <si>
    <t>特定科目を入力した時、表示区分により消費税欄内容が変更される</t>
    <rPh sb="0" eb="2">
      <t>トクテイ</t>
    </rPh>
    <rPh sb="2" eb="4">
      <t>カモク</t>
    </rPh>
    <rPh sb="5" eb="7">
      <t>ニュウリョク</t>
    </rPh>
    <rPh sb="9" eb="10">
      <t>トキ</t>
    </rPh>
    <rPh sb="11" eb="13">
      <t>ヒョウジ</t>
    </rPh>
    <rPh sb="13" eb="15">
      <t>クブン</t>
    </rPh>
    <rPh sb="18" eb="20">
      <t>ショウヒ</t>
    </rPh>
    <rPh sb="20" eb="21">
      <t>ゼイ</t>
    </rPh>
    <rPh sb="21" eb="22">
      <t>ラン</t>
    </rPh>
    <rPh sb="22" eb="24">
      <t>ナイヨウ</t>
    </rPh>
    <rPh sb="25" eb="27">
      <t>ヘンコウ</t>
    </rPh>
    <phoneticPr fontId="3"/>
  </si>
  <si>
    <t>貸方431.借方111で確認</t>
    <rPh sb="0" eb="2">
      <t>カシカタ</t>
    </rPh>
    <rPh sb="6" eb="8">
      <t>カリカタ</t>
    </rPh>
    <rPh sb="12" eb="14">
      <t>カクニン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</si>
</sst>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¥&quot;#,##0;[Red]&quot;¥&quot;\-#,##0"/>
    <numFmt numFmtId="176" formatCode="0.0"/>
    <numFmt numFmtId="177" formatCode="#,##0;\-#,##0;&quot;-&quot;"/>
    <numFmt numFmtId="178" formatCode="[$-411]General"/>
    <numFmt numFmtId="179" formatCode="[$￥-411]#,##0;[Red]&quot;-&quot;[$￥-411]#,##0"/>
    <numFmt numFmtId="180" formatCode="0.0%"/>
    <numFmt numFmtId="181" formatCode="0_);[Red]\(0\)"/>
    <numFmt numFmtId="182" formatCode="m/d;@"/>
    <numFmt numFmtId="183" formatCode="@&quot;仕様書&quot;"/>
  </numFmts>
  <fonts count="60"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6"/>
      <color indexed="8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  <scheme val="minor"/>
    </font>
    <font>
      <sz val="11"/>
      <color indexed="49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  <scheme val="minor"/>
    </font>
    <font>
      <sz val="11"/>
      <color theme="0" tint="-0.34998626667073579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rgb="FF00000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ＭＳ 明朝"/>
      <family val="1"/>
      <charset val="128"/>
    </font>
    <font>
      <sz val="10"/>
      <color rgb="FF000000"/>
      <name val="Arial2"/>
      <family val="2"/>
    </font>
    <font>
      <sz val="11"/>
      <color rgb="FF000000"/>
      <name val="Ｍｓ 明朝"/>
      <family val="1"/>
      <charset val="128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ＭＳ Ｐゴシック"/>
      <family val="3"/>
      <charset val="128"/>
      <scheme val="minor"/>
    </font>
    <font>
      <b/>
      <sz val="11"/>
      <color indexed="8"/>
      <name val="ＭＳ Ｐゴシック"/>
      <family val="3"/>
      <charset val="128"/>
      <scheme val="minor"/>
    </font>
    <font>
      <b/>
      <sz val="18"/>
      <color indexed="8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20"/>
      <color indexed="8"/>
      <name val="ＭＳ Ｐゴシック"/>
      <family val="3"/>
      <charset val="128"/>
    </font>
    <font>
      <b/>
      <sz val="12"/>
      <color indexed="9"/>
      <name val="ＭＳ Ｐゴシック"/>
      <family val="3"/>
      <charset val="128"/>
      <scheme val="minor"/>
    </font>
    <font>
      <sz val="12"/>
      <color indexed="9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name val="ＭＳ Ｐゴシック"/>
      <family val="3"/>
      <charset val="128"/>
      <scheme val="minor"/>
    </font>
    <font>
      <sz val="7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20"/>
      <name val="ＭＳ Ｐゴシック"/>
      <family val="3"/>
      <charset val="128"/>
    </font>
    <font>
      <sz val="48"/>
      <color indexed="8"/>
      <name val="ＭＳ Ｐゴシック"/>
      <family val="3"/>
      <charset val="128"/>
    </font>
    <font>
      <u/>
      <sz val="48"/>
      <color indexed="8"/>
      <name val="ＭＳ Ｐゴシック"/>
      <family val="3"/>
      <charset val="128"/>
    </font>
    <font>
      <b/>
      <sz val="20"/>
      <color rgb="FFFF0000"/>
      <name val="ＭＳ Ｐゴシック"/>
      <family val="3"/>
      <charset val="128"/>
    </font>
    <font>
      <sz val="11"/>
      <color rgb="FF0070C0"/>
      <name val="ＭＳ Ｐゴシック"/>
      <family val="3"/>
      <charset val="128"/>
      <scheme val="minor"/>
    </font>
    <font>
      <sz val="9"/>
      <color indexed="1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1"/>
      <color indexed="8"/>
      <name val="メイリオ"/>
      <family val="3"/>
      <charset val="128"/>
    </font>
    <font>
      <sz val="11"/>
      <name val="メイリオ"/>
      <family val="3"/>
      <charset val="128"/>
    </font>
    <font>
      <b/>
      <sz val="11"/>
      <color indexed="8"/>
      <name val="メイリオ"/>
      <family val="3"/>
      <charset val="128"/>
    </font>
    <font>
      <sz val="11"/>
      <color rgb="FF00B0F0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sz val="9"/>
      <name val="Meiryo UI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2"/>
      </patternFill>
    </fill>
    <fill>
      <patternFill patternType="solid">
        <fgColor rgb="FF92D050"/>
        <bgColor indexed="51"/>
      </patternFill>
    </fill>
    <fill>
      <patternFill patternType="solid">
        <fgColor theme="0" tint="-0.499984740745262"/>
        <bgColor indexed="58"/>
      </patternFill>
    </fill>
    <fill>
      <patternFill patternType="solid">
        <fgColor rgb="FF0070C0"/>
        <bgColor indexed="6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31"/>
      </patternFill>
    </fill>
    <fill>
      <patternFill patternType="solid">
        <fgColor rgb="FF00B050"/>
        <bgColor indexed="62"/>
      </patternFill>
    </fill>
    <fill>
      <patternFill patternType="solid">
        <fgColor rgb="FF00B050"/>
        <bgColor indexed="64"/>
      </patternFill>
    </fill>
    <fill>
      <patternFill patternType="solid">
        <fgColor indexed="56"/>
        <bgColor indexed="62"/>
      </patternFill>
    </fill>
    <fill>
      <patternFill patternType="solid">
        <fgColor indexed="47"/>
        <bgColor indexed="13"/>
      </patternFill>
    </fill>
    <fill>
      <patternFill patternType="solid">
        <fgColor theme="0"/>
        <bgColor indexed="31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51"/>
      </patternFill>
    </fill>
    <fill>
      <patternFill patternType="solid">
        <fgColor theme="0" tint="-0.499984740745262"/>
        <bgColor indexed="26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9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71"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0"/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/>
    <xf numFmtId="0" fontId="7" fillId="0" borderId="0"/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24" fillId="0" borderId="0"/>
    <xf numFmtId="0" fontId="6" fillId="0" borderId="0" applyFill="0" applyBorder="0"/>
    <xf numFmtId="177" fontId="26" fillId="0" borderId="0" applyFill="0" applyBorder="0" applyAlignment="0"/>
    <xf numFmtId="178" fontId="30" fillId="0" borderId="0"/>
    <xf numFmtId="0" fontId="27" fillId="0" borderId="51" applyNumberFormat="0" applyAlignment="0" applyProtection="0">
      <alignment horizontal="left" vertical="center"/>
    </xf>
    <xf numFmtId="0" fontId="27" fillId="0" borderId="45">
      <alignment horizontal="left" vertical="center"/>
    </xf>
    <xf numFmtId="0" fontId="28" fillId="0" borderId="0"/>
    <xf numFmtId="0" fontId="25" fillId="0" borderId="0" applyNumberFormat="0" applyFill="0" applyBorder="0" applyAlignment="0" applyProtection="0">
      <alignment vertical="top"/>
      <protection locked="0"/>
    </xf>
    <xf numFmtId="6" fontId="6" fillId="0" borderId="0" applyFont="0" applyFill="0" applyBorder="0" applyAlignment="0" applyProtection="0"/>
    <xf numFmtId="0" fontId="24" fillId="0" borderId="0"/>
    <xf numFmtId="0" fontId="15" fillId="0" borderId="0">
      <alignment vertical="center"/>
    </xf>
    <xf numFmtId="0" fontId="6" fillId="0" borderId="0"/>
    <xf numFmtId="0" fontId="6" fillId="0" borderId="0"/>
    <xf numFmtId="0" fontId="6" fillId="0" borderId="0"/>
    <xf numFmtId="0" fontId="15" fillId="0" borderId="0">
      <alignment vertical="center"/>
    </xf>
    <xf numFmtId="0" fontId="6" fillId="0" borderId="0"/>
    <xf numFmtId="0" fontId="6" fillId="0" borderId="0" applyFill="0" applyBorder="0"/>
    <xf numFmtId="0" fontId="6" fillId="0" borderId="0" applyFill="0" applyBorder="0"/>
    <xf numFmtId="0" fontId="6" fillId="0" borderId="0" applyFill="0" applyBorder="0"/>
    <xf numFmtId="0" fontId="15" fillId="0" borderId="0">
      <alignment vertical="center"/>
    </xf>
    <xf numFmtId="0" fontId="6" fillId="0" borderId="0"/>
    <xf numFmtId="0" fontId="24" fillId="0" borderId="0"/>
    <xf numFmtId="0" fontId="24" fillId="0" borderId="0"/>
    <xf numFmtId="0" fontId="7" fillId="0" borderId="0" applyFill="0" applyBorder="0"/>
    <xf numFmtId="0" fontId="6" fillId="0" borderId="0" applyFill="0" applyBorder="0"/>
    <xf numFmtId="0" fontId="29" fillId="0" borderId="0"/>
    <xf numFmtId="0" fontId="15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6" fontId="6" fillId="0" borderId="0" applyFont="0" applyFill="0" applyBorder="0" applyAlignment="0" applyProtection="0"/>
    <xf numFmtId="6" fontId="6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6" fontId="6" fillId="0" borderId="0" applyFont="0" applyFill="0" applyBorder="0" applyAlignment="0" applyProtection="0"/>
    <xf numFmtId="6" fontId="6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31" fillId="0" borderId="0"/>
    <xf numFmtId="0" fontId="27" fillId="0" borderId="45">
      <alignment horizontal="left" vertical="center"/>
    </xf>
    <xf numFmtId="0" fontId="27" fillId="0" borderId="45">
      <alignment horizontal="left" vertical="center"/>
    </xf>
    <xf numFmtId="0" fontId="27" fillId="0" borderId="45">
      <alignment horizontal="left" vertical="center"/>
    </xf>
    <xf numFmtId="0" fontId="27" fillId="0" borderId="45">
      <alignment horizontal="left" vertical="center"/>
    </xf>
    <xf numFmtId="0" fontId="27" fillId="0" borderId="45">
      <alignment horizontal="left" vertical="center"/>
    </xf>
    <xf numFmtId="0" fontId="32" fillId="0" borderId="0">
      <alignment horizontal="center" vertical="center"/>
    </xf>
    <xf numFmtId="0" fontId="32" fillId="0" borderId="0">
      <alignment horizontal="center" vertical="center" textRotation="90"/>
    </xf>
    <xf numFmtId="0" fontId="33" fillId="0" borderId="0">
      <alignment vertical="center"/>
    </xf>
    <xf numFmtId="179" fontId="33" fillId="0" borderId="0">
      <alignment vertical="center"/>
    </xf>
    <xf numFmtId="6" fontId="6" fillId="0" borderId="0" applyFont="0" applyFill="0" applyBorder="0" applyAlignment="0" applyProtection="0"/>
    <xf numFmtId="6" fontId="6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46" fillId="0" borderId="0"/>
    <xf numFmtId="0" fontId="6" fillId="0" borderId="0"/>
  </cellStyleXfs>
  <cellXfs count="335">
    <xf numFmtId="0" fontId="0" fillId="0" borderId="0" xfId="0">
      <alignment vertical="center"/>
    </xf>
    <xf numFmtId="0" fontId="8" fillId="0" borderId="1" xfId="4" applyFont="1" applyFill="1" applyBorder="1" applyAlignment="1">
      <alignment vertical="center"/>
    </xf>
    <xf numFmtId="0" fontId="8" fillId="0" borderId="2" xfId="4" applyFont="1" applyFill="1" applyBorder="1" applyAlignment="1">
      <alignment vertical="center"/>
    </xf>
    <xf numFmtId="0" fontId="8" fillId="0" borderId="3" xfId="4" applyFont="1" applyFill="1" applyBorder="1" applyAlignment="1">
      <alignment vertical="center"/>
    </xf>
    <xf numFmtId="0" fontId="8" fillId="0" borderId="4" xfId="4" applyFont="1" applyFill="1" applyBorder="1" applyAlignment="1">
      <alignment vertical="center"/>
    </xf>
    <xf numFmtId="0" fontId="8" fillId="0" borderId="0" xfId="4" applyFont="1" applyFill="1" applyBorder="1" applyAlignment="1">
      <alignment vertical="center"/>
    </xf>
    <xf numFmtId="0" fontId="8" fillId="0" borderId="5" xfId="4" applyFont="1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16" fillId="0" borderId="9" xfId="1" applyFont="1" applyFill="1" applyBorder="1" applyAlignment="1">
      <alignment horizontal="left" vertical="top" wrapText="1" shrinkToFit="1"/>
    </xf>
    <xf numFmtId="0" fontId="16" fillId="4" borderId="9" xfId="1" applyFont="1" applyFill="1" applyBorder="1" applyAlignment="1">
      <alignment horizontal="left" vertical="top" wrapText="1"/>
    </xf>
    <xf numFmtId="0" fontId="17" fillId="0" borderId="0" xfId="1" applyFont="1" applyAlignment="1">
      <alignment horizontal="left" vertical="top" wrapText="1"/>
    </xf>
    <xf numFmtId="0" fontId="17" fillId="0" borderId="0" xfId="1" applyFont="1" applyAlignment="1">
      <alignment horizontal="left" vertical="top" wrapText="1" shrinkToFit="1"/>
    </xf>
    <xf numFmtId="0" fontId="17" fillId="0" borderId="0" xfId="0" applyFont="1" applyAlignment="1">
      <alignment horizontal="left" vertical="top" wrapText="1" shrinkToFit="1"/>
    </xf>
    <xf numFmtId="0" fontId="18" fillId="0" borderId="0" xfId="1" applyFont="1" applyAlignment="1">
      <alignment horizontal="left" vertical="top" wrapText="1"/>
    </xf>
    <xf numFmtId="0" fontId="17" fillId="0" borderId="0" xfId="1" applyFont="1" applyAlignment="1">
      <alignment horizontal="center" vertical="center" wrapText="1"/>
    </xf>
    <xf numFmtId="0" fontId="16" fillId="0" borderId="0" xfId="1" applyFont="1" applyFill="1" applyAlignment="1">
      <alignment horizontal="left" vertical="top" wrapText="1"/>
    </xf>
    <xf numFmtId="0" fontId="20" fillId="7" borderId="10" xfId="15" applyFont="1" applyFill="1" applyBorder="1" applyAlignment="1">
      <alignment horizontal="left" vertical="top" wrapText="1"/>
    </xf>
    <xf numFmtId="0" fontId="20" fillId="7" borderId="10" xfId="1" applyFont="1" applyFill="1" applyBorder="1" applyAlignment="1">
      <alignment horizontal="left" vertical="top" wrapText="1"/>
    </xf>
    <xf numFmtId="0" fontId="20" fillId="7" borderId="10" xfId="1" applyFont="1" applyFill="1" applyBorder="1" applyAlignment="1">
      <alignment horizontal="left" vertical="top" wrapText="1" shrinkToFit="1"/>
    </xf>
    <xf numFmtId="0" fontId="20" fillId="7" borderId="10" xfId="1" applyFont="1" applyFill="1" applyBorder="1" applyAlignment="1">
      <alignment horizontal="center" vertical="center" wrapText="1" shrinkToFi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12" fillId="0" borderId="12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6" fillId="0" borderId="0" xfId="1" applyFont="1" applyAlignment="1">
      <alignment horizontal="left" vertical="top" wrapText="1"/>
    </xf>
    <xf numFmtId="0" fontId="16" fillId="0" borderId="0" xfId="1" applyFont="1" applyAlignment="1">
      <alignment horizontal="center" vertical="center" wrapText="1"/>
    </xf>
    <xf numFmtId="14" fontId="16" fillId="0" borderId="10" xfId="1" applyNumberFormat="1" applyFont="1" applyBorder="1" applyAlignment="1">
      <alignment horizontal="left" vertical="center" shrinkToFit="1"/>
    </xf>
    <xf numFmtId="0" fontId="17" fillId="0" borderId="0" xfId="0" applyFont="1" applyAlignment="1">
      <alignment horizontal="left" vertical="center" wrapText="1"/>
    </xf>
    <xf numFmtId="0" fontId="17" fillId="0" borderId="0" xfId="1" applyFont="1" applyAlignment="1">
      <alignment horizontal="left" vertical="center" wrapText="1"/>
    </xf>
    <xf numFmtId="0" fontId="16" fillId="0" borderId="18" xfId="1" applyFont="1" applyBorder="1" applyAlignment="1">
      <alignment horizontal="left" vertical="top" wrapText="1"/>
    </xf>
    <xf numFmtId="0" fontId="21" fillId="0" borderId="19" xfId="1" applyFont="1" applyBorder="1" applyAlignment="1">
      <alignment horizontal="left" vertical="top" wrapText="1"/>
    </xf>
    <xf numFmtId="0" fontId="16" fillId="9" borderId="10" xfId="1" applyFont="1" applyFill="1" applyBorder="1" applyAlignment="1">
      <alignment horizontal="left" vertical="center" shrinkToFit="1"/>
    </xf>
    <xf numFmtId="0" fontId="16" fillId="0" borderId="0" xfId="1" applyFont="1" applyAlignment="1">
      <alignment horizontal="left" vertical="center" wrapText="1"/>
    </xf>
    <xf numFmtId="0" fontId="21" fillId="0" borderId="52" xfId="1" applyFont="1" applyBorder="1" applyAlignment="1">
      <alignment horizontal="left" vertical="top" wrapText="1"/>
    </xf>
    <xf numFmtId="0" fontId="16" fillId="0" borderId="17" xfId="1" applyFont="1" applyBorder="1" applyAlignment="1">
      <alignment horizontal="left" vertical="top" wrapText="1"/>
    </xf>
    <xf numFmtId="0" fontId="17" fillId="0" borderId="0" xfId="1" applyFont="1" applyAlignment="1">
      <alignment horizontal="right" vertical="top"/>
    </xf>
    <xf numFmtId="0" fontId="17" fillId="0" borderId="10" xfId="1" applyFont="1" applyBorder="1" applyAlignment="1">
      <alignment horizontal="left" vertical="top" wrapText="1"/>
    </xf>
    <xf numFmtId="0" fontId="20" fillId="11" borderId="10" xfId="15" applyFont="1" applyFill="1" applyBorder="1" applyAlignment="1">
      <alignment horizontal="center" vertical="center" wrapText="1"/>
    </xf>
    <xf numFmtId="0" fontId="35" fillId="0" borderId="0" xfId="1" applyFont="1" applyAlignment="1">
      <alignment horizontal="left" vertical="center"/>
    </xf>
    <xf numFmtId="0" fontId="34" fillId="12" borderId="10" xfId="1" applyFont="1" applyFill="1" applyBorder="1" applyAlignment="1">
      <alignment horizontal="center" vertical="top" wrapText="1"/>
    </xf>
    <xf numFmtId="0" fontId="20" fillId="7" borderId="17" xfId="15" applyFont="1" applyFill="1" applyBorder="1" applyAlignment="1">
      <alignment horizontal="left" vertical="top" wrapText="1"/>
    </xf>
    <xf numFmtId="0" fontId="17" fillId="0" borderId="0" xfId="1" applyFont="1" applyAlignment="1">
      <alignment vertical="center" textRotation="45"/>
    </xf>
    <xf numFmtId="0" fontId="16" fillId="0" borderId="0" xfId="1" applyFont="1" applyAlignment="1">
      <alignment vertical="center" textRotation="45"/>
    </xf>
    <xf numFmtId="0" fontId="0" fillId="0" borderId="54" xfId="0" applyBorder="1" applyAlignment="1">
      <alignment horizontal="left" vertical="top"/>
    </xf>
    <xf numFmtId="0" fontId="11" fillId="13" borderId="9" xfId="0" applyFont="1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36" fillId="0" borderId="0" xfId="0" applyFont="1">
      <alignment vertical="center"/>
    </xf>
    <xf numFmtId="0" fontId="17" fillId="4" borderId="0" xfId="1" applyFont="1" applyFill="1" applyAlignment="1">
      <alignment horizontal="left" vertical="top" wrapText="1"/>
    </xf>
    <xf numFmtId="56" fontId="17" fillId="4" borderId="0" xfId="1" applyNumberFormat="1" applyFont="1" applyFill="1" applyAlignment="1">
      <alignment horizontal="left" vertical="top" wrapText="1"/>
    </xf>
    <xf numFmtId="0" fontId="20" fillId="8" borderId="54" xfId="15" applyFont="1" applyFill="1" applyBorder="1" applyAlignment="1">
      <alignment horizontal="center" vertical="center" wrapText="1"/>
    </xf>
    <xf numFmtId="0" fontId="16" fillId="4" borderId="9" xfId="15" applyFont="1" applyFill="1" applyBorder="1" applyAlignment="1">
      <alignment horizontal="left" vertical="top" wrapText="1"/>
    </xf>
    <xf numFmtId="0" fontId="16" fillId="4" borderId="9" xfId="1" applyFont="1" applyFill="1" applyBorder="1" applyAlignment="1">
      <alignment horizontal="left" vertical="top" wrapText="1" shrinkToFit="1"/>
    </xf>
    <xf numFmtId="0" fontId="16" fillId="0" borderId="57" xfId="1" applyFont="1" applyFill="1" applyBorder="1" applyAlignment="1">
      <alignment horizontal="left" vertical="top" wrapText="1" shrinkToFit="1"/>
    </xf>
    <xf numFmtId="0" fontId="17" fillId="4" borderId="54" xfId="1" applyFont="1" applyFill="1" applyBorder="1" applyAlignment="1">
      <alignment horizontal="center" vertical="center" wrapText="1"/>
    </xf>
    <xf numFmtId="0" fontId="16" fillId="4" borderId="11" xfId="15" applyFont="1" applyFill="1" applyBorder="1" applyAlignment="1">
      <alignment horizontal="left" vertical="top" wrapText="1"/>
    </xf>
    <xf numFmtId="0" fontId="16" fillId="0" borderId="0" xfId="1" applyFont="1" applyAlignment="1">
      <alignment vertical="center"/>
    </xf>
    <xf numFmtId="0" fontId="20" fillId="5" borderId="54" xfId="1" applyFont="1" applyFill="1" applyBorder="1" applyAlignment="1">
      <alignment horizontal="left" vertical="top" wrapText="1"/>
    </xf>
    <xf numFmtId="0" fontId="20" fillId="5" borderId="54" xfId="1" applyFont="1" applyFill="1" applyBorder="1" applyAlignment="1">
      <alignment horizontal="left" vertical="top" wrapText="1" shrinkToFit="1"/>
    </xf>
    <xf numFmtId="0" fontId="20" fillId="6" borderId="54" xfId="1" applyNumberFormat="1" applyFont="1" applyFill="1" applyBorder="1" applyAlignment="1">
      <alignment horizontal="center" vertical="center" wrapText="1"/>
    </xf>
    <xf numFmtId="0" fontId="19" fillId="0" borderId="54" xfId="1" applyFont="1" applyFill="1" applyBorder="1" applyAlignment="1">
      <alignment horizontal="left" vertical="top" wrapText="1"/>
    </xf>
    <xf numFmtId="0" fontId="16" fillId="0" borderId="54" xfId="1" applyFont="1" applyFill="1" applyBorder="1" applyAlignment="1">
      <alignment horizontal="left" vertical="top" wrapText="1" shrinkToFit="1"/>
    </xf>
    <xf numFmtId="0" fontId="16" fillId="2" borderId="54" xfId="1" applyFont="1" applyFill="1" applyBorder="1" applyAlignment="1">
      <alignment horizontal="left" vertical="top" wrapText="1" shrinkToFit="1"/>
    </xf>
    <xf numFmtId="0" fontId="20" fillId="7" borderId="54" xfId="15" applyFont="1" applyFill="1" applyBorder="1" applyAlignment="1">
      <alignment horizontal="left" vertical="top" wrapText="1"/>
    </xf>
    <xf numFmtId="0" fontId="34" fillId="12" borderId="55" xfId="1" applyFont="1" applyFill="1" applyBorder="1" applyAlignment="1">
      <alignment horizontal="left" vertical="top" wrapText="1" shrinkToFit="1"/>
    </xf>
    <xf numFmtId="0" fontId="34" fillId="12" borderId="56" xfId="1" applyFont="1" applyFill="1" applyBorder="1" applyAlignment="1">
      <alignment horizontal="left" vertical="top" wrapText="1"/>
    </xf>
    <xf numFmtId="0" fontId="34" fillId="12" borderId="53" xfId="1" applyFont="1" applyFill="1" applyBorder="1" applyAlignment="1">
      <alignment horizontal="right" vertical="top"/>
    </xf>
    <xf numFmtId="0" fontId="16" fillId="4" borderId="21" xfId="1" applyFont="1" applyFill="1" applyBorder="1" applyAlignment="1">
      <alignment vertical="center" shrinkToFit="1"/>
    </xf>
    <xf numFmtId="0" fontId="39" fillId="5" borderId="9" xfId="15" applyFont="1" applyFill="1" applyBorder="1" applyAlignment="1">
      <alignment horizontal="left" vertical="top" wrapText="1" shrinkToFit="1"/>
    </xf>
    <xf numFmtId="0" fontId="40" fillId="5" borderId="9" xfId="15" applyFont="1" applyFill="1" applyBorder="1" applyAlignment="1">
      <alignment horizontal="left" vertical="top" wrapText="1"/>
    </xf>
    <xf numFmtId="0" fontId="40" fillId="5" borderId="11" xfId="15" applyFont="1" applyFill="1" applyBorder="1" applyAlignment="1">
      <alignment horizontal="left" vertical="top" wrapText="1"/>
    </xf>
    <xf numFmtId="0" fontId="43" fillId="3" borderId="54" xfId="1" applyNumberFormat="1" applyFont="1" applyFill="1" applyBorder="1" applyAlignment="1">
      <alignment horizontal="center" vertical="center" wrapText="1"/>
    </xf>
    <xf numFmtId="0" fontId="44" fillId="3" borderId="54" xfId="1" applyNumberFormat="1" applyFont="1" applyFill="1" applyBorder="1" applyAlignment="1">
      <alignment horizontal="center" vertical="center"/>
    </xf>
    <xf numFmtId="182" fontId="44" fillId="3" borderId="54" xfId="1" applyNumberFormat="1" applyFont="1" applyFill="1" applyBorder="1" applyAlignment="1">
      <alignment horizontal="center" vertical="center"/>
    </xf>
    <xf numFmtId="0" fontId="45" fillId="3" borderId="54" xfId="1" applyNumberFormat="1" applyFont="1" applyFill="1" applyBorder="1" applyAlignment="1">
      <alignment horizontal="center" vertical="center" wrapText="1"/>
    </xf>
    <xf numFmtId="0" fontId="45" fillId="2" borderId="54" xfId="1" applyFont="1" applyFill="1" applyBorder="1" applyAlignment="1">
      <alignment horizontal="center" vertical="center" wrapText="1"/>
    </xf>
    <xf numFmtId="0" fontId="34" fillId="12" borderId="54" xfId="1" applyFont="1" applyFill="1" applyBorder="1" applyAlignment="1">
      <alignment horizontal="left" vertical="center" wrapText="1"/>
    </xf>
    <xf numFmtId="0" fontId="34" fillId="16" borderId="54" xfId="1" applyFont="1" applyFill="1" applyBorder="1" applyAlignment="1">
      <alignment horizontal="left" vertical="center" wrapText="1"/>
    </xf>
    <xf numFmtId="0" fontId="17" fillId="0" borderId="54" xfId="1" applyFont="1" applyBorder="1" applyAlignment="1">
      <alignment horizontal="left" vertical="center" wrapText="1"/>
    </xf>
    <xf numFmtId="180" fontId="17" fillId="0" borderId="54" xfId="66" applyNumberFormat="1" applyFont="1" applyBorder="1" applyAlignment="1">
      <alignment horizontal="left" vertical="center" wrapText="1"/>
    </xf>
    <xf numFmtId="181" fontId="17" fillId="0" borderId="10" xfId="1" applyNumberFormat="1" applyFont="1" applyBorder="1" applyAlignment="1">
      <alignment horizontal="center" vertical="top" wrapText="1"/>
    </xf>
    <xf numFmtId="181" fontId="17" fillId="0" borderId="10" xfId="1" applyNumberFormat="1" applyFont="1" applyBorder="1" applyAlignment="1">
      <alignment horizontal="left" vertical="center" wrapText="1"/>
    </xf>
    <xf numFmtId="10" fontId="17" fillId="0" borderId="10" xfId="66" applyNumberFormat="1" applyFont="1" applyBorder="1" applyAlignment="1">
      <alignment horizontal="left" vertical="center" wrapText="1"/>
    </xf>
    <xf numFmtId="182" fontId="17" fillId="0" borderId="10" xfId="1" applyNumberFormat="1" applyFont="1" applyBorder="1" applyAlignment="1">
      <alignment horizontal="left" vertical="top" wrapText="1"/>
    </xf>
    <xf numFmtId="0" fontId="20" fillId="17" borderId="54" xfId="1" applyNumberFormat="1" applyFont="1" applyFill="1" applyBorder="1" applyAlignment="1">
      <alignment horizontal="center" vertical="center" wrapText="1"/>
    </xf>
    <xf numFmtId="0" fontId="45" fillId="18" borderId="54" xfId="1" applyNumberFormat="1" applyFont="1" applyFill="1" applyBorder="1" applyAlignment="1">
      <alignment horizontal="center" vertical="center" wrapText="1"/>
    </xf>
    <xf numFmtId="0" fontId="44" fillId="18" borderId="54" xfId="1" applyNumberFormat="1" applyFont="1" applyFill="1" applyBorder="1" applyAlignment="1">
      <alignment horizontal="center" vertical="center"/>
    </xf>
    <xf numFmtId="182" fontId="44" fillId="18" borderId="54" xfId="1" applyNumberFormat="1" applyFont="1" applyFill="1" applyBorder="1" applyAlignment="1">
      <alignment horizontal="center" vertical="center"/>
    </xf>
    <xf numFmtId="183" fontId="48" fillId="0" borderId="0" xfId="4" applyNumberFormat="1" applyFont="1" applyFill="1" applyBorder="1" applyAlignment="1">
      <alignment vertical="center" shrinkToFit="1"/>
    </xf>
    <xf numFmtId="183" fontId="49" fillId="0" borderId="0" xfId="4" applyNumberFormat="1" applyFont="1" applyFill="1" applyBorder="1" applyAlignment="1">
      <alignment vertical="center" shrinkToFit="1"/>
    </xf>
    <xf numFmtId="0" fontId="17" fillId="0" borderId="54" xfId="1" applyFont="1" applyBorder="1" applyAlignment="1">
      <alignment horizontal="left" vertical="top" wrapText="1"/>
    </xf>
    <xf numFmtId="182" fontId="17" fillId="0" borderId="54" xfId="1" applyNumberFormat="1" applyFont="1" applyBorder="1" applyAlignment="1">
      <alignment horizontal="left" vertical="top" wrapText="1"/>
    </xf>
    <xf numFmtId="0" fontId="51" fillId="4" borderId="11" xfId="15" applyFont="1" applyFill="1" applyBorder="1" applyAlignment="1">
      <alignment horizontal="left" vertical="top" wrapText="1"/>
    </xf>
    <xf numFmtId="0" fontId="16" fillId="0" borderId="54" xfId="0" applyFont="1" applyBorder="1" applyAlignment="1">
      <alignment horizontal="left" vertical="top" wrapText="1" shrinkToFit="1"/>
    </xf>
    <xf numFmtId="0" fontId="21" fillId="0" borderId="47" xfId="1" applyFont="1" applyBorder="1" applyAlignment="1">
      <alignment horizontal="left" vertical="top" wrapText="1"/>
    </xf>
    <xf numFmtId="0" fontId="17" fillId="4" borderId="0" xfId="0" applyFont="1" applyFill="1" applyBorder="1" applyAlignment="1">
      <alignment vertical="center" shrinkToFit="1"/>
    </xf>
    <xf numFmtId="0" fontId="17" fillId="0" borderId="0" xfId="1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 shrinkToFit="1"/>
    </xf>
    <xf numFmtId="0" fontId="17" fillId="0" borderId="0" xfId="1" applyFont="1" applyBorder="1" applyAlignment="1">
      <alignment horizontal="left" vertical="top" wrapText="1" shrinkToFit="1"/>
    </xf>
    <xf numFmtId="0" fontId="17" fillId="0" borderId="0" xfId="1" applyFont="1" applyBorder="1" applyAlignment="1">
      <alignment horizontal="center" vertical="center" wrapText="1"/>
    </xf>
    <xf numFmtId="0" fontId="17" fillId="0" borderId="54" xfId="0" applyFont="1" applyBorder="1" applyAlignment="1">
      <alignment horizontal="left" vertical="top" wrapText="1" shrinkToFit="1"/>
    </xf>
    <xf numFmtId="0" fontId="16" fillId="21" borderId="18" xfId="1" applyFont="1" applyFill="1" applyBorder="1" applyAlignment="1">
      <alignment horizontal="left" vertical="top" wrapText="1"/>
    </xf>
    <xf numFmtId="0" fontId="16" fillId="0" borderId="38" xfId="0" applyFont="1" applyBorder="1" applyAlignment="1">
      <alignment horizontal="left" vertical="top" wrapText="1" shrinkToFit="1"/>
    </xf>
    <xf numFmtId="0" fontId="16" fillId="4" borderId="60" xfId="15" applyFont="1" applyFill="1" applyBorder="1" applyAlignment="1">
      <alignment horizontal="left" vertical="top" wrapText="1"/>
    </xf>
    <xf numFmtId="0" fontId="17" fillId="0" borderId="55" xfId="1" applyFont="1" applyBorder="1" applyAlignment="1">
      <alignment horizontal="left" vertical="top" wrapText="1"/>
    </xf>
    <xf numFmtId="0" fontId="17" fillId="0" borderId="56" xfId="1" applyFont="1" applyBorder="1" applyAlignment="1">
      <alignment horizontal="left" vertical="top" wrapText="1"/>
    </xf>
    <xf numFmtId="0" fontId="17" fillId="0" borderId="53" xfId="1" applyFont="1" applyBorder="1" applyAlignment="1">
      <alignment horizontal="left" vertical="top" wrapText="1"/>
    </xf>
    <xf numFmtId="0" fontId="16" fillId="0" borderId="17" xfId="1" applyFont="1" applyFill="1" applyBorder="1" applyAlignment="1">
      <alignment horizontal="left" vertical="top" wrapText="1" shrinkToFit="1"/>
    </xf>
    <xf numFmtId="9" fontId="16" fillId="0" borderId="17" xfId="1" applyNumberFormat="1" applyFont="1" applyFill="1" applyBorder="1" applyAlignment="1">
      <alignment horizontal="left" vertical="top" wrapText="1" shrinkToFit="1"/>
    </xf>
    <xf numFmtId="9" fontId="21" fillId="0" borderId="47" xfId="1" applyNumberFormat="1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6" fillId="22" borderId="9" xfId="1" applyFont="1" applyFill="1" applyBorder="1" applyAlignment="1">
      <alignment horizontal="left" vertical="top" wrapText="1" shrinkToFit="1"/>
    </xf>
    <xf numFmtId="0" fontId="16" fillId="22" borderId="18" xfId="1" applyFont="1" applyFill="1" applyBorder="1" applyAlignment="1">
      <alignment horizontal="left" vertical="top" wrapText="1"/>
    </xf>
    <xf numFmtId="0" fontId="16" fillId="22" borderId="60" xfId="15" applyFont="1" applyFill="1" applyBorder="1" applyAlignment="1">
      <alignment horizontal="left" vertical="top" wrapText="1"/>
    </xf>
    <xf numFmtId="0" fontId="17" fillId="22" borderId="54" xfId="1" applyFont="1" applyFill="1" applyBorder="1" applyAlignment="1">
      <alignment horizontal="center" vertical="center" wrapText="1"/>
    </xf>
    <xf numFmtId="0" fontId="54" fillId="0" borderId="0" xfId="0" applyFont="1">
      <alignment vertical="center"/>
    </xf>
    <xf numFmtId="0" fontId="54" fillId="0" borderId="54" xfId="0" applyFont="1" applyBorder="1">
      <alignment vertical="center"/>
    </xf>
    <xf numFmtId="0" fontId="54" fillId="24" borderId="54" xfId="0" applyFont="1" applyFill="1" applyBorder="1" applyAlignment="1">
      <alignment horizontal="left" vertical="top"/>
    </xf>
    <xf numFmtId="0" fontId="54" fillId="25" borderId="54" xfId="0" applyFont="1" applyFill="1" applyBorder="1" applyAlignment="1">
      <alignment horizontal="left" vertical="top"/>
    </xf>
    <xf numFmtId="0" fontId="56" fillId="0" borderId="0" xfId="0" applyFont="1">
      <alignment vertical="center"/>
    </xf>
    <xf numFmtId="0" fontId="16" fillId="26" borderId="17" xfId="1" applyFont="1" applyFill="1" applyBorder="1" applyAlignment="1">
      <alignment horizontal="left" vertical="top" wrapText="1" shrinkToFit="1"/>
    </xf>
    <xf numFmtId="0" fontId="16" fillId="26" borderId="18" xfId="1" applyFont="1" applyFill="1" applyBorder="1" applyAlignment="1">
      <alignment horizontal="left" vertical="top" wrapText="1"/>
    </xf>
    <xf numFmtId="0" fontId="16" fillId="26" borderId="9" xfId="1" applyFont="1" applyFill="1" applyBorder="1" applyAlignment="1">
      <alignment horizontal="left" vertical="top" wrapText="1" shrinkToFit="1"/>
    </xf>
    <xf numFmtId="0" fontId="21" fillId="26" borderId="47" xfId="1" applyFont="1" applyFill="1" applyBorder="1" applyAlignment="1">
      <alignment horizontal="left" vertical="top" wrapText="1"/>
    </xf>
    <xf numFmtId="0" fontId="6" fillId="0" borderId="0" xfId="0" applyFont="1">
      <alignment vertical="center"/>
    </xf>
    <xf numFmtId="0" fontId="0" fillId="0" borderId="52" xfId="0" applyBorder="1">
      <alignment vertical="center"/>
    </xf>
    <xf numFmtId="0" fontId="6" fillId="0" borderId="52" xfId="0" applyFont="1" applyBorder="1">
      <alignment vertical="center"/>
    </xf>
    <xf numFmtId="0" fontId="0" fillId="0" borderId="75" xfId="0" applyBorder="1">
      <alignment vertical="center"/>
    </xf>
    <xf numFmtId="0" fontId="0" fillId="0" borderId="76" xfId="0" applyBorder="1">
      <alignment vertical="center"/>
    </xf>
    <xf numFmtId="0" fontId="6" fillId="0" borderId="75" xfId="0" applyFont="1" applyBorder="1">
      <alignment vertical="center"/>
    </xf>
    <xf numFmtId="0" fontId="6" fillId="0" borderId="77" xfId="0" applyFont="1" applyBorder="1">
      <alignment vertical="center"/>
    </xf>
    <xf numFmtId="0" fontId="0" fillId="0" borderId="80" xfId="0" applyBorder="1">
      <alignment vertical="center"/>
    </xf>
    <xf numFmtId="0" fontId="0" fillId="0" borderId="81" xfId="0" applyBorder="1">
      <alignment vertical="center"/>
    </xf>
    <xf numFmtId="0" fontId="0" fillId="0" borderId="82" xfId="0" applyBorder="1">
      <alignment vertical="center"/>
    </xf>
    <xf numFmtId="0" fontId="6" fillId="0" borderId="83" xfId="0" applyFont="1" applyBorder="1">
      <alignment vertical="center"/>
    </xf>
    <xf numFmtId="0" fontId="6" fillId="0" borderId="84" xfId="0" applyFont="1" applyBorder="1">
      <alignment vertical="center"/>
    </xf>
    <xf numFmtId="0" fontId="6" fillId="0" borderId="85" xfId="0" applyFont="1" applyBorder="1">
      <alignment vertical="center"/>
    </xf>
    <xf numFmtId="0" fontId="6" fillId="0" borderId="80" xfId="0" applyFont="1" applyBorder="1">
      <alignment vertical="center"/>
    </xf>
    <xf numFmtId="0" fontId="6" fillId="0" borderId="81" xfId="0" applyFont="1" applyBorder="1">
      <alignment vertical="center"/>
    </xf>
    <xf numFmtId="0" fontId="0" fillId="0" borderId="86" xfId="0" applyBorder="1">
      <alignment vertical="center"/>
    </xf>
    <xf numFmtId="0" fontId="6" fillId="0" borderId="87" xfId="0" applyFont="1" applyBorder="1">
      <alignment vertical="center"/>
    </xf>
    <xf numFmtId="0" fontId="0" fillId="0" borderId="89" xfId="0" applyBorder="1">
      <alignment vertical="center"/>
    </xf>
    <xf numFmtId="0" fontId="0" fillId="0" borderId="90" xfId="0" applyBorder="1">
      <alignment vertical="center"/>
    </xf>
    <xf numFmtId="0" fontId="0" fillId="0" borderId="91" xfId="0" applyBorder="1">
      <alignment vertical="center"/>
    </xf>
    <xf numFmtId="0" fontId="0" fillId="0" borderId="92" xfId="0" applyBorder="1">
      <alignment vertical="center"/>
    </xf>
    <xf numFmtId="0" fontId="0" fillId="0" borderId="93" xfId="0" applyBorder="1">
      <alignment vertical="center"/>
    </xf>
    <xf numFmtId="0" fontId="6" fillId="0" borderId="92" xfId="0" applyFont="1" applyBorder="1">
      <alignment vertical="center"/>
    </xf>
    <xf numFmtId="0" fontId="6" fillId="0" borderId="93" xfId="0" applyFont="1" applyBorder="1">
      <alignment vertical="center"/>
    </xf>
    <xf numFmtId="0" fontId="6" fillId="0" borderId="94" xfId="0" applyFont="1" applyBorder="1">
      <alignment vertical="center"/>
    </xf>
    <xf numFmtId="0" fontId="6" fillId="0" borderId="95" xfId="0" applyFont="1" applyBorder="1">
      <alignment vertical="center"/>
    </xf>
    <xf numFmtId="0" fontId="6" fillId="0" borderId="91" xfId="0" applyFont="1" applyBorder="1">
      <alignment vertical="center"/>
    </xf>
    <xf numFmtId="0" fontId="57" fillId="0" borderId="92" xfId="0" applyFont="1" applyBorder="1">
      <alignment vertical="center"/>
    </xf>
    <xf numFmtId="0" fontId="0" fillId="0" borderId="79" xfId="0" applyBorder="1">
      <alignment vertical="center"/>
    </xf>
    <xf numFmtId="0" fontId="6" fillId="0" borderId="89" xfId="0" applyFont="1" applyBorder="1">
      <alignment vertical="center"/>
    </xf>
    <xf numFmtId="0" fontId="6" fillId="0" borderId="96" xfId="0" applyFont="1" applyBorder="1">
      <alignment vertical="center"/>
    </xf>
    <xf numFmtId="0" fontId="6" fillId="0" borderId="93" xfId="0" applyFont="1" applyFill="1" applyBorder="1">
      <alignment vertical="center"/>
    </xf>
    <xf numFmtId="0" fontId="6" fillId="0" borderId="95" xfId="0" applyFont="1" applyFill="1" applyBorder="1">
      <alignment vertical="center"/>
    </xf>
    <xf numFmtId="0" fontId="0" fillId="27" borderId="78" xfId="0" applyFill="1" applyBorder="1" applyAlignment="1">
      <alignment horizontal="left" vertical="top"/>
    </xf>
    <xf numFmtId="0" fontId="0" fillId="0" borderId="0" xfId="0" applyFill="1" applyBorder="1">
      <alignment vertical="center"/>
    </xf>
    <xf numFmtId="0" fontId="6" fillId="0" borderId="54" xfId="0" applyFont="1" applyBorder="1" applyAlignment="1">
      <alignment horizontal="left" vertical="top"/>
    </xf>
    <xf numFmtId="0" fontId="15" fillId="21" borderId="18" xfId="1" applyFont="1" applyFill="1" applyBorder="1" applyAlignment="1">
      <alignment horizontal="left" vertical="top" wrapText="1"/>
    </xf>
    <xf numFmtId="0" fontId="59" fillId="0" borderId="54" xfId="70" applyFont="1" applyFill="1" applyBorder="1" applyAlignment="1">
      <alignment vertical="center"/>
    </xf>
    <xf numFmtId="14" fontId="8" fillId="0" borderId="20" xfId="4" applyNumberFormat="1" applyFont="1" applyFill="1" applyBorder="1" applyAlignment="1">
      <alignment horizontal="center" vertical="center"/>
    </xf>
    <xf numFmtId="0" fontId="8" fillId="0" borderId="21" xfId="4" applyFont="1" applyFill="1" applyBorder="1" applyAlignment="1">
      <alignment horizontal="center" vertical="center"/>
    </xf>
    <xf numFmtId="0" fontId="8" fillId="0" borderId="22" xfId="4" applyFont="1" applyFill="1" applyBorder="1" applyAlignment="1">
      <alignment horizontal="center" vertical="center"/>
    </xf>
    <xf numFmtId="0" fontId="8" fillId="0" borderId="14" xfId="4" applyFont="1" applyFill="1" applyBorder="1" applyAlignment="1">
      <alignment horizontal="center" vertical="center"/>
    </xf>
    <xf numFmtId="0" fontId="8" fillId="0" borderId="15" xfId="4" applyFont="1" applyFill="1" applyBorder="1" applyAlignment="1">
      <alignment horizontal="center" vertical="center"/>
    </xf>
    <xf numFmtId="0" fontId="8" fillId="0" borderId="16" xfId="4" applyFont="1" applyFill="1" applyBorder="1" applyAlignment="1">
      <alignment horizontal="center" vertical="center"/>
    </xf>
    <xf numFmtId="0" fontId="8" fillId="0" borderId="20" xfId="4" applyFont="1" applyFill="1" applyBorder="1" applyAlignment="1">
      <alignment horizontal="center" vertical="center"/>
    </xf>
    <xf numFmtId="0" fontId="8" fillId="9" borderId="54" xfId="4" applyFont="1" applyFill="1" applyBorder="1" applyAlignment="1">
      <alignment horizontal="center" vertical="center"/>
    </xf>
    <xf numFmtId="0" fontId="38" fillId="0" borderId="65" xfId="4" applyFont="1" applyFill="1" applyBorder="1" applyAlignment="1">
      <alignment horizontal="center" vertical="center"/>
    </xf>
    <xf numFmtId="0" fontId="38" fillId="0" borderId="56" xfId="4" applyFont="1" applyFill="1" applyBorder="1" applyAlignment="1">
      <alignment horizontal="center" vertical="center"/>
    </xf>
    <xf numFmtId="0" fontId="47" fillId="0" borderId="65" xfId="4" applyFont="1" applyFill="1" applyBorder="1" applyAlignment="1">
      <alignment horizontal="center" vertical="center"/>
    </xf>
    <xf numFmtId="0" fontId="47" fillId="0" borderId="56" xfId="4" applyFont="1" applyFill="1" applyBorder="1" applyAlignment="1">
      <alignment horizontal="center" vertical="center"/>
    </xf>
    <xf numFmtId="0" fontId="47" fillId="0" borderId="70" xfId="4" applyFont="1" applyFill="1" applyBorder="1" applyAlignment="1">
      <alignment horizontal="center" vertical="center"/>
    </xf>
    <xf numFmtId="0" fontId="47" fillId="0" borderId="71" xfId="4" applyFont="1" applyFill="1" applyBorder="1" applyAlignment="1">
      <alignment horizontal="center" vertical="center"/>
    </xf>
    <xf numFmtId="0" fontId="47" fillId="0" borderId="65" xfId="4" applyFont="1" applyFill="1" applyBorder="1" applyAlignment="1">
      <alignment horizontal="center" vertical="center" shrinkToFit="1"/>
    </xf>
    <xf numFmtId="0" fontId="47" fillId="0" borderId="56" xfId="4" applyFont="1" applyFill="1" applyBorder="1" applyAlignment="1">
      <alignment horizontal="center" vertical="center" shrinkToFit="1"/>
    </xf>
    <xf numFmtId="0" fontId="47" fillId="0" borderId="69" xfId="4" applyFont="1" applyFill="1" applyBorder="1" applyAlignment="1">
      <alignment horizontal="center" vertical="center" shrinkToFit="1"/>
    </xf>
    <xf numFmtId="0" fontId="47" fillId="0" borderId="70" xfId="4" applyFont="1" applyFill="1" applyBorder="1" applyAlignment="1">
      <alignment horizontal="center" vertical="center" shrinkToFit="1"/>
    </xf>
    <xf numFmtId="0" fontId="47" fillId="0" borderId="71" xfId="4" applyFont="1" applyFill="1" applyBorder="1" applyAlignment="1">
      <alignment horizontal="center" vertical="center" shrinkToFit="1"/>
    </xf>
    <xf numFmtId="0" fontId="47" fillId="0" borderId="72" xfId="4" applyFont="1" applyFill="1" applyBorder="1" applyAlignment="1">
      <alignment horizontal="center" vertical="center" shrinkToFit="1"/>
    </xf>
    <xf numFmtId="183" fontId="48" fillId="0" borderId="0" xfId="4" applyNumberFormat="1" applyFont="1" applyFill="1" applyBorder="1" applyAlignment="1">
      <alignment horizontal="center" vertical="center" shrinkToFit="1"/>
    </xf>
    <xf numFmtId="183" fontId="48" fillId="0" borderId="15" xfId="4" applyNumberFormat="1" applyFont="1" applyFill="1" applyBorder="1" applyAlignment="1">
      <alignment horizontal="center" vertical="center" shrinkToFit="1"/>
    </xf>
    <xf numFmtId="0" fontId="38" fillId="0" borderId="66" xfId="4" applyNumberFormat="1" applyFont="1" applyFill="1" applyBorder="1" applyAlignment="1">
      <alignment horizontal="center" vertical="center" shrinkToFit="1"/>
    </xf>
    <xf numFmtId="0" fontId="38" fillId="0" borderId="67" xfId="4" applyNumberFormat="1" applyFont="1" applyFill="1" applyBorder="1" applyAlignment="1">
      <alignment horizontal="center" vertical="center" shrinkToFit="1"/>
    </xf>
    <xf numFmtId="0" fontId="38" fillId="0" borderId="65" xfId="4" applyNumberFormat="1" applyFont="1" applyFill="1" applyBorder="1" applyAlignment="1">
      <alignment horizontal="center" vertical="center" shrinkToFit="1"/>
    </xf>
    <xf numFmtId="0" fontId="38" fillId="0" borderId="56" xfId="4" applyNumberFormat="1" applyFont="1" applyFill="1" applyBorder="1" applyAlignment="1">
      <alignment horizontal="center" vertical="center" shrinkToFit="1"/>
    </xf>
    <xf numFmtId="49" fontId="47" fillId="0" borderId="65" xfId="4" applyNumberFormat="1" applyFont="1" applyFill="1" applyBorder="1" applyAlignment="1">
      <alignment horizontal="center" vertical="center" shrinkToFit="1"/>
    </xf>
    <xf numFmtId="49" fontId="47" fillId="0" borderId="56" xfId="4" applyNumberFormat="1" applyFont="1" applyFill="1" applyBorder="1" applyAlignment="1">
      <alignment horizontal="center" vertical="center" shrinkToFit="1"/>
    </xf>
    <xf numFmtId="49" fontId="47" fillId="0" borderId="69" xfId="4" applyNumberFormat="1" applyFont="1" applyFill="1" applyBorder="1" applyAlignment="1">
      <alignment horizontal="center" vertical="center" shrinkToFit="1"/>
    </xf>
    <xf numFmtId="0" fontId="50" fillId="0" borderId="66" xfId="4" applyFont="1" applyFill="1" applyBorder="1" applyAlignment="1">
      <alignment horizontal="center" vertical="center" shrinkToFit="1"/>
    </xf>
    <xf numFmtId="0" fontId="50" fillId="0" borderId="67" xfId="4" applyFont="1" applyFill="1" applyBorder="1" applyAlignment="1">
      <alignment horizontal="center" vertical="center" shrinkToFit="1"/>
    </xf>
    <xf numFmtId="0" fontId="50" fillId="0" borderId="68" xfId="4" applyFont="1" applyFill="1" applyBorder="1" applyAlignment="1">
      <alignment horizontal="center" vertical="center" shrinkToFit="1"/>
    </xf>
    <xf numFmtId="0" fontId="50" fillId="0" borderId="65" xfId="4" applyFont="1" applyFill="1" applyBorder="1" applyAlignment="1">
      <alignment horizontal="center" vertical="center" shrinkToFit="1"/>
    </xf>
    <xf numFmtId="0" fontId="50" fillId="0" borderId="56" xfId="4" applyFont="1" applyFill="1" applyBorder="1" applyAlignment="1">
      <alignment horizontal="center" vertical="center" shrinkToFit="1"/>
    </xf>
    <xf numFmtId="0" fontId="50" fillId="0" borderId="69" xfId="4" applyFont="1" applyFill="1" applyBorder="1" applyAlignment="1">
      <alignment horizontal="center" vertical="center" shrinkToFit="1"/>
    </xf>
    <xf numFmtId="0" fontId="8" fillId="10" borderId="23" xfId="0" applyFont="1" applyFill="1" applyBorder="1" applyAlignment="1">
      <alignment horizontal="left" vertical="center"/>
    </xf>
    <xf numFmtId="0" fontId="8" fillId="10" borderId="24" xfId="0" applyFont="1" applyFill="1" applyBorder="1" applyAlignment="1">
      <alignment horizontal="left" vertical="center"/>
    </xf>
    <xf numFmtId="0" fontId="8" fillId="10" borderId="25" xfId="0" applyFont="1" applyFill="1" applyBorder="1" applyAlignment="1">
      <alignment horizontal="left" vertical="center"/>
    </xf>
    <xf numFmtId="0" fontId="8" fillId="10" borderId="26" xfId="0" applyFont="1" applyFill="1" applyBorder="1" applyAlignment="1">
      <alignment horizontal="left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0" fillId="10" borderId="27" xfId="0" applyFont="1" applyFill="1" applyBorder="1" applyAlignment="1">
      <alignment horizontal="left" vertical="center"/>
    </xf>
    <xf numFmtId="0" fontId="0" fillId="0" borderId="10" xfId="4" applyFont="1" applyFill="1" applyBorder="1" applyAlignment="1">
      <alignment horizontal="left" vertical="center"/>
    </xf>
    <xf numFmtId="0" fontId="15" fillId="0" borderId="10" xfId="4" applyFont="1" applyFill="1" applyBorder="1" applyAlignment="1">
      <alignment horizontal="left" vertical="center"/>
    </xf>
    <xf numFmtId="14" fontId="0" fillId="0" borderId="27" xfId="0" applyNumberFormat="1" applyFont="1" applyBorder="1" applyAlignment="1">
      <alignment horizontal="left" vertical="center"/>
    </xf>
    <xf numFmtId="14" fontId="0" fillId="0" borderId="29" xfId="0" applyNumberFormat="1" applyFont="1" applyBorder="1" applyAlignment="1">
      <alignment horizontal="left" vertical="center"/>
    </xf>
    <xf numFmtId="0" fontId="0" fillId="10" borderId="9" xfId="0" applyFont="1" applyFill="1" applyBorder="1" applyAlignment="1">
      <alignment horizontal="left" vertical="center" shrinkToFit="1"/>
    </xf>
    <xf numFmtId="0" fontId="0" fillId="0" borderId="9" xfId="0" quotePrefix="1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10" borderId="9" xfId="0" applyFont="1" applyFill="1" applyBorder="1" applyAlignment="1">
      <alignment horizontal="left" vertical="center"/>
    </xf>
    <xf numFmtId="14" fontId="0" fillId="0" borderId="9" xfId="0" applyNumberFormat="1" applyBorder="1" applyAlignment="1">
      <alignment horizontal="left" vertical="center"/>
    </xf>
    <xf numFmtId="14" fontId="0" fillId="0" borderId="9" xfId="0" applyNumberFormat="1" applyFont="1" applyBorder="1" applyAlignment="1">
      <alignment horizontal="left" vertical="center"/>
    </xf>
    <xf numFmtId="14" fontId="0" fillId="0" borderId="30" xfId="0" applyNumberFormat="1" applyFont="1" applyBorder="1" applyAlignment="1">
      <alignment horizontal="left" vertical="center"/>
    </xf>
    <xf numFmtId="0" fontId="0" fillId="10" borderId="31" xfId="0" applyFont="1" applyFill="1" applyBorder="1" applyAlignment="1">
      <alignment horizontal="left" vertical="center"/>
    </xf>
    <xf numFmtId="0" fontId="0" fillId="10" borderId="32" xfId="0" applyFont="1" applyFill="1" applyBorder="1" applyAlignment="1">
      <alignment horizontal="left" vertical="center"/>
    </xf>
    <xf numFmtId="0" fontId="0" fillId="10" borderId="43" xfId="0" applyFont="1" applyFill="1" applyBorder="1" applyAlignment="1">
      <alignment horizontal="left" vertical="center"/>
    </xf>
    <xf numFmtId="0" fontId="0" fillId="15" borderId="35" xfId="0" applyFont="1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10" borderId="36" xfId="0" applyFont="1" applyFill="1" applyBorder="1" applyAlignment="1">
      <alignment horizontal="center" vertical="center"/>
    </xf>
    <xf numFmtId="0" fontId="0" fillId="10" borderId="37" xfId="0" applyFont="1" applyFill="1" applyBorder="1" applyAlignment="1">
      <alignment horizontal="center" vertical="center"/>
    </xf>
    <xf numFmtId="0" fontId="0" fillId="10" borderId="38" xfId="0" applyFont="1" applyFill="1" applyBorder="1" applyAlignment="1">
      <alignment horizontal="center" vertical="center"/>
    </xf>
    <xf numFmtId="0" fontId="0" fillId="10" borderId="39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left" vertical="center"/>
    </xf>
    <xf numFmtId="0" fontId="0" fillId="10" borderId="18" xfId="0" applyFont="1" applyFill="1" applyBorder="1" applyAlignment="1">
      <alignment horizontal="left" vertical="center"/>
    </xf>
    <xf numFmtId="0" fontId="0" fillId="0" borderId="11" xfId="4" applyFont="1" applyBorder="1" applyAlignment="1">
      <alignment horizontal="left" vertical="center"/>
    </xf>
    <xf numFmtId="0" fontId="0" fillId="0" borderId="60" xfId="4" applyFont="1" applyBorder="1" applyAlignment="1">
      <alignment horizontal="left" vertical="center"/>
    </xf>
    <xf numFmtId="0" fontId="0" fillId="0" borderId="61" xfId="4" applyFont="1" applyBorder="1" applyAlignment="1">
      <alignment horizontal="left" vertical="center"/>
    </xf>
    <xf numFmtId="0" fontId="0" fillId="0" borderId="63" xfId="4" applyFont="1" applyBorder="1" applyAlignment="1">
      <alignment horizontal="left" vertical="center"/>
    </xf>
    <xf numFmtId="0" fontId="0" fillId="0" borderId="34" xfId="4" applyFont="1" applyBorder="1" applyAlignment="1">
      <alignment horizontal="left" vertical="center"/>
    </xf>
    <xf numFmtId="0" fontId="0" fillId="0" borderId="35" xfId="4" applyFont="1" applyBorder="1" applyAlignment="1">
      <alignment horizontal="left" vertical="center"/>
    </xf>
    <xf numFmtId="0" fontId="0" fillId="10" borderId="36" xfId="0" applyFont="1" applyFill="1" applyBorder="1" applyAlignment="1">
      <alignment horizontal="left" vertical="center"/>
    </xf>
    <xf numFmtId="0" fontId="0" fillId="10" borderId="38" xfId="0" applyFont="1" applyFill="1" applyBorder="1" applyAlignment="1">
      <alignment horizontal="left" vertical="center"/>
    </xf>
    <xf numFmtId="0" fontId="0" fillId="10" borderId="40" xfId="0" applyFont="1" applyFill="1" applyBorder="1" applyAlignment="1">
      <alignment horizontal="left" vertical="center"/>
    </xf>
    <xf numFmtId="14" fontId="6" fillId="0" borderId="48" xfId="3" quotePrefix="1" applyNumberFormat="1" applyFont="1" applyBorder="1" applyAlignment="1">
      <alignment horizontal="center" vertical="center"/>
    </xf>
    <xf numFmtId="0" fontId="6" fillId="0" borderId="49" xfId="3" applyFont="1" applyBorder="1"/>
    <xf numFmtId="0" fontId="6" fillId="0" borderId="50" xfId="3" applyFont="1" applyBorder="1"/>
    <xf numFmtId="176" fontId="6" fillId="0" borderId="48" xfId="3" applyNumberFormat="1" applyFont="1" applyBorder="1" applyAlignment="1">
      <alignment horizontal="center" vertical="center"/>
    </xf>
    <xf numFmtId="14" fontId="6" fillId="0" borderId="48" xfId="3" applyNumberFormat="1" applyFont="1" applyBorder="1" applyAlignment="1">
      <alignment horizontal="center" vertical="center"/>
    </xf>
    <xf numFmtId="0" fontId="6" fillId="0" borderId="48" xfId="3" applyFont="1" applyBorder="1" applyAlignment="1">
      <alignment horizontal="center" vertical="center"/>
    </xf>
    <xf numFmtId="14" fontId="0" fillId="0" borderId="31" xfId="0" applyNumberFormat="1" applyBorder="1" applyAlignment="1" applyProtection="1">
      <alignment horizontal="center" vertical="center"/>
      <protection locked="0"/>
    </xf>
    <xf numFmtId="14" fontId="0" fillId="0" borderId="32" xfId="0" applyNumberFormat="1" applyBorder="1" applyAlignment="1" applyProtection="1">
      <alignment horizontal="center" vertical="center"/>
      <protection locked="0"/>
    </xf>
    <xf numFmtId="176" fontId="0" fillId="0" borderId="27" xfId="0" quotePrefix="1" applyNumberFormat="1" applyFont="1" applyBorder="1" applyAlignment="1" applyProtection="1">
      <alignment horizontal="center" vertical="center"/>
      <protection locked="0"/>
    </xf>
    <xf numFmtId="176" fontId="0" fillId="0" borderId="27" xfId="0" applyNumberFormat="1" applyFon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58" fillId="0" borderId="41" xfId="0" applyFont="1" applyBorder="1" applyAlignment="1" applyProtection="1">
      <alignment horizontal="center" vertical="center"/>
      <protection locked="0"/>
    </xf>
    <xf numFmtId="0" fontId="58" fillId="0" borderId="42" xfId="0" applyFont="1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64" xfId="0" applyBorder="1" applyAlignment="1" applyProtection="1">
      <alignment horizontal="center" vertical="center"/>
      <protection locked="0"/>
    </xf>
    <xf numFmtId="0" fontId="0" fillId="0" borderId="60" xfId="0" applyBorder="1" applyAlignment="1" applyProtection="1">
      <alignment horizontal="center" vertical="center"/>
      <protection locked="0"/>
    </xf>
    <xf numFmtId="0" fontId="0" fillId="0" borderId="61" xfId="0" applyBorder="1" applyAlignment="1" applyProtection="1">
      <alignment horizontal="center" vertical="center"/>
      <protection locked="0"/>
    </xf>
    <xf numFmtId="176" fontId="0" fillId="0" borderId="11" xfId="0" quotePrefix="1" applyNumberFormat="1" applyFont="1" applyBorder="1" applyAlignment="1" applyProtection="1">
      <alignment horizontal="center" vertical="center"/>
      <protection locked="0"/>
    </xf>
    <xf numFmtId="176" fontId="0" fillId="0" borderId="60" xfId="0" quotePrefix="1" applyNumberFormat="1" applyFont="1" applyBorder="1" applyAlignment="1" applyProtection="1">
      <alignment horizontal="center" vertical="center"/>
      <protection locked="0"/>
    </xf>
    <xf numFmtId="176" fontId="0" fillId="0" borderId="61" xfId="0" quotePrefix="1" applyNumberFormat="1" applyFont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63" xfId="0" applyBorder="1" applyAlignment="1" applyProtection="1">
      <alignment horizontal="center" vertical="center"/>
      <protection locked="0"/>
    </xf>
    <xf numFmtId="0" fontId="0" fillId="0" borderId="62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59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58" xfId="0" applyBorder="1" applyAlignment="1" applyProtection="1">
      <alignment horizontal="center" vertical="center"/>
      <protection locked="0"/>
    </xf>
    <xf numFmtId="0" fontId="6" fillId="20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5" borderId="60" xfId="0" applyFont="1" applyFill="1" applyBorder="1" applyAlignment="1">
      <alignment horizontal="left" vertical="center"/>
    </xf>
    <xf numFmtId="0" fontId="0" fillId="4" borderId="56" xfId="0" applyFill="1" applyBorder="1" applyAlignment="1">
      <alignment horizontal="left" vertical="center"/>
    </xf>
    <xf numFmtId="0" fontId="0" fillId="0" borderId="59" xfId="4" applyFont="1" applyBorder="1" applyAlignment="1">
      <alignment horizontal="left" vertical="center"/>
    </xf>
    <xf numFmtId="0" fontId="0" fillId="0" borderId="58" xfId="4" applyFont="1" applyBorder="1" applyAlignment="1">
      <alignment horizontal="left" vertical="center"/>
    </xf>
    <xf numFmtId="0" fontId="0" fillId="10" borderId="54" xfId="0" applyFont="1" applyFill="1" applyBorder="1" applyAlignment="1">
      <alignment horizontal="left" vertical="center"/>
    </xf>
    <xf numFmtId="0" fontId="0" fillId="0" borderId="55" xfId="4" applyFont="1" applyBorder="1" applyAlignment="1">
      <alignment horizontal="left" vertical="center"/>
    </xf>
    <xf numFmtId="0" fontId="0" fillId="0" borderId="56" xfId="4" applyFont="1" applyBorder="1" applyAlignment="1">
      <alignment horizontal="left" vertical="center"/>
    </xf>
    <xf numFmtId="0" fontId="0" fillId="0" borderId="53" xfId="4" applyFont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181" fontId="0" fillId="0" borderId="18" xfId="0" applyNumberFormat="1" applyBorder="1" applyAlignment="1">
      <alignment horizontal="center" vertical="center"/>
    </xf>
    <xf numFmtId="0" fontId="6" fillId="14" borderId="1" xfId="0" applyFont="1" applyFill="1" applyBorder="1" applyAlignment="1">
      <alignment horizontal="left" vertical="center"/>
    </xf>
    <xf numFmtId="0" fontId="6" fillId="14" borderId="74" xfId="0" applyFont="1" applyFill="1" applyBorder="1" applyAlignment="1">
      <alignment horizontal="center" vertical="center"/>
    </xf>
    <xf numFmtId="181" fontId="0" fillId="0" borderId="73" xfId="0" applyNumberFormat="1" applyBorder="1" applyAlignment="1">
      <alignment horizontal="center" vertical="center"/>
    </xf>
    <xf numFmtId="0" fontId="6" fillId="14" borderId="74" xfId="0" applyFont="1" applyFill="1" applyBorder="1" applyAlignment="1">
      <alignment horizontal="left" vertical="center"/>
    </xf>
    <xf numFmtId="0" fontId="6" fillId="14" borderId="11" xfId="0" applyFont="1" applyFill="1" applyBorder="1" applyAlignment="1">
      <alignment horizontal="center" vertical="center"/>
    </xf>
    <xf numFmtId="181" fontId="0" fillId="0" borderId="9" xfId="0" applyNumberFormat="1" applyBorder="1" applyAlignment="1">
      <alignment horizontal="center" vertical="center"/>
    </xf>
    <xf numFmtId="0" fontId="11" fillId="19" borderId="9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20" fillId="7" borderId="20" xfId="1" applyFont="1" applyFill="1" applyBorder="1" applyAlignment="1">
      <alignment vertical="center" wrapText="1" shrinkToFit="1"/>
    </xf>
    <xf numFmtId="0" fontId="20" fillId="7" borderId="21" xfId="1" applyFont="1" applyFill="1" applyBorder="1" applyAlignment="1">
      <alignment vertical="center" wrapText="1" shrinkToFit="1"/>
    </xf>
    <xf numFmtId="0" fontId="20" fillId="11" borderId="55" xfId="15" applyFont="1" applyFill="1" applyBorder="1" applyAlignment="1">
      <alignment horizontal="center" vertical="center" wrapText="1"/>
    </xf>
    <xf numFmtId="0" fontId="20" fillId="11" borderId="56" xfId="15" applyFont="1" applyFill="1" applyBorder="1" applyAlignment="1">
      <alignment horizontal="center" vertical="center" wrapText="1"/>
    </xf>
    <xf numFmtId="0" fontId="20" fillId="11" borderId="53" xfId="15" applyFont="1" applyFill="1" applyBorder="1" applyAlignment="1">
      <alignment horizontal="center" vertical="center" wrapText="1"/>
    </xf>
    <xf numFmtId="0" fontId="17" fillId="0" borderId="55" xfId="1" applyFont="1" applyBorder="1" applyAlignment="1">
      <alignment horizontal="left" vertical="top" wrapText="1"/>
    </xf>
    <xf numFmtId="0" fontId="17" fillId="0" borderId="56" xfId="1" applyFont="1" applyBorder="1" applyAlignment="1">
      <alignment horizontal="left" vertical="top" wrapText="1"/>
    </xf>
    <xf numFmtId="0" fontId="17" fillId="0" borderId="53" xfId="1" applyFont="1" applyBorder="1" applyAlignment="1">
      <alignment horizontal="left" vertical="top" wrapText="1"/>
    </xf>
    <xf numFmtId="0" fontId="22" fillId="9" borderId="20" xfId="1" applyFont="1" applyFill="1" applyBorder="1" applyAlignment="1">
      <alignment horizontal="left" vertical="center" shrinkToFit="1"/>
    </xf>
    <xf numFmtId="0" fontId="22" fillId="9" borderId="21" xfId="1" applyFont="1" applyFill="1" applyBorder="1" applyAlignment="1">
      <alignment horizontal="left" vertical="center" shrinkToFit="1"/>
    </xf>
    <xf numFmtId="0" fontId="22" fillId="9" borderId="22" xfId="1" applyFont="1" applyFill="1" applyBorder="1" applyAlignment="1">
      <alignment horizontal="left" vertical="center" shrinkToFit="1"/>
    </xf>
    <xf numFmtId="0" fontId="22" fillId="9" borderId="14" xfId="1" applyFont="1" applyFill="1" applyBorder="1" applyAlignment="1">
      <alignment horizontal="left" vertical="center" shrinkToFit="1"/>
    </xf>
    <xf numFmtId="0" fontId="22" fillId="9" borderId="15" xfId="1" applyFont="1" applyFill="1" applyBorder="1" applyAlignment="1">
      <alignment horizontal="left" vertical="center" shrinkToFit="1"/>
    </xf>
    <xf numFmtId="0" fontId="22" fillId="9" borderId="16" xfId="1" applyFont="1" applyFill="1" applyBorder="1" applyAlignment="1">
      <alignment horizontal="left" vertical="center" shrinkToFit="1"/>
    </xf>
    <xf numFmtId="0" fontId="16" fillId="9" borderId="44" xfId="1" applyFont="1" applyFill="1" applyBorder="1" applyAlignment="1">
      <alignment horizontal="left" vertical="center" shrinkToFit="1"/>
    </xf>
    <xf numFmtId="0" fontId="16" fillId="9" borderId="45" xfId="1" applyFont="1" applyFill="1" applyBorder="1" applyAlignment="1">
      <alignment horizontal="left" vertical="center" shrinkToFit="1"/>
    </xf>
    <xf numFmtId="0" fontId="16" fillId="9" borderId="46" xfId="1" applyFont="1" applyFill="1" applyBorder="1" applyAlignment="1">
      <alignment horizontal="left" vertical="center" shrinkToFit="1"/>
    </xf>
    <xf numFmtId="14" fontId="16" fillId="0" borderId="10" xfId="1" applyNumberFormat="1" applyFont="1" applyBorder="1" applyAlignment="1">
      <alignment horizontal="left" vertical="center" shrinkToFit="1"/>
    </xf>
    <xf numFmtId="0" fontId="22" fillId="0" borderId="10" xfId="1" applyFont="1" applyBorder="1" applyAlignment="1">
      <alignment horizontal="left" vertical="center" shrinkToFit="1"/>
    </xf>
    <xf numFmtId="0" fontId="16" fillId="0" borderId="10" xfId="1" applyFont="1" applyBorder="1" applyAlignment="1">
      <alignment horizontal="left" vertical="center" shrinkToFit="1"/>
    </xf>
    <xf numFmtId="0" fontId="16" fillId="0" borderId="55" xfId="1" applyFont="1" applyBorder="1" applyAlignment="1">
      <alignment horizontal="left" vertical="center" shrinkToFit="1"/>
    </xf>
    <xf numFmtId="0" fontId="16" fillId="0" borderId="53" xfId="1" applyFont="1" applyBorder="1" applyAlignment="1">
      <alignment horizontal="left" vertical="center" shrinkToFit="1"/>
    </xf>
    <xf numFmtId="0" fontId="16" fillId="0" borderId="56" xfId="1" applyFont="1" applyBorder="1" applyAlignment="1">
      <alignment horizontal="left" vertical="center" shrinkToFit="1"/>
    </xf>
    <xf numFmtId="0" fontId="55" fillId="23" borderId="54" xfId="1" applyFont="1" applyFill="1" applyBorder="1" applyAlignment="1">
      <alignment horizontal="left" vertical="top" wrapText="1"/>
    </xf>
    <xf numFmtId="0" fontId="55" fillId="21" borderId="54" xfId="1" applyFont="1" applyFill="1" applyBorder="1" applyAlignment="1">
      <alignment horizontal="left" vertical="top" wrapText="1"/>
    </xf>
    <xf numFmtId="0" fontId="54" fillId="25" borderId="14" xfId="0" applyFont="1" applyFill="1" applyBorder="1" applyAlignment="1">
      <alignment horizontal="left" vertical="top"/>
    </xf>
    <xf numFmtId="0" fontId="54" fillId="25" borderId="15" xfId="0" applyFont="1" applyFill="1" applyBorder="1" applyAlignment="1">
      <alignment horizontal="left" vertical="top"/>
    </xf>
    <xf numFmtId="0" fontId="54" fillId="25" borderId="16" xfId="0" applyFont="1" applyFill="1" applyBorder="1" applyAlignment="1">
      <alignment horizontal="left" vertical="top"/>
    </xf>
    <xf numFmtId="0" fontId="54" fillId="25" borderId="54" xfId="0" applyFont="1" applyFill="1" applyBorder="1" applyAlignment="1">
      <alignment horizontal="left" vertical="top"/>
    </xf>
    <xf numFmtId="0" fontId="0" fillId="27" borderId="76" xfId="0" applyFill="1" applyBorder="1" applyAlignment="1">
      <alignment horizontal="left" vertical="top"/>
    </xf>
    <xf numFmtId="0" fontId="0" fillId="27" borderId="88" xfId="0" applyFill="1" applyBorder="1" applyAlignment="1">
      <alignment horizontal="left" vertical="top"/>
    </xf>
  </cellXfs>
  <cellStyles count="71">
    <cellStyle name="Calc Currency (0)" xfId="18"/>
    <cellStyle name="Excel Built-in Normal" xfId="1"/>
    <cellStyle name="Excel Built-in Normal 2" xfId="2"/>
    <cellStyle name="Excel Built-in Normal 2 2" xfId="19"/>
    <cellStyle name="Header1" xfId="20"/>
    <cellStyle name="Header2" xfId="21"/>
    <cellStyle name="Header2 2" xfId="55"/>
    <cellStyle name="Header2 3" xfId="56"/>
    <cellStyle name="Header2 4" xfId="57"/>
    <cellStyle name="Header2 5" xfId="58"/>
    <cellStyle name="Header2 6" xfId="59"/>
    <cellStyle name="Heading" xfId="60"/>
    <cellStyle name="Heading1" xfId="61"/>
    <cellStyle name="Normal_#18-Internet" xfId="22"/>
    <cellStyle name="Result" xfId="62"/>
    <cellStyle name="Result2" xfId="63"/>
    <cellStyle name="パーセント" xfId="66" builtinId="5"/>
    <cellStyle name="ハイパーリンク 2" xfId="23"/>
    <cellStyle name="通貨 2" xfId="24"/>
    <cellStyle name="通貨 2 2" xfId="45"/>
    <cellStyle name="通貨 2 2 2" xfId="50"/>
    <cellStyle name="通貨 2 3" xfId="46"/>
    <cellStyle name="通貨 2 4" xfId="51"/>
    <cellStyle name="通貨 2 5" xfId="64"/>
    <cellStyle name="通貨 2 6" xfId="65"/>
    <cellStyle name="標準" xfId="0" builtinId="0"/>
    <cellStyle name="標準 10" xfId="25"/>
    <cellStyle name="標準 11" xfId="3"/>
    <cellStyle name="標準 11 2" xfId="16"/>
    <cellStyle name="標準 12" xfId="17"/>
    <cellStyle name="標準 12 2" xfId="44"/>
    <cellStyle name="標準 13" xfId="43"/>
    <cellStyle name="標準 14" xfId="49"/>
    <cellStyle name="標準 15" xfId="67"/>
    <cellStyle name="標準 16" xfId="69"/>
    <cellStyle name="標準 18" xfId="68"/>
    <cellStyle name="標準 2" xfId="4"/>
    <cellStyle name="標準 2 11" xfId="52"/>
    <cellStyle name="標準 2 2" xfId="5"/>
    <cellStyle name="標準 2 2 2" xfId="6"/>
    <cellStyle name="標準 2 2 2 2" xfId="28"/>
    <cellStyle name="標準 2 2 3" xfId="7"/>
    <cellStyle name="標準 2 2 4" xfId="8"/>
    <cellStyle name="標準 2 2 5" xfId="27"/>
    <cellStyle name="標準 2 2_疑問" xfId="29"/>
    <cellStyle name="標準 2 3" xfId="9"/>
    <cellStyle name="標準 2 3 2" xfId="30"/>
    <cellStyle name="標準 2 4" xfId="10"/>
    <cellStyle name="標準 2 5" xfId="26"/>
    <cellStyle name="標準 2 6" xfId="42"/>
    <cellStyle name="標準 2 7" xfId="47"/>
    <cellStyle name="標準 2 8" xfId="48"/>
    <cellStyle name="標準 2_PPQA成果物進捗リスト" xfId="31"/>
    <cellStyle name="標準 3" xfId="11"/>
    <cellStyle name="標準 3 2" xfId="32"/>
    <cellStyle name="標準 3 3" xfId="53"/>
    <cellStyle name="標準 4" xfId="12"/>
    <cellStyle name="標準 4 2" xfId="33"/>
    <cellStyle name="標準 5" xfId="13"/>
    <cellStyle name="標準 5 2" xfId="34"/>
    <cellStyle name="標準 6" xfId="14"/>
    <cellStyle name="標準 6 2" xfId="35"/>
    <cellStyle name="標準 7" xfId="36"/>
    <cellStyle name="標準 8" xfId="37"/>
    <cellStyle name="標準 8 2" xfId="54"/>
    <cellStyle name="標準 9" xfId="38"/>
    <cellStyle name="標準（MSPｺﾞｼｯｸ10)" xfId="39"/>
    <cellStyle name="標準（MSPｺﾞｼｯｸ11)" xfId="40"/>
    <cellStyle name="標準_４次_05_画面説明書（原紙）_機能設計書(インセンティブレート管理)_【ｻﾝﾌﾟﾙ】機能説明書" xfId="70"/>
    <cellStyle name="標準_基準書(佐藤)" xfId="15"/>
    <cellStyle name="未定義" xfId="41"/>
  </cellStyles>
  <dxfs count="13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7"/>
      <tableStyleElement type="headerRow" dxfId="136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78442</xdr:colOff>
      <xdr:row>24</xdr:row>
      <xdr:rowOff>44823</xdr:rowOff>
    </xdr:from>
    <xdr:to>
      <xdr:col>37</xdr:col>
      <xdr:colOff>179294</xdr:colOff>
      <xdr:row>35</xdr:row>
      <xdr:rowOff>89647</xdr:rowOff>
    </xdr:to>
    <xdr:sp macro="" textlink="">
      <xdr:nvSpPr>
        <xdr:cNvPr id="2" name="正方形/長方形 1"/>
        <xdr:cNvSpPr/>
      </xdr:nvSpPr>
      <xdr:spPr bwMode="auto">
        <a:xfrm>
          <a:off x="5378824" y="4078941"/>
          <a:ext cx="3910852" cy="1905000"/>
        </a:xfrm>
        <a:prstGeom prst="rect">
          <a:avLst/>
        </a:prstGeom>
        <a:solidFill>
          <a:sysClr val="window" lastClr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112059</xdr:colOff>
      <xdr:row>1</xdr:row>
      <xdr:rowOff>134470</xdr:rowOff>
    </xdr:from>
    <xdr:to>
      <xdr:col>14</xdr:col>
      <xdr:colOff>313663</xdr:colOff>
      <xdr:row>42</xdr:row>
      <xdr:rowOff>143538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155"/>
        <a:stretch/>
      </xdr:blipFill>
      <xdr:spPr>
        <a:xfrm>
          <a:off x="112059" y="403411"/>
          <a:ext cx="9771428" cy="6900686"/>
        </a:xfrm>
        <a:prstGeom prst="rect">
          <a:avLst/>
        </a:prstGeom>
      </xdr:spPr>
    </xdr:pic>
    <xdr:clientData/>
  </xdr:twoCellAnchor>
  <xdr:twoCellAnchor>
    <xdr:from>
      <xdr:col>15</xdr:col>
      <xdr:colOff>134470</xdr:colOff>
      <xdr:row>8</xdr:row>
      <xdr:rowOff>123265</xdr:rowOff>
    </xdr:from>
    <xdr:to>
      <xdr:col>20</xdr:col>
      <xdr:colOff>100853</xdr:colOff>
      <xdr:row>16</xdr:row>
      <xdr:rowOff>11206</xdr:rowOff>
    </xdr:to>
    <xdr:sp macro="" textlink="">
      <xdr:nvSpPr>
        <xdr:cNvPr id="5" name="テキスト ボックス 4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10387852" y="1568824"/>
          <a:ext cx="3384177" cy="1232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 b="0">
              <a:solidFill>
                <a:srgbClr val="FF0000"/>
              </a:solidFill>
            </a:rPr>
            <a:t>A.</a:t>
          </a:r>
          <a:r>
            <a:rPr kumimoji="1" lang="ja-JP" altLang="en-US" sz="2000" b="0">
              <a:solidFill>
                <a:srgbClr val="FF0000"/>
              </a:solidFill>
            </a:rPr>
            <a:t>ヘッダー部</a:t>
          </a:r>
          <a:endParaRPr kumimoji="1" lang="en-US" altLang="ja-JP" sz="2000" b="0">
            <a:solidFill>
              <a:srgbClr val="FF0000"/>
            </a:solidFill>
          </a:endParaRPr>
        </a:p>
        <a:p>
          <a:r>
            <a:rPr kumimoji="1" lang="en-US" altLang="ja-JP" sz="2000" b="0">
              <a:solidFill>
                <a:srgbClr val="FF0000"/>
              </a:solidFill>
            </a:rPr>
            <a:t>B.</a:t>
          </a:r>
          <a:r>
            <a:rPr kumimoji="1" lang="ja-JP" altLang="en-US" sz="2000" b="0">
              <a:solidFill>
                <a:srgbClr val="FF0000"/>
              </a:solidFill>
            </a:rPr>
            <a:t>検索部</a:t>
          </a:r>
          <a:endParaRPr kumimoji="1" lang="en-US" altLang="ja-JP" sz="2000" b="0">
            <a:solidFill>
              <a:srgbClr val="FF0000"/>
            </a:solidFill>
          </a:endParaRPr>
        </a:p>
        <a:p>
          <a:r>
            <a:rPr kumimoji="1" lang="en-US" altLang="ja-JP" sz="2000" b="0">
              <a:solidFill>
                <a:srgbClr val="FF0000"/>
              </a:solidFill>
            </a:rPr>
            <a:t>C.</a:t>
          </a:r>
          <a:r>
            <a:rPr kumimoji="1" lang="ja-JP" altLang="en-US" sz="2000" b="0">
              <a:solidFill>
                <a:srgbClr val="FF0000"/>
              </a:solidFill>
            </a:rPr>
            <a:t>表示部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56028</xdr:colOff>
      <xdr:row>1</xdr:row>
      <xdr:rowOff>89647</xdr:rowOff>
    </xdr:from>
    <xdr:to>
      <xdr:col>14</xdr:col>
      <xdr:colOff>347382</xdr:colOff>
      <xdr:row>5</xdr:row>
      <xdr:rowOff>78441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/>
      </xdr:nvSpPr>
      <xdr:spPr bwMode="auto">
        <a:xfrm>
          <a:off x="56028" y="358588"/>
          <a:ext cx="9861178" cy="661147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78441</xdr:colOff>
      <xdr:row>5</xdr:row>
      <xdr:rowOff>134470</xdr:rowOff>
    </xdr:from>
    <xdr:to>
      <xdr:col>14</xdr:col>
      <xdr:colOff>369795</xdr:colOff>
      <xdr:row>9</xdr:row>
      <xdr:rowOff>123264</xdr:rowOff>
    </xdr:to>
    <xdr:sp macro="" textlink="">
      <xdr:nvSpPr>
        <xdr:cNvPr id="7" name="正方形/長方形 6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/>
      </xdr:nvSpPr>
      <xdr:spPr bwMode="auto">
        <a:xfrm>
          <a:off x="78441" y="1075764"/>
          <a:ext cx="9861178" cy="661147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56029</xdr:colOff>
      <xdr:row>10</xdr:row>
      <xdr:rowOff>22412</xdr:rowOff>
    </xdr:from>
    <xdr:to>
      <xdr:col>14</xdr:col>
      <xdr:colOff>403411</xdr:colOff>
      <xdr:row>40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/>
      </xdr:nvSpPr>
      <xdr:spPr bwMode="auto">
        <a:xfrm>
          <a:off x="56029" y="1804147"/>
          <a:ext cx="9917206" cy="502023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168089</xdr:colOff>
      <xdr:row>2</xdr:row>
      <xdr:rowOff>56030</xdr:rowOff>
    </xdr:from>
    <xdr:to>
      <xdr:col>12</xdr:col>
      <xdr:colOff>512270</xdr:colOff>
      <xdr:row>4</xdr:row>
      <xdr:rowOff>62432</xdr:rowOff>
    </xdr:to>
    <xdr:sp macro="" textlink="">
      <xdr:nvSpPr>
        <xdr:cNvPr id="9" name="テキスト ボックス 8">
          <a:extLst>
            <a:ext uri="{FF2B5EF4-FFF2-40B4-BE49-F238E27FC236}">
              <a16:creationId xmlns=""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8370795" y="493059"/>
          <a:ext cx="344181" cy="342579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 b="1">
              <a:solidFill>
                <a:srgbClr val="FF0000"/>
              </a:solidFill>
            </a:rPr>
            <a:t>A</a:t>
          </a:r>
          <a:endParaRPr kumimoji="1" lang="ja-JP" altLang="en-US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672353</xdr:colOff>
      <xdr:row>6</xdr:row>
      <xdr:rowOff>123265</xdr:rowOff>
    </xdr:from>
    <xdr:to>
      <xdr:col>10</xdr:col>
      <xdr:colOff>336177</xdr:colOff>
      <xdr:row>8</xdr:row>
      <xdr:rowOff>129666</xdr:rowOff>
    </xdr:to>
    <xdr:sp macro="" textlink="">
      <xdr:nvSpPr>
        <xdr:cNvPr id="10" name="テキスト ボックス 9">
          <a:extLst>
            <a:ext uri="{FF2B5EF4-FFF2-40B4-BE49-F238E27FC236}">
              <a16:creationId xmlns=""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6824382" y="1232647"/>
          <a:ext cx="347383" cy="342578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 b="1">
              <a:solidFill>
                <a:srgbClr val="FF0000"/>
              </a:solidFill>
            </a:rPr>
            <a:t>B</a:t>
          </a:r>
          <a:endParaRPr kumimoji="1" lang="ja-JP" altLang="en-US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0</xdr:colOff>
      <xdr:row>12</xdr:row>
      <xdr:rowOff>22412</xdr:rowOff>
    </xdr:from>
    <xdr:to>
      <xdr:col>12</xdr:col>
      <xdr:colOff>344181</xdr:colOff>
      <xdr:row>14</xdr:row>
      <xdr:rowOff>28816</xdr:rowOff>
    </xdr:to>
    <xdr:sp macro="" textlink="">
      <xdr:nvSpPr>
        <xdr:cNvPr id="11" name="テキスト ボックス 10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8202706" y="2140324"/>
          <a:ext cx="344181" cy="342580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 b="1">
              <a:solidFill>
                <a:srgbClr val="FF0000"/>
              </a:solidFill>
            </a:rPr>
            <a:t>C</a:t>
          </a:r>
          <a:endParaRPr kumimoji="1" lang="ja-JP" altLang="en-US" sz="18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ln>
          <a:headEnd type="none" w="med" len="med"/>
          <a:tailEnd type="none" w="med" len="med"/>
        </a:ln>
        <a:extLst/>
      </a:spPr>
      <a:bodyPr vertOverflow="clip" horzOverflow="clip" wrap="square" lIns="18288" tIns="0" rIns="0" bIns="0" rtlCol="0" anchor="t" upright="1"/>
      <a:lstStyle>
        <a:defPPr algn="l">
          <a:defRPr kumimoji="1" sz="1100"/>
        </a:defPPr>
      </a:lstStyle>
      <a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a: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78"/>
  <sheetViews>
    <sheetView showGridLines="0" view="pageBreakPreview" zoomScale="70" zoomScaleNormal="100" zoomScaleSheetLayoutView="70" workbookViewId="0"/>
  </sheetViews>
  <sheetFormatPr defaultColWidth="3.25" defaultRowHeight="13.5"/>
  <sheetData>
    <row r="1" spans="1:40" ht="13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</row>
    <row r="2" spans="1:40" ht="13.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6"/>
    </row>
    <row r="3" spans="1:40" ht="13.5" customHeigh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6"/>
    </row>
    <row r="4" spans="1:40" ht="13.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6"/>
    </row>
    <row r="5" spans="1:40" ht="13.5" customHeight="1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6"/>
    </row>
    <row r="6" spans="1:40" ht="13.5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6"/>
    </row>
    <row r="7" spans="1:40" ht="13.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6"/>
    </row>
    <row r="8" spans="1:40" ht="13.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6"/>
    </row>
    <row r="9" spans="1:40" ht="13.5" customHeight="1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6"/>
    </row>
    <row r="10" spans="1:40" ht="13.5" customHeight="1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6"/>
    </row>
    <row r="11" spans="1:40" ht="13.5" customHeight="1">
      <c r="A11" s="4"/>
      <c r="B11" s="199" t="s">
        <v>77</v>
      </c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06"/>
      <c r="Y11" s="106"/>
      <c r="Z11" s="106"/>
      <c r="AA11" s="10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6"/>
    </row>
    <row r="12" spans="1:40" ht="13.5" customHeight="1">
      <c r="A12" s="4"/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06"/>
      <c r="Y12" s="106"/>
      <c r="Z12" s="106"/>
      <c r="AA12" s="10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6"/>
    </row>
    <row r="13" spans="1:40" ht="13.5" customHeight="1">
      <c r="A13" s="4"/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06"/>
      <c r="Y13" s="106"/>
      <c r="Z13" s="106"/>
      <c r="AA13" s="10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6"/>
    </row>
    <row r="14" spans="1:40" ht="13.5" customHeight="1">
      <c r="A14" s="4"/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06"/>
      <c r="Y14" s="106"/>
      <c r="Z14" s="106"/>
      <c r="AA14" s="10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6"/>
    </row>
    <row r="15" spans="1:40" ht="13.5" customHeight="1">
      <c r="A15" s="4"/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06"/>
      <c r="Y15" s="106"/>
      <c r="Z15" s="106"/>
      <c r="AA15" s="10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6"/>
    </row>
    <row r="16" spans="1:40" ht="13.5" customHeight="1">
      <c r="A16" s="4"/>
      <c r="B16" s="200"/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6"/>
    </row>
    <row r="17" spans="1:40" ht="13.5" customHeight="1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6"/>
    </row>
    <row r="18" spans="1:40" ht="13.5" customHeight="1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6"/>
    </row>
    <row r="19" spans="1:40" ht="13.5" customHeight="1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6"/>
    </row>
    <row r="20" spans="1:40" ht="13.5" customHeight="1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6"/>
    </row>
    <row r="21" spans="1:40" ht="13.5" customHeight="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6"/>
    </row>
    <row r="22" spans="1:40" ht="13.5" customHeight="1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6"/>
    </row>
    <row r="23" spans="1:40" ht="13.5" customHeight="1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6"/>
    </row>
    <row r="24" spans="1:40" ht="13.5" customHeight="1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6"/>
    </row>
    <row r="25" spans="1:40" ht="13.5" customHeight="1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6"/>
    </row>
    <row r="26" spans="1:40" ht="13.5" customHeight="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6"/>
    </row>
    <row r="27" spans="1:40" ht="13.5" customHeight="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6"/>
    </row>
    <row r="28" spans="1:40" ht="13.5" customHeight="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6"/>
    </row>
    <row r="29" spans="1:40" ht="13.5" customHeight="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6"/>
    </row>
    <row r="30" spans="1:40" ht="13.5" customHeight="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6"/>
    </row>
    <row r="31" spans="1:40" ht="13.5" customHeight="1" thickBot="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6"/>
    </row>
    <row r="32" spans="1:40" ht="13.5" customHeight="1" thickTop="1">
      <c r="A32" s="4"/>
      <c r="B32" s="5"/>
      <c r="C32" s="5"/>
      <c r="D32" s="5"/>
      <c r="E32" s="5"/>
      <c r="F32" s="201" t="s">
        <v>72</v>
      </c>
      <c r="G32" s="202"/>
      <c r="H32" s="202"/>
      <c r="I32" s="202"/>
      <c r="J32" s="202"/>
      <c r="K32" s="202"/>
      <c r="L32" s="202"/>
      <c r="M32" s="202"/>
      <c r="N32" s="202"/>
      <c r="O32" s="202"/>
      <c r="P32" s="208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  <c r="AC32" s="209"/>
      <c r="AD32" s="209"/>
      <c r="AE32" s="209"/>
      <c r="AF32" s="209"/>
      <c r="AG32" s="209"/>
      <c r="AH32" s="209"/>
      <c r="AI32" s="210"/>
      <c r="AJ32" s="5"/>
      <c r="AK32" s="5"/>
      <c r="AL32" s="5"/>
      <c r="AM32" s="5"/>
      <c r="AN32" s="6"/>
    </row>
    <row r="33" spans="1:40" ht="13.5" customHeight="1">
      <c r="A33" s="4"/>
      <c r="B33" s="5"/>
      <c r="C33" s="5"/>
      <c r="D33" s="5"/>
      <c r="E33" s="5"/>
      <c r="F33" s="203"/>
      <c r="G33" s="204"/>
      <c r="H33" s="204"/>
      <c r="I33" s="204"/>
      <c r="J33" s="204"/>
      <c r="K33" s="204"/>
      <c r="L33" s="204"/>
      <c r="M33" s="204"/>
      <c r="N33" s="204"/>
      <c r="O33" s="204"/>
      <c r="P33" s="211"/>
      <c r="Q33" s="212"/>
      <c r="R33" s="212"/>
      <c r="S33" s="212"/>
      <c r="T33" s="212"/>
      <c r="U33" s="212"/>
      <c r="V33" s="212"/>
      <c r="W33" s="212"/>
      <c r="X33" s="212"/>
      <c r="Y33" s="212"/>
      <c r="Z33" s="212"/>
      <c r="AA33" s="212"/>
      <c r="AB33" s="212"/>
      <c r="AC33" s="212"/>
      <c r="AD33" s="212"/>
      <c r="AE33" s="212"/>
      <c r="AF33" s="212"/>
      <c r="AG33" s="212"/>
      <c r="AH33" s="212"/>
      <c r="AI33" s="213"/>
      <c r="AJ33" s="5"/>
      <c r="AK33" s="5"/>
      <c r="AL33" s="5"/>
      <c r="AM33" s="5"/>
      <c r="AN33" s="6"/>
    </row>
    <row r="34" spans="1:40" ht="13.5" customHeight="1">
      <c r="A34" s="4"/>
      <c r="B34" s="5"/>
      <c r="C34" s="5"/>
      <c r="D34" s="5"/>
      <c r="E34" s="5"/>
      <c r="F34" s="203"/>
      <c r="G34" s="204"/>
      <c r="H34" s="204"/>
      <c r="I34" s="204"/>
      <c r="J34" s="204"/>
      <c r="K34" s="204"/>
      <c r="L34" s="204"/>
      <c r="M34" s="204"/>
      <c r="N34" s="204"/>
      <c r="O34" s="204"/>
      <c r="P34" s="211"/>
      <c r="Q34" s="212"/>
      <c r="R34" s="212"/>
      <c r="S34" s="212"/>
      <c r="T34" s="212"/>
      <c r="U34" s="212"/>
      <c r="V34" s="212"/>
      <c r="W34" s="212"/>
      <c r="X34" s="212"/>
      <c r="Y34" s="212"/>
      <c r="Z34" s="212"/>
      <c r="AA34" s="212"/>
      <c r="AB34" s="212"/>
      <c r="AC34" s="212"/>
      <c r="AD34" s="212"/>
      <c r="AE34" s="212"/>
      <c r="AF34" s="212"/>
      <c r="AG34" s="212"/>
      <c r="AH34" s="212"/>
      <c r="AI34" s="213"/>
      <c r="AJ34" s="5"/>
      <c r="AK34" s="5"/>
      <c r="AL34" s="5"/>
      <c r="AM34" s="5"/>
      <c r="AN34" s="6"/>
    </row>
    <row r="35" spans="1:40" ht="13.5" customHeight="1">
      <c r="A35" s="4"/>
      <c r="B35" s="5"/>
      <c r="C35" s="5"/>
      <c r="D35" s="5"/>
      <c r="E35" s="5"/>
      <c r="F35" s="187" t="s">
        <v>61</v>
      </c>
      <c r="G35" s="188"/>
      <c r="H35" s="188"/>
      <c r="I35" s="188"/>
      <c r="J35" s="188"/>
      <c r="K35" s="188"/>
      <c r="L35" s="188"/>
      <c r="M35" s="188"/>
      <c r="N35" s="188"/>
      <c r="O35" s="188"/>
      <c r="P35" s="205" t="s">
        <v>104</v>
      </c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7"/>
      <c r="AJ35" s="5"/>
      <c r="AK35" s="5"/>
      <c r="AL35" s="5"/>
      <c r="AM35" s="5"/>
      <c r="AN35" s="6"/>
    </row>
    <row r="36" spans="1:40" ht="13.5" customHeight="1">
      <c r="A36" s="4"/>
      <c r="B36" s="5"/>
      <c r="C36" s="5"/>
      <c r="D36" s="5"/>
      <c r="E36" s="5"/>
      <c r="F36" s="187"/>
      <c r="G36" s="188"/>
      <c r="H36" s="188"/>
      <c r="I36" s="188"/>
      <c r="J36" s="188"/>
      <c r="K36" s="188"/>
      <c r="L36" s="188"/>
      <c r="M36" s="188"/>
      <c r="N36" s="188"/>
      <c r="O36" s="188"/>
      <c r="P36" s="205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7"/>
      <c r="AJ36" s="5"/>
      <c r="AK36" s="5"/>
      <c r="AL36" s="5"/>
      <c r="AM36" s="5"/>
      <c r="AN36" s="6"/>
    </row>
    <row r="37" spans="1:40" ht="13.5" customHeight="1">
      <c r="A37" s="4"/>
      <c r="B37" s="5"/>
      <c r="C37" s="5"/>
      <c r="D37" s="5"/>
      <c r="E37" s="5"/>
      <c r="F37" s="187"/>
      <c r="G37" s="188"/>
      <c r="H37" s="188"/>
      <c r="I37" s="188"/>
      <c r="J37" s="188"/>
      <c r="K37" s="188"/>
      <c r="L37" s="188"/>
      <c r="M37" s="188"/>
      <c r="N37" s="188"/>
      <c r="O37" s="188"/>
      <c r="P37" s="205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7"/>
      <c r="AJ37" s="5"/>
      <c r="AK37" s="5"/>
      <c r="AL37" s="5"/>
      <c r="AM37" s="5"/>
      <c r="AN37" s="6"/>
    </row>
    <row r="38" spans="1:40" ht="13.5" customHeight="1">
      <c r="A38" s="4"/>
      <c r="B38" s="5"/>
      <c r="C38" s="5"/>
      <c r="D38" s="5"/>
      <c r="E38" s="5"/>
      <c r="F38" s="187" t="s">
        <v>65</v>
      </c>
      <c r="G38" s="188"/>
      <c r="H38" s="188"/>
      <c r="I38" s="188"/>
      <c r="J38" s="188"/>
      <c r="K38" s="188"/>
      <c r="L38" s="188"/>
      <c r="M38" s="188"/>
      <c r="N38" s="188"/>
      <c r="O38" s="188"/>
      <c r="P38" s="193" t="s">
        <v>93</v>
      </c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5"/>
      <c r="AJ38" s="5"/>
      <c r="AK38" s="5"/>
      <c r="AL38" s="5"/>
      <c r="AM38" s="5"/>
      <c r="AN38" s="6"/>
    </row>
    <row r="39" spans="1:40" ht="13.5" customHeight="1">
      <c r="A39" s="4"/>
      <c r="B39" s="5"/>
      <c r="C39" s="5"/>
      <c r="D39" s="5"/>
      <c r="E39" s="5"/>
      <c r="F39" s="187"/>
      <c r="G39" s="188"/>
      <c r="H39" s="188"/>
      <c r="I39" s="188"/>
      <c r="J39" s="188"/>
      <c r="K39" s="188"/>
      <c r="L39" s="188"/>
      <c r="M39" s="188"/>
      <c r="N39" s="188"/>
      <c r="O39" s="188"/>
      <c r="P39" s="193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5"/>
      <c r="AJ39" s="5"/>
      <c r="AK39" s="5"/>
      <c r="AL39" s="5"/>
      <c r="AM39" s="5"/>
      <c r="AN39" s="6"/>
    </row>
    <row r="40" spans="1:40" ht="13.5" customHeight="1">
      <c r="A40" s="4"/>
      <c r="B40" s="5"/>
      <c r="C40" s="5"/>
      <c r="D40" s="5"/>
      <c r="E40" s="5"/>
      <c r="F40" s="187"/>
      <c r="G40" s="188"/>
      <c r="H40" s="188"/>
      <c r="I40" s="188"/>
      <c r="J40" s="188"/>
      <c r="K40" s="188"/>
      <c r="L40" s="188"/>
      <c r="M40" s="188"/>
      <c r="N40" s="188"/>
      <c r="O40" s="188"/>
      <c r="P40" s="193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5"/>
      <c r="AJ40" s="5"/>
      <c r="AK40" s="5"/>
      <c r="AL40" s="5"/>
      <c r="AM40" s="5"/>
      <c r="AN40" s="6"/>
    </row>
    <row r="41" spans="1:40" ht="13.5" customHeight="1">
      <c r="A41" s="4"/>
      <c r="B41" s="5"/>
      <c r="C41" s="5"/>
      <c r="D41" s="5"/>
      <c r="E41" s="5"/>
      <c r="F41" s="187" t="s">
        <v>73</v>
      </c>
      <c r="G41" s="188"/>
      <c r="H41" s="188"/>
      <c r="I41" s="188"/>
      <c r="J41" s="188"/>
      <c r="K41" s="188"/>
      <c r="L41" s="188"/>
      <c r="M41" s="188"/>
      <c r="N41" s="188"/>
      <c r="O41" s="188"/>
      <c r="P41" s="193" t="s">
        <v>106</v>
      </c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4"/>
      <c r="AH41" s="194"/>
      <c r="AI41" s="195"/>
      <c r="AJ41" s="5"/>
      <c r="AK41" s="5"/>
      <c r="AL41" s="5"/>
      <c r="AM41" s="5"/>
      <c r="AN41" s="6"/>
    </row>
    <row r="42" spans="1:40" ht="13.5" customHeight="1">
      <c r="A42" s="4"/>
      <c r="B42" s="5"/>
      <c r="C42" s="5"/>
      <c r="D42" s="5"/>
      <c r="E42" s="5"/>
      <c r="F42" s="187"/>
      <c r="G42" s="188"/>
      <c r="H42" s="188"/>
      <c r="I42" s="188"/>
      <c r="J42" s="188"/>
      <c r="K42" s="188"/>
      <c r="L42" s="188"/>
      <c r="M42" s="188"/>
      <c r="N42" s="188"/>
      <c r="O42" s="188"/>
      <c r="P42" s="193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5"/>
      <c r="AJ42" s="5"/>
      <c r="AK42" s="5"/>
      <c r="AL42" s="5"/>
      <c r="AM42" s="5"/>
      <c r="AN42" s="6"/>
    </row>
    <row r="43" spans="1:40" ht="13.5" customHeight="1">
      <c r="A43" s="4"/>
      <c r="B43" s="5"/>
      <c r="C43" s="5"/>
      <c r="D43" s="5"/>
      <c r="E43" s="5"/>
      <c r="F43" s="187"/>
      <c r="G43" s="188"/>
      <c r="H43" s="188"/>
      <c r="I43" s="188"/>
      <c r="J43" s="188"/>
      <c r="K43" s="188"/>
      <c r="L43" s="188"/>
      <c r="M43" s="188"/>
      <c r="N43" s="188"/>
      <c r="O43" s="188"/>
      <c r="P43" s="193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5"/>
      <c r="AJ43" s="5"/>
      <c r="AK43" s="5"/>
      <c r="AL43" s="5"/>
      <c r="AM43" s="5"/>
      <c r="AN43" s="6"/>
    </row>
    <row r="44" spans="1:40" ht="13.5" customHeight="1">
      <c r="A44" s="4"/>
      <c r="B44" s="5"/>
      <c r="C44" s="5"/>
      <c r="D44" s="5"/>
      <c r="E44" s="5"/>
      <c r="F44" s="189" t="s">
        <v>78</v>
      </c>
      <c r="G44" s="190"/>
      <c r="H44" s="190"/>
      <c r="I44" s="190"/>
      <c r="J44" s="190"/>
      <c r="K44" s="190"/>
      <c r="L44" s="190"/>
      <c r="M44" s="190"/>
      <c r="N44" s="190"/>
      <c r="O44" s="190"/>
      <c r="P44" s="193" t="s">
        <v>107</v>
      </c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5"/>
      <c r="AJ44" s="5"/>
      <c r="AK44" s="5"/>
      <c r="AL44" s="5"/>
      <c r="AM44" s="5"/>
      <c r="AN44" s="6"/>
    </row>
    <row r="45" spans="1:40" ht="13.5" customHeight="1">
      <c r="A45" s="4"/>
      <c r="B45" s="5"/>
      <c r="C45" s="5"/>
      <c r="D45" s="5"/>
      <c r="E45" s="5"/>
      <c r="F45" s="189"/>
      <c r="G45" s="190"/>
      <c r="H45" s="190"/>
      <c r="I45" s="190"/>
      <c r="J45" s="190"/>
      <c r="K45" s="190"/>
      <c r="L45" s="190"/>
      <c r="M45" s="190"/>
      <c r="N45" s="190"/>
      <c r="O45" s="190"/>
      <c r="P45" s="193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5"/>
      <c r="AJ45" s="5"/>
      <c r="AK45" s="5"/>
      <c r="AL45" s="5"/>
      <c r="AM45" s="5"/>
      <c r="AN45" s="6"/>
    </row>
    <row r="46" spans="1:40" ht="13.5" customHeight="1">
      <c r="A46" s="4"/>
      <c r="B46" s="5"/>
      <c r="C46" s="5"/>
      <c r="D46" s="5"/>
      <c r="E46" s="5"/>
      <c r="F46" s="189"/>
      <c r="G46" s="190"/>
      <c r="H46" s="190"/>
      <c r="I46" s="190"/>
      <c r="J46" s="190"/>
      <c r="K46" s="190"/>
      <c r="L46" s="190"/>
      <c r="M46" s="190"/>
      <c r="N46" s="190"/>
      <c r="O46" s="190"/>
      <c r="P46" s="193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5"/>
      <c r="AJ46" s="5"/>
      <c r="AK46" s="5"/>
      <c r="AL46" s="5"/>
      <c r="AM46" s="5"/>
      <c r="AN46" s="6"/>
    </row>
    <row r="47" spans="1:40" ht="13.5" customHeight="1">
      <c r="A47" s="4"/>
      <c r="B47" s="5"/>
      <c r="C47" s="5"/>
      <c r="D47" s="5"/>
      <c r="E47" s="5"/>
      <c r="F47" s="189" t="s">
        <v>89</v>
      </c>
      <c r="G47" s="190"/>
      <c r="H47" s="190"/>
      <c r="I47" s="190"/>
      <c r="J47" s="190"/>
      <c r="K47" s="190"/>
      <c r="L47" s="190"/>
      <c r="M47" s="190"/>
      <c r="N47" s="190"/>
      <c r="O47" s="190"/>
      <c r="P47" s="193" t="s">
        <v>108</v>
      </c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5"/>
      <c r="AJ47" s="5"/>
      <c r="AK47" s="5"/>
      <c r="AL47" s="5"/>
      <c r="AM47" s="5"/>
      <c r="AN47" s="6"/>
    </row>
    <row r="48" spans="1:40" ht="13.5" customHeight="1">
      <c r="A48" s="4"/>
      <c r="B48" s="5"/>
      <c r="C48" s="5"/>
      <c r="D48" s="5"/>
      <c r="E48" s="5"/>
      <c r="F48" s="189"/>
      <c r="G48" s="190"/>
      <c r="H48" s="190"/>
      <c r="I48" s="190"/>
      <c r="J48" s="190"/>
      <c r="K48" s="190"/>
      <c r="L48" s="190"/>
      <c r="M48" s="190"/>
      <c r="N48" s="190"/>
      <c r="O48" s="190"/>
      <c r="P48" s="193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5"/>
      <c r="AJ48" s="5"/>
      <c r="AK48" s="5"/>
      <c r="AL48" s="5"/>
      <c r="AM48" s="5"/>
      <c r="AN48" s="6"/>
    </row>
    <row r="49" spans="1:40" ht="13.5" customHeight="1" thickBot="1">
      <c r="A49" s="4"/>
      <c r="B49" s="5"/>
      <c r="C49" s="5"/>
      <c r="D49" s="5"/>
      <c r="E49" s="5"/>
      <c r="F49" s="191"/>
      <c r="G49" s="192"/>
      <c r="H49" s="192"/>
      <c r="I49" s="192"/>
      <c r="J49" s="192"/>
      <c r="K49" s="192"/>
      <c r="L49" s="192"/>
      <c r="M49" s="192"/>
      <c r="N49" s="192"/>
      <c r="O49" s="192"/>
      <c r="P49" s="196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  <c r="AC49" s="197"/>
      <c r="AD49" s="197"/>
      <c r="AE49" s="197"/>
      <c r="AF49" s="197"/>
      <c r="AG49" s="197"/>
      <c r="AH49" s="197"/>
      <c r="AI49" s="198"/>
      <c r="AJ49" s="5"/>
      <c r="AK49" s="5"/>
      <c r="AL49" s="5"/>
      <c r="AM49" s="5"/>
      <c r="AN49" s="6"/>
    </row>
    <row r="50" spans="1:40" ht="13.5" customHeight="1" thickTop="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</row>
    <row r="51" spans="1:40" ht="13.5" customHeight="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6"/>
    </row>
    <row r="52" spans="1:40" ht="13.5" customHeight="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6"/>
    </row>
    <row r="53" spans="1:40" ht="13.5" customHeight="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6"/>
    </row>
    <row r="54" spans="1:40" ht="13.5" customHeight="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6"/>
    </row>
    <row r="55" spans="1:40" ht="13.5" customHeight="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6"/>
    </row>
    <row r="56" spans="1:40" ht="13.5" customHeight="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6"/>
    </row>
    <row r="57" spans="1:40" ht="13.5" customHeight="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6"/>
    </row>
    <row r="58" spans="1:40" ht="13.5" customHeight="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6"/>
    </row>
    <row r="59" spans="1:40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6"/>
    </row>
    <row r="60" spans="1:40" ht="13.5" customHeight="1">
      <c r="A60" s="4"/>
      <c r="B60" s="5"/>
      <c r="C60" s="5"/>
      <c r="D60" s="5"/>
      <c r="E60" s="5"/>
      <c r="F60" s="5"/>
      <c r="G60" s="5"/>
      <c r="H60" s="5"/>
      <c r="I60" s="186" t="s">
        <v>82</v>
      </c>
      <c r="J60" s="186"/>
      <c r="K60" s="186"/>
      <c r="L60" s="186"/>
      <c r="M60" s="186"/>
      <c r="N60" s="186"/>
      <c r="O60" s="186"/>
      <c r="P60" s="186"/>
      <c r="Q60" s="185" t="str">
        <f>更新履歴!U2</f>
        <v>1.2</v>
      </c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1"/>
      <c r="AF60" s="5"/>
      <c r="AG60" s="5"/>
      <c r="AH60" s="5"/>
      <c r="AI60" s="5"/>
      <c r="AJ60" s="5"/>
      <c r="AK60" s="5"/>
      <c r="AL60" s="5"/>
      <c r="AM60" s="5"/>
      <c r="AN60" s="6"/>
    </row>
    <row r="61" spans="1:40" ht="13.5" customHeight="1">
      <c r="A61" s="4"/>
      <c r="B61" s="5"/>
      <c r="C61" s="5"/>
      <c r="D61" s="5"/>
      <c r="E61" s="5"/>
      <c r="F61" s="5"/>
      <c r="G61" s="5"/>
      <c r="H61" s="5"/>
      <c r="I61" s="186"/>
      <c r="J61" s="186"/>
      <c r="K61" s="186"/>
      <c r="L61" s="186"/>
      <c r="M61" s="186"/>
      <c r="N61" s="186"/>
      <c r="O61" s="186"/>
      <c r="P61" s="186"/>
      <c r="Q61" s="182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4"/>
      <c r="AF61" s="5"/>
      <c r="AG61" s="5"/>
      <c r="AH61" s="5"/>
      <c r="AI61" s="5"/>
      <c r="AJ61" s="5"/>
      <c r="AK61" s="5"/>
      <c r="AL61" s="5"/>
      <c r="AM61" s="5"/>
      <c r="AN61" s="6"/>
    </row>
    <row r="62" spans="1:40" ht="13.5" customHeight="1">
      <c r="A62" s="7"/>
      <c r="B62" s="8"/>
      <c r="C62" s="8"/>
      <c r="D62" s="8"/>
      <c r="E62" s="8"/>
      <c r="F62" s="8"/>
      <c r="G62" s="8"/>
      <c r="H62" s="8"/>
      <c r="I62" s="186" t="s">
        <v>94</v>
      </c>
      <c r="J62" s="186"/>
      <c r="K62" s="186"/>
      <c r="L62" s="186"/>
      <c r="M62" s="186"/>
      <c r="N62" s="186"/>
      <c r="O62" s="186"/>
      <c r="P62" s="186"/>
      <c r="Q62" s="179">
        <f>更新履歴!AK1</f>
        <v>42888</v>
      </c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1"/>
      <c r="AF62" s="8"/>
      <c r="AG62" s="8"/>
      <c r="AH62" s="8"/>
      <c r="AI62" s="8"/>
      <c r="AJ62" s="8"/>
      <c r="AK62" s="8"/>
      <c r="AL62" s="8"/>
      <c r="AM62" s="8"/>
      <c r="AN62" s="9"/>
    </row>
    <row r="63" spans="1:40" ht="13.5" customHeight="1">
      <c r="A63" s="7"/>
      <c r="B63" s="8"/>
      <c r="C63" s="8"/>
      <c r="D63" s="8"/>
      <c r="E63" s="8"/>
      <c r="F63" s="8"/>
      <c r="G63" s="8"/>
      <c r="H63" s="8"/>
      <c r="I63" s="186"/>
      <c r="J63" s="186"/>
      <c r="K63" s="186"/>
      <c r="L63" s="186"/>
      <c r="M63" s="186"/>
      <c r="N63" s="186"/>
      <c r="O63" s="186"/>
      <c r="P63" s="186"/>
      <c r="Q63" s="182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4"/>
      <c r="AF63" s="8"/>
      <c r="AG63" s="8"/>
      <c r="AH63" s="8"/>
      <c r="AI63" s="8"/>
      <c r="AJ63" s="8"/>
      <c r="AK63" s="8"/>
      <c r="AL63" s="8"/>
      <c r="AM63" s="8"/>
      <c r="AN63" s="9"/>
    </row>
    <row r="64" spans="1:40" ht="13.5" customHeight="1">
      <c r="A64" s="7"/>
      <c r="B64" s="8"/>
      <c r="C64" s="8"/>
      <c r="D64" s="8"/>
      <c r="E64" s="8"/>
      <c r="F64" s="8"/>
      <c r="G64" s="8"/>
      <c r="H64" s="8"/>
      <c r="I64" s="186" t="s">
        <v>95</v>
      </c>
      <c r="J64" s="186"/>
      <c r="K64" s="186"/>
      <c r="L64" s="186"/>
      <c r="M64" s="186"/>
      <c r="N64" s="186"/>
      <c r="O64" s="186"/>
      <c r="P64" s="186"/>
      <c r="Q64" s="179" t="str">
        <f>更新履歴!AK2</f>
        <v>SHIFT青山</v>
      </c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1"/>
      <c r="AF64" s="8"/>
      <c r="AG64" s="8"/>
      <c r="AH64" s="8"/>
      <c r="AI64" s="8"/>
      <c r="AJ64" s="8"/>
      <c r="AK64" s="8"/>
      <c r="AL64" s="8"/>
      <c r="AM64" s="8"/>
      <c r="AN64" s="9"/>
    </row>
    <row r="65" spans="1:40" ht="13.5" customHeight="1">
      <c r="A65" s="7"/>
      <c r="B65" s="8"/>
      <c r="C65" s="8"/>
      <c r="D65" s="8"/>
      <c r="E65" s="8"/>
      <c r="F65" s="8"/>
      <c r="G65" s="8"/>
      <c r="H65" s="8"/>
      <c r="I65" s="186"/>
      <c r="J65" s="186"/>
      <c r="K65" s="186"/>
      <c r="L65" s="186"/>
      <c r="M65" s="186"/>
      <c r="N65" s="186"/>
      <c r="O65" s="186"/>
      <c r="P65" s="186"/>
      <c r="Q65" s="182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4"/>
      <c r="AF65" s="8"/>
      <c r="AG65" s="8"/>
      <c r="AH65" s="8"/>
      <c r="AI65" s="8"/>
      <c r="AJ65" s="8"/>
      <c r="AK65" s="8"/>
      <c r="AL65" s="8"/>
      <c r="AM65" s="8"/>
      <c r="AN65" s="9"/>
    </row>
    <row r="66" spans="1:40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9"/>
    </row>
    <row r="67" spans="1:40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9"/>
    </row>
    <row r="68" spans="1:40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9"/>
    </row>
    <row r="69" spans="1:40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9"/>
    </row>
    <row r="70" spans="1:40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9"/>
    </row>
    <row r="71" spans="1:40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9"/>
    </row>
    <row r="72" spans="1:40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9"/>
    </row>
    <row r="73" spans="1:40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9"/>
    </row>
    <row r="74" spans="1:40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9"/>
    </row>
    <row r="75" spans="1:40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9"/>
    </row>
    <row r="76" spans="1:40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9"/>
    </row>
    <row r="77" spans="1:40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9"/>
    </row>
    <row r="78" spans="1:40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2"/>
    </row>
  </sheetData>
  <sheetProtection selectLockedCells="1" selectUnlockedCells="1"/>
  <mergeCells count="19">
    <mergeCell ref="F38:O40"/>
    <mergeCell ref="F47:O49"/>
    <mergeCell ref="P47:AI49"/>
    <mergeCell ref="B11:W16"/>
    <mergeCell ref="F44:O46"/>
    <mergeCell ref="P44:AI46"/>
    <mergeCell ref="F32:O34"/>
    <mergeCell ref="F41:O43"/>
    <mergeCell ref="P35:AI37"/>
    <mergeCell ref="P38:AI40"/>
    <mergeCell ref="P32:AI34"/>
    <mergeCell ref="P41:AI43"/>
    <mergeCell ref="F35:O37"/>
    <mergeCell ref="Q64:AE65"/>
    <mergeCell ref="Q60:AE61"/>
    <mergeCell ref="Q62:AE63"/>
    <mergeCell ref="I64:P65"/>
    <mergeCell ref="I62:P63"/>
    <mergeCell ref="I60:P61"/>
  </mergeCells>
  <phoneticPr fontId="14"/>
  <dataValidations count="1">
    <dataValidation type="list" allowBlank="1" showInputMessage="1" showErrorMessage="1" sqref="B11">
      <formula1>仕様書名</formula1>
    </dataValidation>
  </dataValidations>
  <pageMargins left="0.7" right="0.7" top="0.75" bottom="0.75" header="0.51180555555555551" footer="0.51180555555555551"/>
  <pageSetup paperSize="9" scale="6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52"/>
  <sheetViews>
    <sheetView showGridLines="0" view="pageBreakPreview" zoomScale="70" zoomScaleNormal="100" zoomScaleSheetLayoutView="70" workbookViewId="0">
      <selection sqref="A1:F2"/>
    </sheetView>
  </sheetViews>
  <sheetFormatPr defaultColWidth="3" defaultRowHeight="13.5"/>
  <sheetData>
    <row r="1" spans="1:40" ht="13.5" customHeight="1" thickBot="1">
      <c r="A1" s="214" t="s">
        <v>79</v>
      </c>
      <c r="B1" s="215">
        <v>0</v>
      </c>
      <c r="C1" s="215"/>
      <c r="D1" s="215"/>
      <c r="E1" s="215">
        <v>0</v>
      </c>
      <c r="F1" s="215">
        <v>0</v>
      </c>
      <c r="G1" s="218" t="str">
        <f>表紙!B11</f>
        <v>機能テスト</v>
      </c>
      <c r="H1" s="218">
        <v>0</v>
      </c>
      <c r="I1" s="218">
        <v>0</v>
      </c>
      <c r="J1" s="218">
        <v>0</v>
      </c>
      <c r="K1" s="218">
        <v>0</v>
      </c>
      <c r="L1" s="218">
        <v>0</v>
      </c>
      <c r="M1" s="218">
        <v>0</v>
      </c>
      <c r="N1" s="218">
        <v>0</v>
      </c>
      <c r="O1" s="218">
        <v>0</v>
      </c>
      <c r="P1" s="218">
        <v>0</v>
      </c>
      <c r="Q1" s="220" t="s">
        <v>60</v>
      </c>
      <c r="R1" s="220">
        <v>0</v>
      </c>
      <c r="S1" s="220">
        <v>0</v>
      </c>
      <c r="T1" s="220">
        <v>0</v>
      </c>
      <c r="U1" s="221">
        <f>表紙!P32</f>
        <v>0</v>
      </c>
      <c r="V1" s="222"/>
      <c r="W1" s="222"/>
      <c r="X1" s="222"/>
      <c r="Y1" s="220" t="s">
        <v>0</v>
      </c>
      <c r="Z1" s="220">
        <v>0</v>
      </c>
      <c r="AA1" s="220">
        <v>0</v>
      </c>
      <c r="AB1" s="220">
        <v>0</v>
      </c>
      <c r="AC1" s="223">
        <f>表紙!Q62</f>
        <v>42888</v>
      </c>
      <c r="AD1" s="223"/>
      <c r="AE1" s="223"/>
      <c r="AF1" s="223"/>
      <c r="AG1" s="220" t="s">
        <v>1</v>
      </c>
      <c r="AH1" s="220">
        <v>0</v>
      </c>
      <c r="AI1" s="220">
        <v>0</v>
      </c>
      <c r="AJ1" s="220">
        <v>0</v>
      </c>
      <c r="AK1" s="223">
        <f>MAX(A7:F52)</f>
        <v>42888</v>
      </c>
      <c r="AL1" s="223"/>
      <c r="AM1" s="223"/>
      <c r="AN1" s="224"/>
    </row>
    <row r="2" spans="1:40" ht="13.5" customHeight="1">
      <c r="A2" s="216">
        <v>0</v>
      </c>
      <c r="B2" s="217">
        <v>0</v>
      </c>
      <c r="C2" s="217"/>
      <c r="D2" s="217"/>
      <c r="E2" s="217">
        <v>0</v>
      </c>
      <c r="F2" s="217">
        <v>0</v>
      </c>
      <c r="G2" s="219">
        <v>0</v>
      </c>
      <c r="H2" s="219">
        <v>0</v>
      </c>
      <c r="I2" s="219">
        <v>0</v>
      </c>
      <c r="J2" s="219">
        <v>0</v>
      </c>
      <c r="K2" s="219">
        <v>0</v>
      </c>
      <c r="L2" s="219">
        <v>0</v>
      </c>
      <c r="M2" s="219">
        <v>0</v>
      </c>
      <c r="N2" s="219">
        <v>0</v>
      </c>
      <c r="O2" s="219">
        <v>0</v>
      </c>
      <c r="P2" s="219">
        <v>0</v>
      </c>
      <c r="Q2" s="225" t="s">
        <v>83</v>
      </c>
      <c r="R2" s="225">
        <v>0</v>
      </c>
      <c r="S2" s="225">
        <v>0</v>
      </c>
      <c r="T2" s="225">
        <v>0</v>
      </c>
      <c r="U2" s="226" t="str">
        <f>TEXT(MAX(G7:L52),"0.0")</f>
        <v>1.2</v>
      </c>
      <c r="V2" s="227"/>
      <c r="W2" s="227"/>
      <c r="X2" s="227"/>
      <c r="Y2" s="228" t="s">
        <v>3</v>
      </c>
      <c r="Z2" s="228">
        <v>0</v>
      </c>
      <c r="AA2" s="228">
        <v>0</v>
      </c>
      <c r="AB2" s="228">
        <v>0</v>
      </c>
      <c r="AC2" s="223" t="str">
        <f>表紙!Q64</f>
        <v>SHIFT青山</v>
      </c>
      <c r="AD2" s="223"/>
      <c r="AE2" s="223"/>
      <c r="AF2" s="223"/>
      <c r="AG2" s="228" t="s">
        <v>4</v>
      </c>
      <c r="AH2" s="228">
        <v>0</v>
      </c>
      <c r="AI2" s="228">
        <v>0</v>
      </c>
      <c r="AJ2" s="228">
        <v>0</v>
      </c>
      <c r="AK2" s="229" t="str">
        <f>VLOOKUP(AK1,A7:R52,13,FALSE)</f>
        <v>SHIFT青山</v>
      </c>
      <c r="AL2" s="230"/>
      <c r="AM2" s="230"/>
      <c r="AN2" s="231"/>
    </row>
    <row r="3" spans="1:40">
      <c r="A3" s="232" t="s">
        <v>61</v>
      </c>
      <c r="B3" s="233">
        <v>0</v>
      </c>
      <c r="C3" s="233">
        <v>0</v>
      </c>
      <c r="D3" s="233">
        <v>0</v>
      </c>
      <c r="E3" s="233">
        <v>0</v>
      </c>
      <c r="F3" s="233">
        <v>0</v>
      </c>
      <c r="G3" s="244" t="str">
        <f>表紙!P35</f>
        <v>001</v>
      </c>
      <c r="H3" s="245"/>
      <c r="I3" s="245"/>
      <c r="J3" s="245"/>
      <c r="K3" s="245"/>
      <c r="L3" s="245"/>
      <c r="M3" s="245"/>
      <c r="N3" s="245"/>
      <c r="O3" s="245"/>
      <c r="P3" s="246"/>
      <c r="Q3" s="242" t="s">
        <v>65</v>
      </c>
      <c r="R3" s="243">
        <v>0</v>
      </c>
      <c r="S3" s="243">
        <v>0</v>
      </c>
      <c r="T3" s="243">
        <v>0</v>
      </c>
      <c r="U3" s="244" t="str">
        <f>表紙!P38</f>
        <v>記帳くん Cloud</v>
      </c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  <c r="AK3" s="245"/>
      <c r="AL3" s="245"/>
      <c r="AM3" s="245"/>
      <c r="AN3" s="247"/>
    </row>
    <row r="4" spans="1:40">
      <c r="A4" s="232" t="s">
        <v>73</v>
      </c>
      <c r="B4" s="233">
        <v>0</v>
      </c>
      <c r="C4" s="233">
        <v>0</v>
      </c>
      <c r="D4" s="233">
        <v>0</v>
      </c>
      <c r="E4" s="233">
        <v>0</v>
      </c>
      <c r="F4" s="234">
        <v>0</v>
      </c>
      <c r="G4" s="248" t="str">
        <f>表紙!P41</f>
        <v>v1.01</v>
      </c>
      <c r="H4" s="249"/>
      <c r="I4" s="249"/>
      <c r="J4" s="249"/>
      <c r="K4" s="249"/>
      <c r="L4" s="249"/>
      <c r="M4" s="249"/>
      <c r="N4" s="249"/>
      <c r="O4" s="249"/>
      <c r="P4" s="249"/>
      <c r="Q4" s="250" t="s">
        <v>80</v>
      </c>
      <c r="R4" s="251">
        <v>0</v>
      </c>
      <c r="S4" s="251">
        <v>0</v>
      </c>
      <c r="T4" s="252">
        <v>0</v>
      </c>
      <c r="U4" s="245" t="str">
        <f>表紙!P44</f>
        <v>システム履歴</v>
      </c>
      <c r="V4" s="245"/>
      <c r="W4" s="245"/>
      <c r="X4" s="245"/>
      <c r="Y4" s="245"/>
      <c r="Z4" s="245"/>
      <c r="AA4" s="245"/>
      <c r="AB4" s="245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7"/>
    </row>
    <row r="5" spans="1:40">
      <c r="A5" s="235"/>
      <c r="B5" s="235">
        <v>0</v>
      </c>
      <c r="C5" s="235">
        <v>0</v>
      </c>
      <c r="D5" s="235">
        <v>0</v>
      </c>
      <c r="E5" s="235">
        <v>0</v>
      </c>
      <c r="F5" s="235">
        <v>0</v>
      </c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36"/>
      <c r="X5" s="236"/>
      <c r="Y5" s="236"/>
      <c r="Z5" s="236"/>
      <c r="AA5" s="236"/>
      <c r="AB5" s="236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</row>
    <row r="6" spans="1:40">
      <c r="A6" s="237" t="s">
        <v>5</v>
      </c>
      <c r="B6" s="238"/>
      <c r="C6" s="238"/>
      <c r="D6" s="238"/>
      <c r="E6" s="238"/>
      <c r="F6" s="238"/>
      <c r="G6" s="239" t="s">
        <v>2</v>
      </c>
      <c r="H6" s="239"/>
      <c r="I6" s="239"/>
      <c r="J6" s="239"/>
      <c r="K6" s="239"/>
      <c r="L6" s="239"/>
      <c r="M6" s="239" t="s">
        <v>4</v>
      </c>
      <c r="N6" s="239"/>
      <c r="O6" s="239"/>
      <c r="P6" s="239"/>
      <c r="Q6" s="239"/>
      <c r="R6" s="239"/>
      <c r="S6" s="240" t="s">
        <v>6</v>
      </c>
      <c r="T6" s="240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  <c r="AI6" s="240"/>
      <c r="AJ6" s="240"/>
      <c r="AK6" s="240"/>
      <c r="AL6" s="240"/>
      <c r="AM6" s="240"/>
      <c r="AN6" s="241"/>
    </row>
    <row r="7" spans="1:40">
      <c r="A7" s="253">
        <v>42872</v>
      </c>
      <c r="B7" s="254"/>
      <c r="C7" s="254"/>
      <c r="D7" s="254"/>
      <c r="E7" s="254"/>
      <c r="F7" s="255"/>
      <c r="G7" s="256">
        <v>1</v>
      </c>
      <c r="H7" s="254"/>
      <c r="I7" s="254"/>
      <c r="J7" s="254"/>
      <c r="K7" s="254"/>
      <c r="L7" s="255"/>
      <c r="M7" s="257" t="s">
        <v>283</v>
      </c>
      <c r="N7" s="254"/>
      <c r="O7" s="254"/>
      <c r="P7" s="254"/>
      <c r="Q7" s="254"/>
      <c r="R7" s="255"/>
      <c r="S7" s="258" t="s">
        <v>109</v>
      </c>
      <c r="T7" s="254"/>
      <c r="U7" s="254"/>
      <c r="V7" s="254"/>
      <c r="W7" s="254"/>
      <c r="X7" s="254"/>
      <c r="Y7" s="254"/>
      <c r="Z7" s="254"/>
      <c r="AA7" s="254"/>
      <c r="AB7" s="254"/>
      <c r="AC7" s="254"/>
      <c r="AD7" s="254"/>
      <c r="AE7" s="254"/>
      <c r="AF7" s="254"/>
      <c r="AG7" s="254"/>
      <c r="AH7" s="254"/>
      <c r="AI7" s="254"/>
      <c r="AJ7" s="254"/>
      <c r="AK7" s="254"/>
      <c r="AL7" s="254"/>
      <c r="AM7" s="254"/>
      <c r="AN7" s="255"/>
    </row>
    <row r="8" spans="1:40">
      <c r="A8" s="253">
        <v>42877</v>
      </c>
      <c r="B8" s="254"/>
      <c r="C8" s="254"/>
      <c r="D8" s="254"/>
      <c r="E8" s="254"/>
      <c r="F8" s="255"/>
      <c r="G8" s="256">
        <v>1.1000000000000001</v>
      </c>
      <c r="H8" s="254"/>
      <c r="I8" s="254"/>
      <c r="J8" s="254"/>
      <c r="K8" s="254"/>
      <c r="L8" s="255"/>
      <c r="M8" s="257" t="s">
        <v>283</v>
      </c>
      <c r="N8" s="254"/>
      <c r="O8" s="254"/>
      <c r="P8" s="254"/>
      <c r="Q8" s="254"/>
      <c r="R8" s="255"/>
      <c r="S8" s="258" t="s">
        <v>350</v>
      </c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4"/>
      <c r="AK8" s="254"/>
      <c r="AL8" s="254"/>
      <c r="AM8" s="254"/>
      <c r="AN8" s="255"/>
    </row>
    <row r="9" spans="1:40">
      <c r="A9" s="259">
        <v>42888</v>
      </c>
      <c r="B9" s="260"/>
      <c r="C9" s="260"/>
      <c r="D9" s="260"/>
      <c r="E9" s="260"/>
      <c r="F9" s="260"/>
      <c r="G9" s="261">
        <v>1.2</v>
      </c>
      <c r="H9" s="262"/>
      <c r="I9" s="262"/>
      <c r="J9" s="262"/>
      <c r="K9" s="262"/>
      <c r="L9" s="262"/>
      <c r="M9" s="263" t="s">
        <v>283</v>
      </c>
      <c r="N9" s="263"/>
      <c r="O9" s="263"/>
      <c r="P9" s="263"/>
      <c r="Q9" s="263"/>
      <c r="R9" s="263"/>
      <c r="S9" s="264" t="s">
        <v>356</v>
      </c>
      <c r="T9" s="264"/>
      <c r="U9" s="264"/>
      <c r="V9" s="264"/>
      <c r="W9" s="264"/>
      <c r="X9" s="264"/>
      <c r="Y9" s="264"/>
      <c r="Z9" s="264"/>
      <c r="AA9" s="264"/>
      <c r="AB9" s="264"/>
      <c r="AC9" s="264"/>
      <c r="AD9" s="264"/>
      <c r="AE9" s="264"/>
      <c r="AF9" s="264"/>
      <c r="AG9" s="264"/>
      <c r="AH9" s="264"/>
      <c r="AI9" s="264"/>
      <c r="AJ9" s="264"/>
      <c r="AK9" s="264"/>
      <c r="AL9" s="264"/>
      <c r="AM9" s="264"/>
      <c r="AN9" s="265"/>
    </row>
    <row r="10" spans="1:40">
      <c r="A10" s="266"/>
      <c r="B10" s="267"/>
      <c r="C10" s="267"/>
      <c r="D10" s="267"/>
      <c r="E10" s="267"/>
      <c r="F10" s="267"/>
      <c r="G10" s="261"/>
      <c r="H10" s="262"/>
      <c r="I10" s="262"/>
      <c r="J10" s="262"/>
      <c r="K10" s="262"/>
      <c r="L10" s="262"/>
      <c r="M10" s="263"/>
      <c r="N10" s="263"/>
      <c r="O10" s="263"/>
      <c r="P10" s="263"/>
      <c r="Q10" s="263"/>
      <c r="R10" s="263"/>
      <c r="S10" s="268"/>
      <c r="T10" s="268"/>
      <c r="U10" s="268"/>
      <c r="V10" s="268"/>
      <c r="W10" s="268"/>
      <c r="X10" s="268"/>
      <c r="Y10" s="268"/>
      <c r="Z10" s="268"/>
      <c r="AA10" s="268"/>
      <c r="AB10" s="268"/>
      <c r="AC10" s="268"/>
      <c r="AD10" s="268"/>
      <c r="AE10" s="268"/>
      <c r="AF10" s="268"/>
      <c r="AG10" s="268"/>
      <c r="AH10" s="268"/>
      <c r="AI10" s="268"/>
      <c r="AJ10" s="268"/>
      <c r="AK10" s="268"/>
      <c r="AL10" s="268"/>
      <c r="AM10" s="268"/>
      <c r="AN10" s="269"/>
    </row>
    <row r="11" spans="1:40">
      <c r="A11" s="266"/>
      <c r="B11" s="267"/>
      <c r="C11" s="267"/>
      <c r="D11" s="267"/>
      <c r="E11" s="267"/>
      <c r="F11" s="267"/>
      <c r="G11" s="261"/>
      <c r="H11" s="262"/>
      <c r="I11" s="262"/>
      <c r="J11" s="262"/>
      <c r="K11" s="262"/>
      <c r="L11" s="262"/>
      <c r="M11" s="263"/>
      <c r="N11" s="263"/>
      <c r="O11" s="263"/>
      <c r="P11" s="263"/>
      <c r="Q11" s="263"/>
      <c r="R11" s="263"/>
      <c r="S11" s="268"/>
      <c r="T11" s="268"/>
      <c r="U11" s="268"/>
      <c r="V11" s="268"/>
      <c r="W11" s="268"/>
      <c r="X11" s="268"/>
      <c r="Y11" s="268"/>
      <c r="Z11" s="268"/>
      <c r="AA11" s="268"/>
      <c r="AB11" s="268"/>
      <c r="AC11" s="268"/>
      <c r="AD11" s="268"/>
      <c r="AE11" s="268"/>
      <c r="AF11" s="268"/>
      <c r="AG11" s="268"/>
      <c r="AH11" s="268"/>
      <c r="AI11" s="268"/>
      <c r="AJ11" s="268"/>
      <c r="AK11" s="268"/>
      <c r="AL11" s="268"/>
      <c r="AM11" s="268"/>
      <c r="AN11" s="269"/>
    </row>
    <row r="12" spans="1:40">
      <c r="A12" s="266"/>
      <c r="B12" s="267"/>
      <c r="C12" s="267"/>
      <c r="D12" s="267"/>
      <c r="E12" s="267"/>
      <c r="F12" s="267"/>
      <c r="G12" s="261"/>
      <c r="H12" s="262"/>
      <c r="I12" s="262"/>
      <c r="J12" s="262"/>
      <c r="K12" s="262"/>
      <c r="L12" s="262"/>
      <c r="M12" s="263"/>
      <c r="N12" s="263"/>
      <c r="O12" s="263"/>
      <c r="P12" s="263"/>
      <c r="Q12" s="263"/>
      <c r="R12" s="263"/>
      <c r="S12" s="268"/>
      <c r="T12" s="268"/>
      <c r="U12" s="268"/>
      <c r="V12" s="268"/>
      <c r="W12" s="268"/>
      <c r="X12" s="268"/>
      <c r="Y12" s="268"/>
      <c r="Z12" s="268"/>
      <c r="AA12" s="268"/>
      <c r="AB12" s="268"/>
      <c r="AC12" s="268"/>
      <c r="AD12" s="268"/>
      <c r="AE12" s="268"/>
      <c r="AF12" s="268"/>
      <c r="AG12" s="268"/>
      <c r="AH12" s="268"/>
      <c r="AI12" s="268"/>
      <c r="AJ12" s="268"/>
      <c r="AK12" s="268"/>
      <c r="AL12" s="268"/>
      <c r="AM12" s="268"/>
      <c r="AN12" s="269"/>
    </row>
    <row r="13" spans="1:40">
      <c r="A13" s="266"/>
      <c r="B13" s="267"/>
      <c r="C13" s="267"/>
      <c r="D13" s="267"/>
      <c r="E13" s="267"/>
      <c r="F13" s="267"/>
      <c r="G13" s="261"/>
      <c r="H13" s="262"/>
      <c r="I13" s="262"/>
      <c r="J13" s="262"/>
      <c r="K13" s="262"/>
      <c r="L13" s="262"/>
      <c r="M13" s="263"/>
      <c r="N13" s="263"/>
      <c r="O13" s="263"/>
      <c r="P13" s="263"/>
      <c r="Q13" s="263"/>
      <c r="R13" s="263"/>
      <c r="S13" s="268"/>
      <c r="T13" s="268"/>
      <c r="U13" s="268"/>
      <c r="V13" s="268"/>
      <c r="W13" s="268"/>
      <c r="X13" s="268"/>
      <c r="Y13" s="268"/>
      <c r="Z13" s="268"/>
      <c r="AA13" s="268"/>
      <c r="AB13" s="268"/>
      <c r="AC13" s="268"/>
      <c r="AD13" s="268"/>
      <c r="AE13" s="268"/>
      <c r="AF13" s="268"/>
      <c r="AG13" s="268"/>
      <c r="AH13" s="268"/>
      <c r="AI13" s="268"/>
      <c r="AJ13" s="268"/>
      <c r="AK13" s="268"/>
      <c r="AL13" s="268"/>
      <c r="AM13" s="268"/>
      <c r="AN13" s="269"/>
    </row>
    <row r="14" spans="1:40">
      <c r="A14" s="266"/>
      <c r="B14" s="267"/>
      <c r="C14" s="267"/>
      <c r="D14" s="267"/>
      <c r="E14" s="267"/>
      <c r="F14" s="267"/>
      <c r="G14" s="261"/>
      <c r="H14" s="262"/>
      <c r="I14" s="262"/>
      <c r="J14" s="262"/>
      <c r="K14" s="262"/>
      <c r="L14" s="262"/>
      <c r="M14" s="263"/>
      <c r="N14" s="263"/>
      <c r="O14" s="263"/>
      <c r="P14" s="263"/>
      <c r="Q14" s="263"/>
      <c r="R14" s="263"/>
      <c r="S14" s="268"/>
      <c r="T14" s="268"/>
      <c r="U14" s="268"/>
      <c r="V14" s="268"/>
      <c r="W14" s="268"/>
      <c r="X14" s="268"/>
      <c r="Y14" s="268"/>
      <c r="Z14" s="268"/>
      <c r="AA14" s="268"/>
      <c r="AB14" s="268"/>
      <c r="AC14" s="268"/>
      <c r="AD14" s="268"/>
      <c r="AE14" s="268"/>
      <c r="AF14" s="268"/>
      <c r="AG14" s="268"/>
      <c r="AH14" s="268"/>
      <c r="AI14" s="268"/>
      <c r="AJ14" s="268"/>
      <c r="AK14" s="268"/>
      <c r="AL14" s="268"/>
      <c r="AM14" s="268"/>
      <c r="AN14" s="269"/>
    </row>
    <row r="15" spans="1:40">
      <c r="A15" s="266"/>
      <c r="B15" s="267"/>
      <c r="C15" s="267"/>
      <c r="D15" s="267"/>
      <c r="E15" s="267"/>
      <c r="F15" s="267"/>
      <c r="G15" s="261"/>
      <c r="H15" s="262"/>
      <c r="I15" s="262"/>
      <c r="J15" s="262"/>
      <c r="K15" s="262"/>
      <c r="L15" s="262"/>
      <c r="M15" s="263"/>
      <c r="N15" s="263"/>
      <c r="O15" s="263"/>
      <c r="P15" s="263"/>
      <c r="Q15" s="263"/>
      <c r="R15" s="263"/>
      <c r="S15" s="268"/>
      <c r="T15" s="268"/>
      <c r="U15" s="268"/>
      <c r="V15" s="268"/>
      <c r="W15" s="268"/>
      <c r="X15" s="268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8"/>
      <c r="AJ15" s="268"/>
      <c r="AK15" s="268"/>
      <c r="AL15" s="268"/>
      <c r="AM15" s="268"/>
      <c r="AN15" s="269"/>
    </row>
    <row r="16" spans="1:40">
      <c r="A16" s="266"/>
      <c r="B16" s="267"/>
      <c r="C16" s="267"/>
      <c r="D16" s="267"/>
      <c r="E16" s="267"/>
      <c r="F16" s="267"/>
      <c r="G16" s="261"/>
      <c r="H16" s="262"/>
      <c r="I16" s="262"/>
      <c r="J16" s="262"/>
      <c r="K16" s="262"/>
      <c r="L16" s="262"/>
      <c r="M16" s="263"/>
      <c r="N16" s="263"/>
      <c r="O16" s="263"/>
      <c r="P16" s="263"/>
      <c r="Q16" s="263"/>
      <c r="R16" s="263"/>
      <c r="S16" s="268"/>
      <c r="T16" s="268"/>
      <c r="U16" s="268"/>
      <c r="V16" s="268"/>
      <c r="W16" s="268"/>
      <c r="X16" s="268"/>
      <c r="Y16" s="268"/>
      <c r="Z16" s="268"/>
      <c r="AA16" s="268"/>
      <c r="AB16" s="268"/>
      <c r="AC16" s="268"/>
      <c r="AD16" s="268"/>
      <c r="AE16" s="268"/>
      <c r="AF16" s="268"/>
      <c r="AG16" s="268"/>
      <c r="AH16" s="268"/>
      <c r="AI16" s="268"/>
      <c r="AJ16" s="268"/>
      <c r="AK16" s="268"/>
      <c r="AL16" s="268"/>
      <c r="AM16" s="268"/>
      <c r="AN16" s="269"/>
    </row>
    <row r="17" spans="1:40">
      <c r="A17" s="266"/>
      <c r="B17" s="267"/>
      <c r="C17" s="267"/>
      <c r="D17" s="267"/>
      <c r="E17" s="267"/>
      <c r="F17" s="267"/>
      <c r="G17" s="261"/>
      <c r="H17" s="262"/>
      <c r="I17" s="262"/>
      <c r="J17" s="262"/>
      <c r="K17" s="262"/>
      <c r="L17" s="262"/>
      <c r="M17" s="263"/>
      <c r="N17" s="263"/>
      <c r="O17" s="263"/>
      <c r="P17" s="263"/>
      <c r="Q17" s="263"/>
      <c r="R17" s="263"/>
      <c r="S17" s="268"/>
      <c r="T17" s="268"/>
      <c r="U17" s="268"/>
      <c r="V17" s="268"/>
      <c r="W17" s="268"/>
      <c r="X17" s="268"/>
      <c r="Y17" s="268"/>
      <c r="Z17" s="268"/>
      <c r="AA17" s="268"/>
      <c r="AB17" s="268"/>
      <c r="AC17" s="268"/>
      <c r="AD17" s="268"/>
      <c r="AE17" s="268"/>
      <c r="AF17" s="268"/>
      <c r="AG17" s="268"/>
      <c r="AH17" s="268"/>
      <c r="AI17" s="268"/>
      <c r="AJ17" s="268"/>
      <c r="AK17" s="268"/>
      <c r="AL17" s="268"/>
      <c r="AM17" s="268"/>
      <c r="AN17" s="269"/>
    </row>
    <row r="18" spans="1:40">
      <c r="A18" s="266"/>
      <c r="B18" s="267"/>
      <c r="C18" s="267"/>
      <c r="D18" s="267"/>
      <c r="E18" s="267"/>
      <c r="F18" s="267"/>
      <c r="G18" s="261"/>
      <c r="H18" s="262"/>
      <c r="I18" s="262"/>
      <c r="J18" s="262"/>
      <c r="K18" s="262"/>
      <c r="L18" s="262"/>
      <c r="M18" s="263"/>
      <c r="N18" s="263"/>
      <c r="O18" s="263"/>
      <c r="P18" s="263"/>
      <c r="Q18" s="263"/>
      <c r="R18" s="263"/>
      <c r="S18" s="268"/>
      <c r="T18" s="268"/>
      <c r="U18" s="268"/>
      <c r="V18" s="268"/>
      <c r="W18" s="268"/>
      <c r="X18" s="268"/>
      <c r="Y18" s="268"/>
      <c r="Z18" s="268"/>
      <c r="AA18" s="268"/>
      <c r="AB18" s="268"/>
      <c r="AC18" s="268"/>
      <c r="AD18" s="268"/>
      <c r="AE18" s="268"/>
      <c r="AF18" s="268"/>
      <c r="AG18" s="268"/>
      <c r="AH18" s="268"/>
      <c r="AI18" s="268"/>
      <c r="AJ18" s="268"/>
      <c r="AK18" s="268"/>
      <c r="AL18" s="268"/>
      <c r="AM18" s="268"/>
      <c r="AN18" s="269"/>
    </row>
    <row r="19" spans="1:40">
      <c r="A19" s="266"/>
      <c r="B19" s="267"/>
      <c r="C19" s="267"/>
      <c r="D19" s="267"/>
      <c r="E19" s="267"/>
      <c r="F19" s="267"/>
      <c r="G19" s="261"/>
      <c r="H19" s="262"/>
      <c r="I19" s="262"/>
      <c r="J19" s="262"/>
      <c r="K19" s="262"/>
      <c r="L19" s="262"/>
      <c r="M19" s="263"/>
      <c r="N19" s="263"/>
      <c r="O19" s="263"/>
      <c r="P19" s="263"/>
      <c r="Q19" s="263"/>
      <c r="R19" s="263"/>
      <c r="S19" s="268"/>
      <c r="T19" s="268"/>
      <c r="U19" s="268"/>
      <c r="V19" s="268"/>
      <c r="W19" s="268"/>
      <c r="X19" s="268"/>
      <c r="Y19" s="268"/>
      <c r="Z19" s="268"/>
      <c r="AA19" s="268"/>
      <c r="AB19" s="268"/>
      <c r="AC19" s="268"/>
      <c r="AD19" s="268"/>
      <c r="AE19" s="268"/>
      <c r="AF19" s="268"/>
      <c r="AG19" s="268"/>
      <c r="AH19" s="268"/>
      <c r="AI19" s="268"/>
      <c r="AJ19" s="268"/>
      <c r="AK19" s="268"/>
      <c r="AL19" s="268"/>
      <c r="AM19" s="268"/>
      <c r="AN19" s="269"/>
    </row>
    <row r="20" spans="1:40">
      <c r="A20" s="266"/>
      <c r="B20" s="267"/>
      <c r="C20" s="267"/>
      <c r="D20" s="267"/>
      <c r="E20" s="267"/>
      <c r="F20" s="267"/>
      <c r="G20" s="261"/>
      <c r="H20" s="262"/>
      <c r="I20" s="262"/>
      <c r="J20" s="262"/>
      <c r="K20" s="262"/>
      <c r="L20" s="262"/>
      <c r="M20" s="263"/>
      <c r="N20" s="263"/>
      <c r="O20" s="263"/>
      <c r="P20" s="263"/>
      <c r="Q20" s="263"/>
      <c r="R20" s="263"/>
      <c r="S20" s="268"/>
      <c r="T20" s="268"/>
      <c r="U20" s="268"/>
      <c r="V20" s="268"/>
      <c r="W20" s="268"/>
      <c r="X20" s="268"/>
      <c r="Y20" s="268"/>
      <c r="Z20" s="268"/>
      <c r="AA20" s="268"/>
      <c r="AB20" s="268"/>
      <c r="AC20" s="268"/>
      <c r="AD20" s="268"/>
      <c r="AE20" s="268"/>
      <c r="AF20" s="268"/>
      <c r="AG20" s="268"/>
      <c r="AH20" s="268"/>
      <c r="AI20" s="268"/>
      <c r="AJ20" s="268"/>
      <c r="AK20" s="268"/>
      <c r="AL20" s="268"/>
      <c r="AM20" s="268"/>
      <c r="AN20" s="269"/>
    </row>
    <row r="21" spans="1:40">
      <c r="A21" s="266"/>
      <c r="B21" s="267"/>
      <c r="C21" s="267"/>
      <c r="D21" s="267"/>
      <c r="E21" s="267"/>
      <c r="F21" s="267"/>
      <c r="G21" s="261"/>
      <c r="H21" s="262"/>
      <c r="I21" s="262"/>
      <c r="J21" s="262"/>
      <c r="K21" s="262"/>
      <c r="L21" s="262"/>
      <c r="M21" s="263"/>
      <c r="N21" s="263"/>
      <c r="O21" s="263"/>
      <c r="P21" s="263"/>
      <c r="Q21" s="263"/>
      <c r="R21" s="263"/>
      <c r="S21" s="268"/>
      <c r="T21" s="268"/>
      <c r="U21" s="268"/>
      <c r="V21" s="268"/>
      <c r="W21" s="268"/>
      <c r="X21" s="268"/>
      <c r="Y21" s="268"/>
      <c r="Z21" s="268"/>
      <c r="AA21" s="268"/>
      <c r="AB21" s="268"/>
      <c r="AC21" s="268"/>
      <c r="AD21" s="268"/>
      <c r="AE21" s="268"/>
      <c r="AF21" s="268"/>
      <c r="AG21" s="268"/>
      <c r="AH21" s="268"/>
      <c r="AI21" s="268"/>
      <c r="AJ21" s="268"/>
      <c r="AK21" s="268"/>
      <c r="AL21" s="268"/>
      <c r="AM21" s="268"/>
      <c r="AN21" s="269"/>
    </row>
    <row r="22" spans="1:40">
      <c r="A22" s="266"/>
      <c r="B22" s="267"/>
      <c r="C22" s="267"/>
      <c r="D22" s="267"/>
      <c r="E22" s="267"/>
      <c r="F22" s="267"/>
      <c r="G22" s="261"/>
      <c r="H22" s="262"/>
      <c r="I22" s="262"/>
      <c r="J22" s="262"/>
      <c r="K22" s="262"/>
      <c r="L22" s="262"/>
      <c r="M22" s="263"/>
      <c r="N22" s="263"/>
      <c r="O22" s="263"/>
      <c r="P22" s="263"/>
      <c r="Q22" s="263"/>
      <c r="R22" s="263"/>
      <c r="S22" s="268"/>
      <c r="T22" s="268"/>
      <c r="U22" s="268"/>
      <c r="V22" s="268"/>
      <c r="W22" s="268"/>
      <c r="X22" s="268"/>
      <c r="Y22" s="268"/>
      <c r="Z22" s="268"/>
      <c r="AA22" s="268"/>
      <c r="AB22" s="268"/>
      <c r="AC22" s="268"/>
      <c r="AD22" s="268"/>
      <c r="AE22" s="268"/>
      <c r="AF22" s="268"/>
      <c r="AG22" s="268"/>
      <c r="AH22" s="268"/>
      <c r="AI22" s="268"/>
      <c r="AJ22" s="268"/>
      <c r="AK22" s="268"/>
      <c r="AL22" s="268"/>
      <c r="AM22" s="268"/>
      <c r="AN22" s="269"/>
    </row>
    <row r="23" spans="1:40">
      <c r="A23" s="266"/>
      <c r="B23" s="267"/>
      <c r="C23" s="267"/>
      <c r="D23" s="267"/>
      <c r="E23" s="267"/>
      <c r="F23" s="267"/>
      <c r="G23" s="261"/>
      <c r="H23" s="262"/>
      <c r="I23" s="262"/>
      <c r="J23" s="262"/>
      <c r="K23" s="262"/>
      <c r="L23" s="262"/>
      <c r="M23" s="263"/>
      <c r="N23" s="263"/>
      <c r="O23" s="263"/>
      <c r="P23" s="263"/>
      <c r="Q23" s="263"/>
      <c r="R23" s="263"/>
      <c r="S23" s="268"/>
      <c r="T23" s="268"/>
      <c r="U23" s="268"/>
      <c r="V23" s="268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68"/>
      <c r="AJ23" s="268"/>
      <c r="AK23" s="268"/>
      <c r="AL23" s="268"/>
      <c r="AM23" s="268"/>
      <c r="AN23" s="269"/>
    </row>
    <row r="24" spans="1:40">
      <c r="A24" s="266"/>
      <c r="B24" s="267"/>
      <c r="C24" s="267"/>
      <c r="D24" s="267"/>
      <c r="E24" s="267"/>
      <c r="F24" s="267"/>
      <c r="G24" s="261"/>
      <c r="H24" s="262"/>
      <c r="I24" s="262"/>
      <c r="J24" s="262"/>
      <c r="K24" s="262"/>
      <c r="L24" s="262"/>
      <c r="M24" s="263"/>
      <c r="N24" s="263"/>
      <c r="O24" s="263"/>
      <c r="P24" s="263"/>
      <c r="Q24" s="263"/>
      <c r="R24" s="263"/>
      <c r="S24" s="268"/>
      <c r="T24" s="268"/>
      <c r="U24" s="268"/>
      <c r="V24" s="268"/>
      <c r="W24" s="268"/>
      <c r="X24" s="268"/>
      <c r="Y24" s="268"/>
      <c r="Z24" s="268"/>
      <c r="AA24" s="268"/>
      <c r="AB24" s="268"/>
      <c r="AC24" s="268"/>
      <c r="AD24" s="268"/>
      <c r="AE24" s="268"/>
      <c r="AF24" s="268"/>
      <c r="AG24" s="268"/>
      <c r="AH24" s="268"/>
      <c r="AI24" s="268"/>
      <c r="AJ24" s="268"/>
      <c r="AK24" s="268"/>
      <c r="AL24" s="268"/>
      <c r="AM24" s="268"/>
      <c r="AN24" s="269"/>
    </row>
    <row r="25" spans="1:40">
      <c r="A25" s="266"/>
      <c r="B25" s="267"/>
      <c r="C25" s="267"/>
      <c r="D25" s="267"/>
      <c r="E25" s="267"/>
      <c r="F25" s="267"/>
      <c r="G25" s="261"/>
      <c r="H25" s="262"/>
      <c r="I25" s="262"/>
      <c r="J25" s="262"/>
      <c r="K25" s="262"/>
      <c r="L25" s="262"/>
      <c r="M25" s="263"/>
      <c r="N25" s="263"/>
      <c r="O25" s="263"/>
      <c r="P25" s="263"/>
      <c r="Q25" s="263"/>
      <c r="R25" s="263"/>
      <c r="S25" s="268"/>
      <c r="T25" s="268"/>
      <c r="U25" s="268"/>
      <c r="V25" s="268"/>
      <c r="W25" s="268"/>
      <c r="X25" s="268"/>
      <c r="Y25" s="268"/>
      <c r="Z25" s="268"/>
      <c r="AA25" s="268"/>
      <c r="AB25" s="268"/>
      <c r="AC25" s="268"/>
      <c r="AD25" s="268"/>
      <c r="AE25" s="268"/>
      <c r="AF25" s="268"/>
      <c r="AG25" s="268"/>
      <c r="AH25" s="268"/>
      <c r="AI25" s="268"/>
      <c r="AJ25" s="268"/>
      <c r="AK25" s="268"/>
      <c r="AL25" s="268"/>
      <c r="AM25" s="268"/>
      <c r="AN25" s="269"/>
    </row>
    <row r="26" spans="1:40">
      <c r="A26" s="266"/>
      <c r="B26" s="267"/>
      <c r="C26" s="267"/>
      <c r="D26" s="267"/>
      <c r="E26" s="267"/>
      <c r="F26" s="267"/>
      <c r="G26" s="261"/>
      <c r="H26" s="262"/>
      <c r="I26" s="262"/>
      <c r="J26" s="262"/>
      <c r="K26" s="262"/>
      <c r="L26" s="262"/>
      <c r="M26" s="263"/>
      <c r="N26" s="263"/>
      <c r="O26" s="263"/>
      <c r="P26" s="263"/>
      <c r="Q26" s="263"/>
      <c r="R26" s="263"/>
      <c r="S26" s="268"/>
      <c r="T26" s="268"/>
      <c r="U26" s="268"/>
      <c r="V26" s="268"/>
      <c r="W26" s="268"/>
      <c r="X26" s="268"/>
      <c r="Y26" s="268"/>
      <c r="Z26" s="268"/>
      <c r="AA26" s="268"/>
      <c r="AB26" s="268"/>
      <c r="AC26" s="268"/>
      <c r="AD26" s="268"/>
      <c r="AE26" s="268"/>
      <c r="AF26" s="268"/>
      <c r="AG26" s="268"/>
      <c r="AH26" s="268"/>
      <c r="AI26" s="268"/>
      <c r="AJ26" s="268"/>
      <c r="AK26" s="268"/>
      <c r="AL26" s="268"/>
      <c r="AM26" s="268"/>
      <c r="AN26" s="269"/>
    </row>
    <row r="27" spans="1:40">
      <c r="A27" s="266"/>
      <c r="B27" s="267"/>
      <c r="C27" s="267"/>
      <c r="D27" s="267"/>
      <c r="E27" s="267"/>
      <c r="F27" s="267"/>
      <c r="G27" s="261"/>
      <c r="H27" s="262"/>
      <c r="I27" s="262"/>
      <c r="J27" s="262"/>
      <c r="K27" s="262"/>
      <c r="L27" s="262"/>
      <c r="M27" s="263"/>
      <c r="N27" s="263"/>
      <c r="O27" s="263"/>
      <c r="P27" s="263"/>
      <c r="Q27" s="263"/>
      <c r="R27" s="263"/>
      <c r="S27" s="268"/>
      <c r="T27" s="268"/>
      <c r="U27" s="268"/>
      <c r="V27" s="268"/>
      <c r="W27" s="268"/>
      <c r="X27" s="268"/>
      <c r="Y27" s="268"/>
      <c r="Z27" s="268"/>
      <c r="AA27" s="268"/>
      <c r="AB27" s="268"/>
      <c r="AC27" s="268"/>
      <c r="AD27" s="268"/>
      <c r="AE27" s="268"/>
      <c r="AF27" s="268"/>
      <c r="AG27" s="268"/>
      <c r="AH27" s="268"/>
      <c r="AI27" s="268"/>
      <c r="AJ27" s="268"/>
      <c r="AK27" s="268"/>
      <c r="AL27" s="268"/>
      <c r="AM27" s="268"/>
      <c r="AN27" s="269"/>
    </row>
    <row r="28" spans="1:40">
      <c r="A28" s="266"/>
      <c r="B28" s="267"/>
      <c r="C28" s="267"/>
      <c r="D28" s="267"/>
      <c r="E28" s="267"/>
      <c r="F28" s="267"/>
      <c r="G28" s="261"/>
      <c r="H28" s="262"/>
      <c r="I28" s="262"/>
      <c r="J28" s="262"/>
      <c r="K28" s="262"/>
      <c r="L28" s="262"/>
      <c r="M28" s="263"/>
      <c r="N28" s="263"/>
      <c r="O28" s="263"/>
      <c r="P28" s="263"/>
      <c r="Q28" s="263"/>
      <c r="R28" s="263"/>
      <c r="S28" s="268"/>
      <c r="T28" s="268"/>
      <c r="U28" s="268"/>
      <c r="V28" s="268"/>
      <c r="W28" s="268"/>
      <c r="X28" s="268"/>
      <c r="Y28" s="268"/>
      <c r="Z28" s="268"/>
      <c r="AA28" s="268"/>
      <c r="AB28" s="268"/>
      <c r="AC28" s="268"/>
      <c r="AD28" s="268"/>
      <c r="AE28" s="268"/>
      <c r="AF28" s="268"/>
      <c r="AG28" s="268"/>
      <c r="AH28" s="268"/>
      <c r="AI28" s="268"/>
      <c r="AJ28" s="268"/>
      <c r="AK28" s="268"/>
      <c r="AL28" s="268"/>
      <c r="AM28" s="268"/>
      <c r="AN28" s="269"/>
    </row>
    <row r="29" spans="1:40">
      <c r="A29" s="266"/>
      <c r="B29" s="267"/>
      <c r="C29" s="267"/>
      <c r="D29" s="267"/>
      <c r="E29" s="267"/>
      <c r="F29" s="267"/>
      <c r="G29" s="261"/>
      <c r="H29" s="262"/>
      <c r="I29" s="262"/>
      <c r="J29" s="262"/>
      <c r="K29" s="262"/>
      <c r="L29" s="262"/>
      <c r="M29" s="263"/>
      <c r="N29" s="263"/>
      <c r="O29" s="263"/>
      <c r="P29" s="263"/>
      <c r="Q29" s="263"/>
      <c r="R29" s="263"/>
      <c r="S29" s="268"/>
      <c r="T29" s="268"/>
      <c r="U29" s="268"/>
      <c r="V29" s="268"/>
      <c r="W29" s="268"/>
      <c r="X29" s="268"/>
      <c r="Y29" s="268"/>
      <c r="Z29" s="268"/>
      <c r="AA29" s="268"/>
      <c r="AB29" s="268"/>
      <c r="AC29" s="268"/>
      <c r="AD29" s="268"/>
      <c r="AE29" s="268"/>
      <c r="AF29" s="268"/>
      <c r="AG29" s="268"/>
      <c r="AH29" s="268"/>
      <c r="AI29" s="268"/>
      <c r="AJ29" s="268"/>
      <c r="AK29" s="268"/>
      <c r="AL29" s="268"/>
      <c r="AM29" s="268"/>
      <c r="AN29" s="269"/>
    </row>
    <row r="30" spans="1:40">
      <c r="A30" s="266"/>
      <c r="B30" s="267"/>
      <c r="C30" s="267"/>
      <c r="D30" s="267"/>
      <c r="E30" s="267"/>
      <c r="F30" s="267"/>
      <c r="G30" s="261"/>
      <c r="H30" s="262"/>
      <c r="I30" s="262"/>
      <c r="J30" s="262"/>
      <c r="K30" s="262"/>
      <c r="L30" s="262"/>
      <c r="M30" s="263"/>
      <c r="N30" s="263"/>
      <c r="O30" s="263"/>
      <c r="P30" s="263"/>
      <c r="Q30" s="263"/>
      <c r="R30" s="263"/>
      <c r="S30" s="268"/>
      <c r="T30" s="268"/>
      <c r="U30" s="268"/>
      <c r="V30" s="268"/>
      <c r="W30" s="268"/>
      <c r="X30" s="268"/>
      <c r="Y30" s="268"/>
      <c r="Z30" s="268"/>
      <c r="AA30" s="268"/>
      <c r="AB30" s="268"/>
      <c r="AC30" s="268"/>
      <c r="AD30" s="268"/>
      <c r="AE30" s="268"/>
      <c r="AF30" s="268"/>
      <c r="AG30" s="268"/>
      <c r="AH30" s="268"/>
      <c r="AI30" s="268"/>
      <c r="AJ30" s="268"/>
      <c r="AK30" s="268"/>
      <c r="AL30" s="268"/>
      <c r="AM30" s="268"/>
      <c r="AN30" s="269"/>
    </row>
    <row r="31" spans="1:40">
      <c r="A31" s="266"/>
      <c r="B31" s="267"/>
      <c r="C31" s="267"/>
      <c r="D31" s="267"/>
      <c r="E31" s="267"/>
      <c r="F31" s="267"/>
      <c r="G31" s="261"/>
      <c r="H31" s="262"/>
      <c r="I31" s="262"/>
      <c r="J31" s="262"/>
      <c r="K31" s="262"/>
      <c r="L31" s="262"/>
      <c r="M31" s="263"/>
      <c r="N31" s="263"/>
      <c r="O31" s="263"/>
      <c r="P31" s="263"/>
      <c r="Q31" s="263"/>
      <c r="R31" s="263"/>
      <c r="S31" s="268"/>
      <c r="T31" s="268"/>
      <c r="U31" s="268"/>
      <c r="V31" s="268"/>
      <c r="W31" s="268"/>
      <c r="X31" s="268"/>
      <c r="Y31" s="268"/>
      <c r="Z31" s="268"/>
      <c r="AA31" s="268"/>
      <c r="AB31" s="268"/>
      <c r="AC31" s="268"/>
      <c r="AD31" s="268"/>
      <c r="AE31" s="268"/>
      <c r="AF31" s="268"/>
      <c r="AG31" s="268"/>
      <c r="AH31" s="268"/>
      <c r="AI31" s="268"/>
      <c r="AJ31" s="268"/>
      <c r="AK31" s="268"/>
      <c r="AL31" s="268"/>
      <c r="AM31" s="268"/>
      <c r="AN31" s="269"/>
    </row>
    <row r="32" spans="1:40">
      <c r="A32" s="266"/>
      <c r="B32" s="267"/>
      <c r="C32" s="267"/>
      <c r="D32" s="267"/>
      <c r="E32" s="267"/>
      <c r="F32" s="267"/>
      <c r="G32" s="261"/>
      <c r="H32" s="262"/>
      <c r="I32" s="262"/>
      <c r="J32" s="262"/>
      <c r="K32" s="262"/>
      <c r="L32" s="262"/>
      <c r="M32" s="263"/>
      <c r="N32" s="263"/>
      <c r="O32" s="263"/>
      <c r="P32" s="263"/>
      <c r="Q32" s="263"/>
      <c r="R32" s="263"/>
      <c r="S32" s="268"/>
      <c r="T32" s="268"/>
      <c r="U32" s="268"/>
      <c r="V32" s="268"/>
      <c r="W32" s="268"/>
      <c r="X32" s="268"/>
      <c r="Y32" s="268"/>
      <c r="Z32" s="268"/>
      <c r="AA32" s="268"/>
      <c r="AB32" s="268"/>
      <c r="AC32" s="268"/>
      <c r="AD32" s="268"/>
      <c r="AE32" s="268"/>
      <c r="AF32" s="268"/>
      <c r="AG32" s="268"/>
      <c r="AH32" s="268"/>
      <c r="AI32" s="268"/>
      <c r="AJ32" s="268"/>
      <c r="AK32" s="268"/>
      <c r="AL32" s="268"/>
      <c r="AM32" s="268"/>
      <c r="AN32" s="269"/>
    </row>
    <row r="33" spans="1:40">
      <c r="A33" s="266"/>
      <c r="B33" s="267"/>
      <c r="C33" s="267"/>
      <c r="D33" s="267"/>
      <c r="E33" s="267"/>
      <c r="F33" s="267"/>
      <c r="G33" s="261"/>
      <c r="H33" s="262"/>
      <c r="I33" s="262"/>
      <c r="J33" s="262"/>
      <c r="K33" s="262"/>
      <c r="L33" s="262"/>
      <c r="M33" s="263"/>
      <c r="N33" s="263"/>
      <c r="O33" s="263"/>
      <c r="P33" s="263"/>
      <c r="Q33" s="263"/>
      <c r="R33" s="263"/>
      <c r="S33" s="268"/>
      <c r="T33" s="268"/>
      <c r="U33" s="268"/>
      <c r="V33" s="268"/>
      <c r="W33" s="268"/>
      <c r="X33" s="268"/>
      <c r="Y33" s="268"/>
      <c r="Z33" s="268"/>
      <c r="AA33" s="268"/>
      <c r="AB33" s="268"/>
      <c r="AC33" s="268"/>
      <c r="AD33" s="268"/>
      <c r="AE33" s="268"/>
      <c r="AF33" s="268"/>
      <c r="AG33" s="268"/>
      <c r="AH33" s="268"/>
      <c r="AI33" s="268"/>
      <c r="AJ33" s="268"/>
      <c r="AK33" s="268"/>
      <c r="AL33" s="268"/>
      <c r="AM33" s="268"/>
      <c r="AN33" s="269"/>
    </row>
    <row r="34" spans="1:40">
      <c r="A34" s="266"/>
      <c r="B34" s="267"/>
      <c r="C34" s="267"/>
      <c r="D34" s="267"/>
      <c r="E34" s="267"/>
      <c r="F34" s="267"/>
      <c r="G34" s="261"/>
      <c r="H34" s="262"/>
      <c r="I34" s="262"/>
      <c r="J34" s="262"/>
      <c r="K34" s="262"/>
      <c r="L34" s="262"/>
      <c r="M34" s="263"/>
      <c r="N34" s="263"/>
      <c r="O34" s="263"/>
      <c r="P34" s="263"/>
      <c r="Q34" s="263"/>
      <c r="R34" s="263"/>
      <c r="S34" s="268"/>
      <c r="T34" s="268"/>
      <c r="U34" s="268"/>
      <c r="V34" s="268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68"/>
      <c r="AJ34" s="268"/>
      <c r="AK34" s="268"/>
      <c r="AL34" s="268"/>
      <c r="AM34" s="268"/>
      <c r="AN34" s="269"/>
    </row>
    <row r="35" spans="1:40">
      <c r="A35" s="266"/>
      <c r="B35" s="267"/>
      <c r="C35" s="267"/>
      <c r="D35" s="267"/>
      <c r="E35" s="267"/>
      <c r="F35" s="267"/>
      <c r="G35" s="261"/>
      <c r="H35" s="262"/>
      <c r="I35" s="262"/>
      <c r="J35" s="262"/>
      <c r="K35" s="262"/>
      <c r="L35" s="262"/>
      <c r="M35" s="263"/>
      <c r="N35" s="263"/>
      <c r="O35" s="263"/>
      <c r="P35" s="263"/>
      <c r="Q35" s="263"/>
      <c r="R35" s="263"/>
      <c r="S35" s="268"/>
      <c r="T35" s="268"/>
      <c r="U35" s="268"/>
      <c r="V35" s="268"/>
      <c r="W35" s="268"/>
      <c r="X35" s="268"/>
      <c r="Y35" s="268"/>
      <c r="Z35" s="268"/>
      <c r="AA35" s="268"/>
      <c r="AB35" s="268"/>
      <c r="AC35" s="268"/>
      <c r="AD35" s="268"/>
      <c r="AE35" s="268"/>
      <c r="AF35" s="268"/>
      <c r="AG35" s="268"/>
      <c r="AH35" s="268"/>
      <c r="AI35" s="268"/>
      <c r="AJ35" s="268"/>
      <c r="AK35" s="268"/>
      <c r="AL35" s="268"/>
      <c r="AM35" s="268"/>
      <c r="AN35" s="269"/>
    </row>
    <row r="36" spans="1:40">
      <c r="A36" s="270"/>
      <c r="B36" s="271"/>
      <c r="C36" s="271"/>
      <c r="D36" s="271"/>
      <c r="E36" s="271"/>
      <c r="F36" s="272"/>
      <c r="G36" s="273"/>
      <c r="H36" s="274"/>
      <c r="I36" s="274"/>
      <c r="J36" s="274"/>
      <c r="K36" s="274"/>
      <c r="L36" s="275"/>
      <c r="M36" s="276"/>
      <c r="N36" s="271"/>
      <c r="O36" s="271"/>
      <c r="P36" s="271"/>
      <c r="Q36" s="271"/>
      <c r="R36" s="272"/>
      <c r="S36" s="276"/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1"/>
      <c r="AE36" s="271"/>
      <c r="AF36" s="271"/>
      <c r="AG36" s="271"/>
      <c r="AH36" s="271"/>
      <c r="AI36" s="271"/>
      <c r="AJ36" s="271"/>
      <c r="AK36" s="271"/>
      <c r="AL36" s="271"/>
      <c r="AM36" s="271"/>
      <c r="AN36" s="277"/>
    </row>
    <row r="37" spans="1:40">
      <c r="A37" s="270"/>
      <c r="B37" s="271"/>
      <c r="C37" s="271"/>
      <c r="D37" s="271"/>
      <c r="E37" s="271"/>
      <c r="F37" s="272"/>
      <c r="G37" s="273"/>
      <c r="H37" s="274"/>
      <c r="I37" s="274"/>
      <c r="J37" s="274"/>
      <c r="K37" s="274"/>
      <c r="L37" s="275"/>
      <c r="M37" s="276"/>
      <c r="N37" s="271"/>
      <c r="O37" s="271"/>
      <c r="P37" s="271"/>
      <c r="Q37" s="271"/>
      <c r="R37" s="272"/>
      <c r="S37" s="276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I37" s="271"/>
      <c r="AJ37" s="271"/>
      <c r="AK37" s="271"/>
      <c r="AL37" s="271"/>
      <c r="AM37" s="271"/>
      <c r="AN37" s="277"/>
    </row>
    <row r="38" spans="1:40">
      <c r="A38" s="270"/>
      <c r="B38" s="271"/>
      <c r="C38" s="271"/>
      <c r="D38" s="271"/>
      <c r="E38" s="271"/>
      <c r="F38" s="272"/>
      <c r="G38" s="273"/>
      <c r="H38" s="274"/>
      <c r="I38" s="274"/>
      <c r="J38" s="274"/>
      <c r="K38" s="274"/>
      <c r="L38" s="275"/>
      <c r="M38" s="276"/>
      <c r="N38" s="271"/>
      <c r="O38" s="271"/>
      <c r="P38" s="271"/>
      <c r="Q38" s="271"/>
      <c r="R38" s="272"/>
      <c r="S38" s="276"/>
      <c r="T38" s="271"/>
      <c r="U38" s="271"/>
      <c r="V38" s="271"/>
      <c r="W38" s="271"/>
      <c r="X38" s="271"/>
      <c r="Y38" s="271"/>
      <c r="Z38" s="271"/>
      <c r="AA38" s="271"/>
      <c r="AB38" s="271"/>
      <c r="AC38" s="271"/>
      <c r="AD38" s="271"/>
      <c r="AE38" s="271"/>
      <c r="AF38" s="271"/>
      <c r="AG38" s="271"/>
      <c r="AH38" s="271"/>
      <c r="AI38" s="271"/>
      <c r="AJ38" s="271"/>
      <c r="AK38" s="271"/>
      <c r="AL38" s="271"/>
      <c r="AM38" s="271"/>
      <c r="AN38" s="277"/>
    </row>
    <row r="39" spans="1:40">
      <c r="A39" s="270"/>
      <c r="B39" s="271"/>
      <c r="C39" s="271"/>
      <c r="D39" s="271"/>
      <c r="E39" s="271"/>
      <c r="F39" s="272"/>
      <c r="G39" s="273"/>
      <c r="H39" s="274"/>
      <c r="I39" s="274"/>
      <c r="J39" s="274"/>
      <c r="K39" s="274"/>
      <c r="L39" s="275"/>
      <c r="M39" s="276"/>
      <c r="N39" s="271"/>
      <c r="O39" s="271"/>
      <c r="P39" s="271"/>
      <c r="Q39" s="271"/>
      <c r="R39" s="272"/>
      <c r="S39" s="276"/>
      <c r="T39" s="271"/>
      <c r="U39" s="271"/>
      <c r="V39" s="271"/>
      <c r="W39" s="271"/>
      <c r="X39" s="271"/>
      <c r="Y39" s="271"/>
      <c r="Z39" s="271"/>
      <c r="AA39" s="271"/>
      <c r="AB39" s="271"/>
      <c r="AC39" s="271"/>
      <c r="AD39" s="271"/>
      <c r="AE39" s="271"/>
      <c r="AF39" s="271"/>
      <c r="AG39" s="271"/>
      <c r="AH39" s="271"/>
      <c r="AI39" s="271"/>
      <c r="AJ39" s="271"/>
      <c r="AK39" s="271"/>
      <c r="AL39" s="271"/>
      <c r="AM39" s="271"/>
      <c r="AN39" s="277"/>
    </row>
    <row r="40" spans="1:40">
      <c r="A40" s="270"/>
      <c r="B40" s="271"/>
      <c r="C40" s="271"/>
      <c r="D40" s="271"/>
      <c r="E40" s="271"/>
      <c r="F40" s="272"/>
      <c r="G40" s="273"/>
      <c r="H40" s="274"/>
      <c r="I40" s="274"/>
      <c r="J40" s="274"/>
      <c r="K40" s="274"/>
      <c r="L40" s="275"/>
      <c r="M40" s="276"/>
      <c r="N40" s="271"/>
      <c r="O40" s="271"/>
      <c r="P40" s="271"/>
      <c r="Q40" s="271"/>
      <c r="R40" s="272"/>
      <c r="S40" s="276"/>
      <c r="T40" s="271"/>
      <c r="U40" s="271"/>
      <c r="V40" s="271"/>
      <c r="W40" s="271"/>
      <c r="X40" s="271"/>
      <c r="Y40" s="271"/>
      <c r="Z40" s="271"/>
      <c r="AA40" s="271"/>
      <c r="AB40" s="271"/>
      <c r="AC40" s="271"/>
      <c r="AD40" s="271"/>
      <c r="AE40" s="271"/>
      <c r="AF40" s="271"/>
      <c r="AG40" s="271"/>
      <c r="AH40" s="271"/>
      <c r="AI40" s="271"/>
      <c r="AJ40" s="271"/>
      <c r="AK40" s="271"/>
      <c r="AL40" s="271"/>
      <c r="AM40" s="271"/>
      <c r="AN40" s="277"/>
    </row>
    <row r="41" spans="1:40">
      <c r="A41" s="270"/>
      <c r="B41" s="271"/>
      <c r="C41" s="271"/>
      <c r="D41" s="271"/>
      <c r="E41" s="271"/>
      <c r="F41" s="272"/>
      <c r="G41" s="273"/>
      <c r="H41" s="274"/>
      <c r="I41" s="274"/>
      <c r="J41" s="274"/>
      <c r="K41" s="274"/>
      <c r="L41" s="275"/>
      <c r="M41" s="276"/>
      <c r="N41" s="271"/>
      <c r="O41" s="271"/>
      <c r="P41" s="271"/>
      <c r="Q41" s="271"/>
      <c r="R41" s="272"/>
      <c r="S41" s="276"/>
      <c r="T41" s="271"/>
      <c r="U41" s="271"/>
      <c r="V41" s="271"/>
      <c r="W41" s="271"/>
      <c r="X41" s="271"/>
      <c r="Y41" s="271"/>
      <c r="Z41" s="271"/>
      <c r="AA41" s="271"/>
      <c r="AB41" s="271"/>
      <c r="AC41" s="271"/>
      <c r="AD41" s="271"/>
      <c r="AE41" s="271"/>
      <c r="AF41" s="271"/>
      <c r="AG41" s="271"/>
      <c r="AH41" s="271"/>
      <c r="AI41" s="271"/>
      <c r="AJ41" s="271"/>
      <c r="AK41" s="271"/>
      <c r="AL41" s="271"/>
      <c r="AM41" s="271"/>
      <c r="AN41" s="277"/>
    </row>
    <row r="42" spans="1:40">
      <c r="A42" s="270"/>
      <c r="B42" s="271"/>
      <c r="C42" s="271"/>
      <c r="D42" s="271"/>
      <c r="E42" s="271"/>
      <c r="F42" s="272"/>
      <c r="G42" s="273"/>
      <c r="H42" s="274"/>
      <c r="I42" s="274"/>
      <c r="J42" s="274"/>
      <c r="K42" s="274"/>
      <c r="L42" s="275"/>
      <c r="M42" s="276"/>
      <c r="N42" s="271"/>
      <c r="O42" s="271"/>
      <c r="P42" s="271"/>
      <c r="Q42" s="271"/>
      <c r="R42" s="272"/>
      <c r="S42" s="276"/>
      <c r="T42" s="271"/>
      <c r="U42" s="271"/>
      <c r="V42" s="271"/>
      <c r="W42" s="271"/>
      <c r="X42" s="271"/>
      <c r="Y42" s="271"/>
      <c r="Z42" s="271"/>
      <c r="AA42" s="271"/>
      <c r="AB42" s="271"/>
      <c r="AC42" s="271"/>
      <c r="AD42" s="271"/>
      <c r="AE42" s="271"/>
      <c r="AF42" s="271"/>
      <c r="AG42" s="271"/>
      <c r="AH42" s="271"/>
      <c r="AI42" s="271"/>
      <c r="AJ42" s="271"/>
      <c r="AK42" s="271"/>
      <c r="AL42" s="271"/>
      <c r="AM42" s="271"/>
      <c r="AN42" s="277"/>
    </row>
    <row r="43" spans="1:40">
      <c r="A43" s="270"/>
      <c r="B43" s="271"/>
      <c r="C43" s="271"/>
      <c r="D43" s="271"/>
      <c r="E43" s="271"/>
      <c r="F43" s="272"/>
      <c r="G43" s="273"/>
      <c r="H43" s="274"/>
      <c r="I43" s="274"/>
      <c r="J43" s="274"/>
      <c r="K43" s="274"/>
      <c r="L43" s="275"/>
      <c r="M43" s="276"/>
      <c r="N43" s="271"/>
      <c r="O43" s="271"/>
      <c r="P43" s="271"/>
      <c r="Q43" s="271"/>
      <c r="R43" s="272"/>
      <c r="S43" s="276"/>
      <c r="T43" s="271"/>
      <c r="U43" s="271"/>
      <c r="V43" s="271"/>
      <c r="W43" s="271"/>
      <c r="X43" s="271"/>
      <c r="Y43" s="271"/>
      <c r="Z43" s="271"/>
      <c r="AA43" s="271"/>
      <c r="AB43" s="271"/>
      <c r="AC43" s="271"/>
      <c r="AD43" s="271"/>
      <c r="AE43" s="271"/>
      <c r="AF43" s="271"/>
      <c r="AG43" s="271"/>
      <c r="AH43" s="271"/>
      <c r="AI43" s="271"/>
      <c r="AJ43" s="271"/>
      <c r="AK43" s="271"/>
      <c r="AL43" s="271"/>
      <c r="AM43" s="271"/>
      <c r="AN43" s="277"/>
    </row>
    <row r="44" spans="1:40">
      <c r="A44" s="270"/>
      <c r="B44" s="271"/>
      <c r="C44" s="271"/>
      <c r="D44" s="271"/>
      <c r="E44" s="271"/>
      <c r="F44" s="272"/>
      <c r="G44" s="273"/>
      <c r="H44" s="274"/>
      <c r="I44" s="274"/>
      <c r="J44" s="274"/>
      <c r="K44" s="274"/>
      <c r="L44" s="275"/>
      <c r="M44" s="276"/>
      <c r="N44" s="271"/>
      <c r="O44" s="271"/>
      <c r="P44" s="271"/>
      <c r="Q44" s="271"/>
      <c r="R44" s="272"/>
      <c r="S44" s="276"/>
      <c r="T44" s="271"/>
      <c r="U44" s="271"/>
      <c r="V44" s="271"/>
      <c r="W44" s="271"/>
      <c r="X44" s="271"/>
      <c r="Y44" s="271"/>
      <c r="Z44" s="271"/>
      <c r="AA44" s="271"/>
      <c r="AB44" s="271"/>
      <c r="AC44" s="271"/>
      <c r="AD44" s="271"/>
      <c r="AE44" s="271"/>
      <c r="AF44" s="271"/>
      <c r="AG44" s="271"/>
      <c r="AH44" s="271"/>
      <c r="AI44" s="271"/>
      <c r="AJ44" s="271"/>
      <c r="AK44" s="271"/>
      <c r="AL44" s="271"/>
      <c r="AM44" s="271"/>
      <c r="AN44" s="277"/>
    </row>
    <row r="45" spans="1:40">
      <c r="A45" s="270"/>
      <c r="B45" s="271"/>
      <c r="C45" s="271"/>
      <c r="D45" s="271"/>
      <c r="E45" s="271"/>
      <c r="F45" s="272"/>
      <c r="G45" s="273"/>
      <c r="H45" s="274"/>
      <c r="I45" s="274"/>
      <c r="J45" s="274"/>
      <c r="K45" s="274"/>
      <c r="L45" s="275"/>
      <c r="M45" s="276"/>
      <c r="N45" s="271"/>
      <c r="O45" s="271"/>
      <c r="P45" s="271"/>
      <c r="Q45" s="271"/>
      <c r="R45" s="272"/>
      <c r="S45" s="276"/>
      <c r="T45" s="271"/>
      <c r="U45" s="271"/>
      <c r="V45" s="271"/>
      <c r="W45" s="271"/>
      <c r="X45" s="271"/>
      <c r="Y45" s="271"/>
      <c r="Z45" s="271"/>
      <c r="AA45" s="271"/>
      <c r="AB45" s="271"/>
      <c r="AC45" s="271"/>
      <c r="AD45" s="271"/>
      <c r="AE45" s="271"/>
      <c r="AF45" s="271"/>
      <c r="AG45" s="271"/>
      <c r="AH45" s="271"/>
      <c r="AI45" s="271"/>
      <c r="AJ45" s="271"/>
      <c r="AK45" s="271"/>
      <c r="AL45" s="271"/>
      <c r="AM45" s="271"/>
      <c r="AN45" s="277"/>
    </row>
    <row r="46" spans="1:40">
      <c r="A46" s="270"/>
      <c r="B46" s="271"/>
      <c r="C46" s="271"/>
      <c r="D46" s="271"/>
      <c r="E46" s="271"/>
      <c r="F46" s="272"/>
      <c r="G46" s="273"/>
      <c r="H46" s="274"/>
      <c r="I46" s="274"/>
      <c r="J46" s="274"/>
      <c r="K46" s="274"/>
      <c r="L46" s="275"/>
      <c r="M46" s="276"/>
      <c r="N46" s="271"/>
      <c r="O46" s="271"/>
      <c r="P46" s="271"/>
      <c r="Q46" s="271"/>
      <c r="R46" s="272"/>
      <c r="S46" s="276"/>
      <c r="T46" s="271"/>
      <c r="U46" s="271"/>
      <c r="V46" s="271"/>
      <c r="W46" s="271"/>
      <c r="X46" s="271"/>
      <c r="Y46" s="271"/>
      <c r="Z46" s="271"/>
      <c r="AA46" s="271"/>
      <c r="AB46" s="271"/>
      <c r="AC46" s="271"/>
      <c r="AD46" s="271"/>
      <c r="AE46" s="271"/>
      <c r="AF46" s="271"/>
      <c r="AG46" s="271"/>
      <c r="AH46" s="271"/>
      <c r="AI46" s="271"/>
      <c r="AJ46" s="271"/>
      <c r="AK46" s="271"/>
      <c r="AL46" s="271"/>
      <c r="AM46" s="271"/>
      <c r="AN46" s="277"/>
    </row>
    <row r="47" spans="1:40">
      <c r="A47" s="270"/>
      <c r="B47" s="271"/>
      <c r="C47" s="271"/>
      <c r="D47" s="271"/>
      <c r="E47" s="271"/>
      <c r="F47" s="272"/>
      <c r="G47" s="273"/>
      <c r="H47" s="274"/>
      <c r="I47" s="274"/>
      <c r="J47" s="274"/>
      <c r="K47" s="274"/>
      <c r="L47" s="275"/>
      <c r="M47" s="276"/>
      <c r="N47" s="271"/>
      <c r="O47" s="271"/>
      <c r="P47" s="271"/>
      <c r="Q47" s="271"/>
      <c r="R47" s="272"/>
      <c r="S47" s="276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71"/>
      <c r="AH47" s="271"/>
      <c r="AI47" s="271"/>
      <c r="AJ47" s="271"/>
      <c r="AK47" s="271"/>
      <c r="AL47" s="271"/>
      <c r="AM47" s="271"/>
      <c r="AN47" s="277"/>
    </row>
    <row r="48" spans="1:40">
      <c r="A48" s="270"/>
      <c r="B48" s="271"/>
      <c r="C48" s="271"/>
      <c r="D48" s="271"/>
      <c r="E48" s="271"/>
      <c r="F48" s="272"/>
      <c r="G48" s="273"/>
      <c r="H48" s="274"/>
      <c r="I48" s="274"/>
      <c r="J48" s="274"/>
      <c r="K48" s="274"/>
      <c r="L48" s="275"/>
      <c r="M48" s="276"/>
      <c r="N48" s="271"/>
      <c r="O48" s="271"/>
      <c r="P48" s="271"/>
      <c r="Q48" s="271"/>
      <c r="R48" s="272"/>
      <c r="S48" s="276"/>
      <c r="T48" s="271"/>
      <c r="U48" s="271"/>
      <c r="V48" s="271"/>
      <c r="W48" s="271"/>
      <c r="X48" s="271"/>
      <c r="Y48" s="271"/>
      <c r="Z48" s="271"/>
      <c r="AA48" s="271"/>
      <c r="AB48" s="271"/>
      <c r="AC48" s="271"/>
      <c r="AD48" s="271"/>
      <c r="AE48" s="271"/>
      <c r="AF48" s="271"/>
      <c r="AG48" s="271"/>
      <c r="AH48" s="271"/>
      <c r="AI48" s="271"/>
      <c r="AJ48" s="271"/>
      <c r="AK48" s="271"/>
      <c r="AL48" s="271"/>
      <c r="AM48" s="271"/>
      <c r="AN48" s="277"/>
    </row>
    <row r="49" spans="1:40">
      <c r="A49" s="270"/>
      <c r="B49" s="271"/>
      <c r="C49" s="271"/>
      <c r="D49" s="271"/>
      <c r="E49" s="271"/>
      <c r="F49" s="272"/>
      <c r="G49" s="273"/>
      <c r="H49" s="274"/>
      <c r="I49" s="274"/>
      <c r="J49" s="274"/>
      <c r="K49" s="274"/>
      <c r="L49" s="275"/>
      <c r="M49" s="276"/>
      <c r="N49" s="271"/>
      <c r="O49" s="271"/>
      <c r="P49" s="271"/>
      <c r="Q49" s="271"/>
      <c r="R49" s="272"/>
      <c r="S49" s="276"/>
      <c r="T49" s="271"/>
      <c r="U49" s="271"/>
      <c r="V49" s="271"/>
      <c r="W49" s="271"/>
      <c r="X49" s="271"/>
      <c r="Y49" s="271"/>
      <c r="Z49" s="271"/>
      <c r="AA49" s="271"/>
      <c r="AB49" s="271"/>
      <c r="AC49" s="271"/>
      <c r="AD49" s="271"/>
      <c r="AE49" s="271"/>
      <c r="AF49" s="271"/>
      <c r="AG49" s="271"/>
      <c r="AH49" s="271"/>
      <c r="AI49" s="271"/>
      <c r="AJ49" s="271"/>
      <c r="AK49" s="271"/>
      <c r="AL49" s="271"/>
      <c r="AM49" s="271"/>
      <c r="AN49" s="277"/>
    </row>
    <row r="50" spans="1:40">
      <c r="A50" s="270"/>
      <c r="B50" s="271"/>
      <c r="C50" s="271"/>
      <c r="D50" s="271"/>
      <c r="E50" s="271"/>
      <c r="F50" s="272"/>
      <c r="G50" s="273"/>
      <c r="H50" s="274"/>
      <c r="I50" s="274"/>
      <c r="J50" s="274"/>
      <c r="K50" s="274"/>
      <c r="L50" s="275"/>
      <c r="M50" s="276"/>
      <c r="N50" s="271"/>
      <c r="O50" s="271"/>
      <c r="P50" s="271"/>
      <c r="Q50" s="271"/>
      <c r="R50" s="272"/>
      <c r="S50" s="276"/>
      <c r="T50" s="271"/>
      <c r="U50" s="271"/>
      <c r="V50" s="271"/>
      <c r="W50" s="271"/>
      <c r="X50" s="271"/>
      <c r="Y50" s="271"/>
      <c r="Z50" s="271"/>
      <c r="AA50" s="271"/>
      <c r="AB50" s="271"/>
      <c r="AC50" s="271"/>
      <c r="AD50" s="271"/>
      <c r="AE50" s="271"/>
      <c r="AF50" s="271"/>
      <c r="AG50" s="271"/>
      <c r="AH50" s="271"/>
      <c r="AI50" s="271"/>
      <c r="AJ50" s="271"/>
      <c r="AK50" s="271"/>
      <c r="AL50" s="271"/>
      <c r="AM50" s="271"/>
      <c r="AN50" s="277"/>
    </row>
    <row r="51" spans="1:40">
      <c r="A51" s="270"/>
      <c r="B51" s="271"/>
      <c r="C51" s="271"/>
      <c r="D51" s="271"/>
      <c r="E51" s="271"/>
      <c r="F51" s="272"/>
      <c r="G51" s="273"/>
      <c r="H51" s="274"/>
      <c r="I51" s="274"/>
      <c r="J51" s="274"/>
      <c r="K51" s="274"/>
      <c r="L51" s="275"/>
      <c r="M51" s="276"/>
      <c r="N51" s="271"/>
      <c r="O51" s="271"/>
      <c r="P51" s="271"/>
      <c r="Q51" s="271"/>
      <c r="R51" s="272"/>
      <c r="S51" s="276"/>
      <c r="T51" s="271"/>
      <c r="U51" s="271"/>
      <c r="V51" s="271"/>
      <c r="W51" s="271"/>
      <c r="X51" s="271"/>
      <c r="Y51" s="271"/>
      <c r="Z51" s="271"/>
      <c r="AA51" s="271"/>
      <c r="AB51" s="271"/>
      <c r="AC51" s="271"/>
      <c r="AD51" s="271"/>
      <c r="AE51" s="271"/>
      <c r="AF51" s="271"/>
      <c r="AG51" s="271"/>
      <c r="AH51" s="271"/>
      <c r="AI51" s="271"/>
      <c r="AJ51" s="271"/>
      <c r="AK51" s="271"/>
      <c r="AL51" s="271"/>
      <c r="AM51" s="271"/>
      <c r="AN51" s="277"/>
    </row>
    <row r="52" spans="1:40">
      <c r="A52" s="278"/>
      <c r="B52" s="279"/>
      <c r="C52" s="279"/>
      <c r="D52" s="279"/>
      <c r="E52" s="279"/>
      <c r="F52" s="280"/>
      <c r="G52" s="273"/>
      <c r="H52" s="274"/>
      <c r="I52" s="274"/>
      <c r="J52" s="274"/>
      <c r="K52" s="274"/>
      <c r="L52" s="275"/>
      <c r="M52" s="281"/>
      <c r="N52" s="279"/>
      <c r="O52" s="279"/>
      <c r="P52" s="279"/>
      <c r="Q52" s="279"/>
      <c r="R52" s="280"/>
      <c r="S52" s="281"/>
      <c r="T52" s="279"/>
      <c r="U52" s="279"/>
      <c r="V52" s="279"/>
      <c r="W52" s="279"/>
      <c r="X52" s="279"/>
      <c r="Y52" s="279"/>
      <c r="Z52" s="279"/>
      <c r="AA52" s="279"/>
      <c r="AB52" s="279"/>
      <c r="AC52" s="279"/>
      <c r="AD52" s="279"/>
      <c r="AE52" s="279"/>
      <c r="AF52" s="279"/>
      <c r="AG52" s="279"/>
      <c r="AH52" s="279"/>
      <c r="AI52" s="279"/>
      <c r="AJ52" s="279"/>
      <c r="AK52" s="279"/>
      <c r="AL52" s="279"/>
      <c r="AM52" s="279"/>
      <c r="AN52" s="282"/>
    </row>
  </sheetData>
  <sheetProtection selectLockedCells="1"/>
  <mergeCells count="212">
    <mergeCell ref="A52:F52"/>
    <mergeCell ref="G52:L52"/>
    <mergeCell ref="M52:R52"/>
    <mergeCell ref="S52:AN52"/>
    <mergeCell ref="A50:F50"/>
    <mergeCell ref="G50:L50"/>
    <mergeCell ref="M50:R50"/>
    <mergeCell ref="S50:AN50"/>
    <mergeCell ref="A51:F51"/>
    <mergeCell ref="G51:L51"/>
    <mergeCell ref="M51:R51"/>
    <mergeCell ref="S51:AN51"/>
    <mergeCell ref="A48:F48"/>
    <mergeCell ref="G48:L48"/>
    <mergeCell ref="M48:R48"/>
    <mergeCell ref="S48:AN48"/>
    <mergeCell ref="A49:F49"/>
    <mergeCell ref="G49:L49"/>
    <mergeCell ref="M49:R49"/>
    <mergeCell ref="S49:AN49"/>
    <mergeCell ref="A45:F45"/>
    <mergeCell ref="G45:L45"/>
    <mergeCell ref="M45:R45"/>
    <mergeCell ref="S45:AN45"/>
    <mergeCell ref="A46:F46"/>
    <mergeCell ref="G46:L46"/>
    <mergeCell ref="M46:R46"/>
    <mergeCell ref="S46:AN46"/>
    <mergeCell ref="A47:F47"/>
    <mergeCell ref="G47:L47"/>
    <mergeCell ref="M47:R47"/>
    <mergeCell ref="S47:AN47"/>
    <mergeCell ref="A42:F42"/>
    <mergeCell ref="G42:L42"/>
    <mergeCell ref="M42:R42"/>
    <mergeCell ref="S42:AN42"/>
    <mergeCell ref="A43:F43"/>
    <mergeCell ref="G43:L43"/>
    <mergeCell ref="M43:R43"/>
    <mergeCell ref="S43:AN43"/>
    <mergeCell ref="A44:F44"/>
    <mergeCell ref="G44:L44"/>
    <mergeCell ref="M44:R44"/>
    <mergeCell ref="S44:AN44"/>
    <mergeCell ref="A39:F39"/>
    <mergeCell ref="G39:L39"/>
    <mergeCell ref="M39:R39"/>
    <mergeCell ref="S39:AN39"/>
    <mergeCell ref="A40:F40"/>
    <mergeCell ref="G40:L40"/>
    <mergeCell ref="M40:R40"/>
    <mergeCell ref="S40:AN40"/>
    <mergeCell ref="A41:F41"/>
    <mergeCell ref="G41:L41"/>
    <mergeCell ref="M41:R41"/>
    <mergeCell ref="S41:AN41"/>
    <mergeCell ref="A36:F36"/>
    <mergeCell ref="G36:L36"/>
    <mergeCell ref="M36:R36"/>
    <mergeCell ref="S36:AN36"/>
    <mergeCell ref="A37:F37"/>
    <mergeCell ref="G37:L37"/>
    <mergeCell ref="M37:R37"/>
    <mergeCell ref="S37:AN37"/>
    <mergeCell ref="A38:F38"/>
    <mergeCell ref="G38:L38"/>
    <mergeCell ref="M38:R38"/>
    <mergeCell ref="S38:AN38"/>
    <mergeCell ref="A35:F35"/>
    <mergeCell ref="G35:L35"/>
    <mergeCell ref="M35:R35"/>
    <mergeCell ref="S35:AN35"/>
    <mergeCell ref="A32:F32"/>
    <mergeCell ref="G32:L32"/>
    <mergeCell ref="M32:R32"/>
    <mergeCell ref="S32:AN32"/>
    <mergeCell ref="A33:F33"/>
    <mergeCell ref="G33:L33"/>
    <mergeCell ref="M33:R33"/>
    <mergeCell ref="S33:AN33"/>
    <mergeCell ref="A34:F34"/>
    <mergeCell ref="G34:L34"/>
    <mergeCell ref="M34:R34"/>
    <mergeCell ref="S34:AN34"/>
    <mergeCell ref="A29:F29"/>
    <mergeCell ref="G29:L29"/>
    <mergeCell ref="M29:R29"/>
    <mergeCell ref="S29:AN29"/>
    <mergeCell ref="A30:F30"/>
    <mergeCell ref="G30:L30"/>
    <mergeCell ref="M30:R30"/>
    <mergeCell ref="S30:AN30"/>
    <mergeCell ref="A31:F31"/>
    <mergeCell ref="G31:L31"/>
    <mergeCell ref="M31:R31"/>
    <mergeCell ref="S31:AN31"/>
    <mergeCell ref="A27:F27"/>
    <mergeCell ref="G27:L27"/>
    <mergeCell ref="M27:R27"/>
    <mergeCell ref="S27:AN27"/>
    <mergeCell ref="A28:F28"/>
    <mergeCell ref="G28:L28"/>
    <mergeCell ref="M28:R28"/>
    <mergeCell ref="S28:AN28"/>
    <mergeCell ref="A25:F25"/>
    <mergeCell ref="G25:L25"/>
    <mergeCell ref="M25:R25"/>
    <mergeCell ref="S25:AN25"/>
    <mergeCell ref="A26:F26"/>
    <mergeCell ref="G26:L26"/>
    <mergeCell ref="M26:R26"/>
    <mergeCell ref="S26:AN26"/>
    <mergeCell ref="A22:F22"/>
    <mergeCell ref="G22:L22"/>
    <mergeCell ref="M22:R22"/>
    <mergeCell ref="S22:AN22"/>
    <mergeCell ref="A23:F23"/>
    <mergeCell ref="G23:L23"/>
    <mergeCell ref="M23:R23"/>
    <mergeCell ref="S23:AN23"/>
    <mergeCell ref="A24:F24"/>
    <mergeCell ref="G24:L24"/>
    <mergeCell ref="M24:R24"/>
    <mergeCell ref="S24:AN24"/>
    <mergeCell ref="A19:F19"/>
    <mergeCell ref="G19:L19"/>
    <mergeCell ref="M19:R19"/>
    <mergeCell ref="S19:AN19"/>
    <mergeCell ref="A20:F20"/>
    <mergeCell ref="G20:L20"/>
    <mergeCell ref="M20:R20"/>
    <mergeCell ref="S20:AN20"/>
    <mergeCell ref="A21:F21"/>
    <mergeCell ref="G21:L21"/>
    <mergeCell ref="M21:R21"/>
    <mergeCell ref="S21:AN21"/>
    <mergeCell ref="A16:F16"/>
    <mergeCell ref="G16:L16"/>
    <mergeCell ref="M16:R16"/>
    <mergeCell ref="S16:AN16"/>
    <mergeCell ref="A17:F17"/>
    <mergeCell ref="G17:L17"/>
    <mergeCell ref="M17:R17"/>
    <mergeCell ref="S17:AN17"/>
    <mergeCell ref="A18:F18"/>
    <mergeCell ref="G18:L18"/>
    <mergeCell ref="M18:R18"/>
    <mergeCell ref="S18:AN18"/>
    <mergeCell ref="A13:F13"/>
    <mergeCell ref="G13:L13"/>
    <mergeCell ref="M13:R13"/>
    <mergeCell ref="S13:AN13"/>
    <mergeCell ref="A14:F14"/>
    <mergeCell ref="G14:L14"/>
    <mergeCell ref="M14:R14"/>
    <mergeCell ref="S14:AN14"/>
    <mergeCell ref="A15:F15"/>
    <mergeCell ref="G15:L15"/>
    <mergeCell ref="M15:R15"/>
    <mergeCell ref="S15:AN15"/>
    <mergeCell ref="A10:F10"/>
    <mergeCell ref="G10:L10"/>
    <mergeCell ref="M10:R10"/>
    <mergeCell ref="S10:AN10"/>
    <mergeCell ref="A11:F11"/>
    <mergeCell ref="G11:L11"/>
    <mergeCell ref="M11:R11"/>
    <mergeCell ref="S11:AN11"/>
    <mergeCell ref="A12:F12"/>
    <mergeCell ref="G12:L12"/>
    <mergeCell ref="M12:R12"/>
    <mergeCell ref="S12:AN12"/>
    <mergeCell ref="A7:F7"/>
    <mergeCell ref="G7:L7"/>
    <mergeCell ref="M7:R7"/>
    <mergeCell ref="S7:AN7"/>
    <mergeCell ref="A8:F8"/>
    <mergeCell ref="G8:L8"/>
    <mergeCell ref="M8:R8"/>
    <mergeCell ref="S8:AN8"/>
    <mergeCell ref="A9:F9"/>
    <mergeCell ref="G9:L9"/>
    <mergeCell ref="M9:R9"/>
    <mergeCell ref="S9:AN9"/>
    <mergeCell ref="A3:F3"/>
    <mergeCell ref="A4:F4"/>
    <mergeCell ref="A5:F5"/>
    <mergeCell ref="G5:AN5"/>
    <mergeCell ref="A6:F6"/>
    <mergeCell ref="G6:L6"/>
    <mergeCell ref="M6:R6"/>
    <mergeCell ref="S6:AN6"/>
    <mergeCell ref="Q3:T3"/>
    <mergeCell ref="G3:P3"/>
    <mergeCell ref="U3:AN3"/>
    <mergeCell ref="G4:P4"/>
    <mergeCell ref="Q4:T4"/>
    <mergeCell ref="U4:AN4"/>
    <mergeCell ref="A1:F2"/>
    <mergeCell ref="G1:P2"/>
    <mergeCell ref="Q1:T1"/>
    <mergeCell ref="U1:X1"/>
    <mergeCell ref="Y1:AB1"/>
    <mergeCell ref="AC1:AF1"/>
    <mergeCell ref="AG1:AJ1"/>
    <mergeCell ref="AK1:AN1"/>
    <mergeCell ref="Q2:T2"/>
    <mergeCell ref="U2:X2"/>
    <mergeCell ref="Y2:AB2"/>
    <mergeCell ref="AC2:AF2"/>
    <mergeCell ref="AG2:AJ2"/>
    <mergeCell ref="AK2:AN2"/>
  </mergeCells>
  <phoneticPr fontId="14"/>
  <pageMargins left="0.23622047244094491" right="0.23622047244094491" top="0.74803149606299213" bottom="0.74803149606299213" header="0.31496062992125984" footer="0.31496062992125984"/>
  <pageSetup paperSize="9" scale="84" firstPageNumber="0" orientation="portrait" horizontalDpi="300" verticalDpi="300" r:id="rId1"/>
  <headerFooter alignWithMargins="0">
    <oddHeader>&amp;L&amp;"ＭＳ Ｐゴシック,太字"&amp;14■ &amp;A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N70"/>
  <sheetViews>
    <sheetView showGridLines="0" view="pageBreakPreview" zoomScale="70" zoomScaleNormal="100" zoomScaleSheetLayoutView="70" workbookViewId="0">
      <selection sqref="A1:F2"/>
    </sheetView>
  </sheetViews>
  <sheetFormatPr defaultColWidth="3" defaultRowHeight="13.5"/>
  <cols>
    <col min="1" max="1" width="3" customWidth="1"/>
    <col min="2" max="2" width="3" style="13" customWidth="1"/>
    <col min="7" max="7" width="8.5" bestFit="1" customWidth="1"/>
    <col min="8" max="8" width="8.125" bestFit="1" customWidth="1"/>
  </cols>
  <sheetData>
    <row r="1" spans="1:40" ht="13.5" customHeight="1">
      <c r="A1" s="214" t="s">
        <v>84</v>
      </c>
      <c r="B1" s="215">
        <v>0</v>
      </c>
      <c r="C1" s="215"/>
      <c r="D1" s="215"/>
      <c r="E1" s="215">
        <v>0</v>
      </c>
      <c r="F1" s="215">
        <v>0</v>
      </c>
      <c r="G1" s="218" t="str">
        <f>表紙!B11</f>
        <v>機能テスト</v>
      </c>
      <c r="H1" s="218"/>
      <c r="I1" s="218"/>
      <c r="J1" s="218"/>
      <c r="K1" s="218"/>
      <c r="L1" s="218"/>
      <c r="M1" s="218"/>
      <c r="N1" s="218"/>
      <c r="O1" s="218"/>
      <c r="P1" s="218"/>
      <c r="Q1" s="220" t="s">
        <v>62</v>
      </c>
      <c r="R1" s="220">
        <v>0</v>
      </c>
      <c r="S1" s="220">
        <v>0</v>
      </c>
      <c r="T1" s="220">
        <v>0</v>
      </c>
      <c r="U1" s="221">
        <f>表紙!P32</f>
        <v>0</v>
      </c>
      <c r="V1" s="222"/>
      <c r="W1" s="222"/>
      <c r="X1" s="222"/>
      <c r="Y1" s="220" t="s">
        <v>85</v>
      </c>
      <c r="Z1" s="220">
        <v>0</v>
      </c>
      <c r="AA1" s="220">
        <v>0</v>
      </c>
      <c r="AB1" s="220">
        <v>0</v>
      </c>
      <c r="AC1" s="223">
        <f>更新履歴!AC1</f>
        <v>42888</v>
      </c>
      <c r="AD1" s="223"/>
      <c r="AE1" s="223"/>
      <c r="AF1" s="223"/>
      <c r="AG1" s="220" t="s">
        <v>1</v>
      </c>
      <c r="AH1" s="220">
        <v>0</v>
      </c>
      <c r="AI1" s="220">
        <v>0</v>
      </c>
      <c r="AJ1" s="220">
        <v>0</v>
      </c>
      <c r="AK1" s="223">
        <f>更新履歴!AK1</f>
        <v>42888</v>
      </c>
      <c r="AL1" s="223"/>
      <c r="AM1" s="223"/>
      <c r="AN1" s="224"/>
    </row>
    <row r="2" spans="1:40" ht="13.5" customHeight="1">
      <c r="A2" s="216">
        <v>0</v>
      </c>
      <c r="B2" s="217">
        <v>0</v>
      </c>
      <c r="C2" s="217"/>
      <c r="D2" s="217"/>
      <c r="E2" s="217">
        <v>0</v>
      </c>
      <c r="F2" s="217">
        <v>0</v>
      </c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25" t="s">
        <v>83</v>
      </c>
      <c r="R2" s="225">
        <v>0</v>
      </c>
      <c r="S2" s="225">
        <v>0</v>
      </c>
      <c r="T2" s="225">
        <v>0</v>
      </c>
      <c r="U2" s="227" t="str">
        <f>更新履歴!U2</f>
        <v>1.2</v>
      </c>
      <c r="V2" s="227"/>
      <c r="W2" s="227"/>
      <c r="X2" s="227"/>
      <c r="Y2" s="228" t="s">
        <v>87</v>
      </c>
      <c r="Z2" s="228">
        <v>0</v>
      </c>
      <c r="AA2" s="228">
        <v>0</v>
      </c>
      <c r="AB2" s="228">
        <v>0</v>
      </c>
      <c r="AC2" s="229" t="str">
        <f>更新履歴!AC2</f>
        <v>SHIFT青山</v>
      </c>
      <c r="AD2" s="230"/>
      <c r="AE2" s="230"/>
      <c r="AF2" s="230"/>
      <c r="AG2" s="228" t="s">
        <v>4</v>
      </c>
      <c r="AH2" s="228">
        <v>0</v>
      </c>
      <c r="AI2" s="228">
        <v>0</v>
      </c>
      <c r="AJ2" s="228">
        <v>0</v>
      </c>
      <c r="AK2" s="229" t="str">
        <f>更新履歴!AK2</f>
        <v>SHIFT青山</v>
      </c>
      <c r="AL2" s="230"/>
      <c r="AM2" s="230"/>
      <c r="AN2" s="231"/>
    </row>
    <row r="3" spans="1:40">
      <c r="A3" s="232" t="s">
        <v>61</v>
      </c>
      <c r="B3" s="233">
        <v>0</v>
      </c>
      <c r="C3" s="233">
        <v>0</v>
      </c>
      <c r="D3" s="233">
        <v>0</v>
      </c>
      <c r="E3" s="233">
        <v>0</v>
      </c>
      <c r="F3" s="233">
        <v>0</v>
      </c>
      <c r="G3" s="248" t="str">
        <f>表紙!P35</f>
        <v>001</v>
      </c>
      <c r="H3" s="249"/>
      <c r="I3" s="249"/>
      <c r="J3" s="249"/>
      <c r="K3" s="249"/>
      <c r="L3" s="249"/>
      <c r="M3" s="249"/>
      <c r="N3" s="249"/>
      <c r="O3" s="249"/>
      <c r="P3" s="287"/>
      <c r="Q3" s="242" t="s">
        <v>65</v>
      </c>
      <c r="R3" s="243">
        <v>0</v>
      </c>
      <c r="S3" s="243">
        <v>0</v>
      </c>
      <c r="T3" s="243">
        <v>0</v>
      </c>
      <c r="U3" s="248" t="str">
        <f>表紙!P38</f>
        <v>記帳くん Cloud</v>
      </c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88"/>
    </row>
    <row r="4" spans="1:40">
      <c r="A4" s="232" t="s">
        <v>73</v>
      </c>
      <c r="B4" s="233">
        <v>0</v>
      </c>
      <c r="C4" s="233">
        <v>0</v>
      </c>
      <c r="D4" s="233">
        <v>0</v>
      </c>
      <c r="E4" s="233">
        <v>0</v>
      </c>
      <c r="F4" s="234">
        <v>0</v>
      </c>
      <c r="G4" s="290" t="str">
        <f>表紙!P41</f>
        <v>v1.01</v>
      </c>
      <c r="H4" s="291"/>
      <c r="I4" s="291"/>
      <c r="J4" s="291"/>
      <c r="K4" s="291"/>
      <c r="L4" s="291"/>
      <c r="M4" s="291"/>
      <c r="N4" s="291"/>
      <c r="O4" s="291"/>
      <c r="P4" s="291"/>
      <c r="Q4" s="289" t="s">
        <v>81</v>
      </c>
      <c r="R4" s="289">
        <v>0</v>
      </c>
      <c r="S4" s="289">
        <v>0</v>
      </c>
      <c r="T4" s="289">
        <v>0</v>
      </c>
      <c r="U4" s="291" t="str">
        <f>表紙!P44</f>
        <v>システム履歴</v>
      </c>
      <c r="V4" s="291"/>
      <c r="W4" s="291"/>
      <c r="X4" s="291"/>
      <c r="Y4" s="291"/>
      <c r="Z4" s="291"/>
      <c r="AA4" s="291"/>
      <c r="AB4" s="291"/>
      <c r="AC4" s="291"/>
      <c r="AD4" s="291"/>
      <c r="AE4" s="291"/>
      <c r="AF4" s="291"/>
      <c r="AG4" s="291"/>
      <c r="AH4" s="291"/>
      <c r="AI4" s="291"/>
      <c r="AJ4" s="291"/>
      <c r="AK4" s="291"/>
      <c r="AL4" s="291"/>
      <c r="AM4" s="291"/>
      <c r="AN4" s="292"/>
    </row>
    <row r="5" spans="1:40">
      <c r="A5" s="285"/>
      <c r="B5" s="285"/>
      <c r="C5" s="285"/>
      <c r="D5" s="285"/>
      <c r="E5" s="285"/>
      <c r="F5" s="285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6"/>
    </row>
    <row r="6" spans="1:40">
      <c r="A6" s="35"/>
      <c r="B6" s="1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36"/>
    </row>
    <row r="7" spans="1:40">
      <c r="A7" s="35"/>
      <c r="B7" s="15">
        <v>1</v>
      </c>
      <c r="C7" s="16" t="s">
        <v>7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8"/>
      <c r="AN7" s="36"/>
    </row>
    <row r="8" spans="1:40">
      <c r="A8" s="35"/>
      <c r="B8" s="19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9"/>
      <c r="AN8" s="36"/>
    </row>
    <row r="9" spans="1:40">
      <c r="A9" s="35"/>
      <c r="B9" s="19"/>
      <c r="C9" s="62" t="s">
        <v>8</v>
      </c>
      <c r="D9" s="293" t="s">
        <v>9</v>
      </c>
      <c r="E9" s="293"/>
      <c r="F9" s="293"/>
      <c r="G9" s="293"/>
      <c r="H9" s="293"/>
      <c r="I9" s="293"/>
      <c r="J9" s="293"/>
      <c r="K9" s="293"/>
      <c r="L9" s="293"/>
      <c r="M9" s="293"/>
      <c r="N9" s="293"/>
      <c r="O9" s="293"/>
      <c r="P9" s="293" t="s">
        <v>10</v>
      </c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  <c r="AI9" s="293"/>
      <c r="AJ9" s="293"/>
      <c r="AK9" s="293"/>
      <c r="AL9" s="293"/>
      <c r="AM9" s="9"/>
      <c r="AN9" s="36"/>
    </row>
    <row r="10" spans="1:40">
      <c r="A10" s="35"/>
      <c r="B10" s="19"/>
      <c r="C10" s="63">
        <v>1</v>
      </c>
      <c r="D10" s="227" t="s">
        <v>11</v>
      </c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 t="s">
        <v>12</v>
      </c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  <c r="AB10" s="227"/>
      <c r="AC10" s="227"/>
      <c r="AD10" s="227"/>
      <c r="AE10" s="227"/>
      <c r="AF10" s="227"/>
      <c r="AG10" s="227"/>
      <c r="AH10" s="227"/>
      <c r="AI10" s="227"/>
      <c r="AJ10" s="227"/>
      <c r="AK10" s="227"/>
      <c r="AL10" s="227"/>
      <c r="AM10" s="9"/>
      <c r="AN10" s="36"/>
    </row>
    <row r="11" spans="1:40">
      <c r="A11" s="35"/>
      <c r="B11" s="19"/>
      <c r="C11" s="63">
        <v>2</v>
      </c>
      <c r="D11" s="227" t="s">
        <v>13</v>
      </c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 t="s">
        <v>14</v>
      </c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227"/>
      <c r="AH11" s="227"/>
      <c r="AI11" s="227"/>
      <c r="AJ11" s="227"/>
      <c r="AK11" s="227"/>
      <c r="AL11" s="227"/>
      <c r="AM11" s="9"/>
      <c r="AN11" s="36"/>
    </row>
    <row r="12" spans="1:40">
      <c r="A12" s="35"/>
      <c r="B12" s="19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9"/>
      <c r="AN12" s="36"/>
    </row>
    <row r="13" spans="1:40">
      <c r="A13" s="35"/>
      <c r="B13" s="19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9"/>
      <c r="AN13" s="36"/>
    </row>
    <row r="14" spans="1:40">
      <c r="A14" s="35"/>
      <c r="B14" s="19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9"/>
      <c r="AN14" s="36"/>
    </row>
    <row r="15" spans="1:40">
      <c r="A15" s="37"/>
      <c r="B15" s="20">
        <v>2</v>
      </c>
      <c r="C15" s="21" t="s">
        <v>15</v>
      </c>
      <c r="D15" s="21"/>
      <c r="E15" s="21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9"/>
      <c r="AN15" s="36"/>
    </row>
    <row r="16" spans="1:40">
      <c r="A16" s="37"/>
      <c r="B16" s="20"/>
      <c r="C16" s="21"/>
      <c r="D16" s="21"/>
      <c r="E16" s="21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9"/>
      <c r="AN16" s="36"/>
    </row>
    <row r="17" spans="1:40">
      <c r="A17" s="37"/>
      <c r="B17" s="20"/>
      <c r="C17" s="21" t="s">
        <v>16</v>
      </c>
      <c r="D17" s="21"/>
      <c r="E17" s="21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21" t="s">
        <v>17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9"/>
      <c r="AN17" s="36"/>
    </row>
    <row r="18" spans="1:40">
      <c r="A18" s="35"/>
      <c r="B18" s="19"/>
      <c r="C18" s="293" t="s">
        <v>18</v>
      </c>
      <c r="D18" s="293"/>
      <c r="E18" s="293"/>
      <c r="F18" s="293"/>
      <c r="G18" s="293"/>
      <c r="H18" s="293" t="s">
        <v>19</v>
      </c>
      <c r="I18" s="293"/>
      <c r="J18" s="293"/>
      <c r="K18" s="293"/>
      <c r="L18" s="293"/>
      <c r="M18" s="293"/>
      <c r="N18" s="293"/>
      <c r="O18" s="293"/>
      <c r="P18" s="293"/>
      <c r="Q18" s="293"/>
      <c r="R18" s="8"/>
      <c r="S18" s="8"/>
      <c r="T18" s="8"/>
      <c r="U18" s="8"/>
      <c r="V18" s="8"/>
      <c r="W18" s="293" t="s">
        <v>18</v>
      </c>
      <c r="X18" s="293"/>
      <c r="Y18" s="293"/>
      <c r="Z18" s="293"/>
      <c r="AA18" s="293"/>
      <c r="AB18" s="293" t="s">
        <v>19</v>
      </c>
      <c r="AC18" s="293"/>
      <c r="AD18" s="293"/>
      <c r="AE18" s="293"/>
      <c r="AF18" s="293"/>
      <c r="AG18" s="293"/>
      <c r="AH18" s="293"/>
      <c r="AI18" s="293"/>
      <c r="AJ18" s="293"/>
      <c r="AK18" s="293"/>
      <c r="AL18" s="8"/>
      <c r="AM18" s="9"/>
      <c r="AN18" s="36"/>
    </row>
    <row r="19" spans="1:40">
      <c r="A19" s="35"/>
      <c r="B19" s="19"/>
      <c r="C19" s="294" t="s">
        <v>69</v>
      </c>
      <c r="D19" s="294"/>
      <c r="E19" s="294"/>
      <c r="F19" s="294"/>
      <c r="G19" s="294"/>
      <c r="H19" s="295">
        <f>COUNTIF(確認項目一覧!$M:$M,"○")+COUNTIF(確認項目一覧!$M:$M,"対象外")-COUNTIF(確認項目一覧!$J:$J,"P*")</f>
        <v>16</v>
      </c>
      <c r="I19" s="295"/>
      <c r="J19" s="295"/>
      <c r="K19" s="295"/>
      <c r="L19" s="295"/>
      <c r="M19" s="295"/>
      <c r="N19" s="295"/>
      <c r="O19" s="295"/>
      <c r="P19" s="295"/>
      <c r="Q19" s="295"/>
      <c r="R19" s="8"/>
      <c r="S19" s="8"/>
      <c r="T19" s="8"/>
      <c r="U19" s="8"/>
      <c r="V19" s="8"/>
      <c r="W19" s="296" t="s">
        <v>69</v>
      </c>
      <c r="X19" s="296"/>
      <c r="Y19" s="296"/>
      <c r="Z19" s="296"/>
      <c r="AA19" s="296"/>
      <c r="AB19" s="295">
        <f>COUNTIF(確認項目一覧!$M:$M,"○")-COUNTIFS(確認項目一覧!$J:$J,"P*",確認項目一覧!$M:$M,"○")</f>
        <v>12</v>
      </c>
      <c r="AC19" s="295"/>
      <c r="AD19" s="295"/>
      <c r="AE19" s="295"/>
      <c r="AF19" s="295"/>
      <c r="AG19" s="295"/>
      <c r="AH19" s="295"/>
      <c r="AI19" s="295"/>
      <c r="AJ19" s="295"/>
      <c r="AK19" s="295"/>
      <c r="AL19" s="8"/>
      <c r="AM19" s="9"/>
      <c r="AN19" s="36"/>
    </row>
    <row r="20" spans="1:40">
      <c r="A20" s="35"/>
      <c r="B20" s="19"/>
      <c r="C20" s="297" t="s">
        <v>70</v>
      </c>
      <c r="D20" s="297"/>
      <c r="E20" s="297"/>
      <c r="F20" s="297"/>
      <c r="G20" s="297"/>
      <c r="H20" s="298">
        <f>COUNTIF(確認項目一覧!$J:$J,"P*")</f>
        <v>13</v>
      </c>
      <c r="I20" s="298"/>
      <c r="J20" s="298"/>
      <c r="K20" s="298"/>
      <c r="L20" s="298"/>
      <c r="M20" s="298"/>
      <c r="N20" s="298"/>
      <c r="O20" s="298"/>
      <c r="P20" s="298"/>
      <c r="Q20" s="298"/>
      <c r="R20" s="8"/>
      <c r="S20" s="8"/>
      <c r="T20" s="8"/>
      <c r="U20" s="8"/>
      <c r="V20" s="8"/>
      <c r="W20" s="299" t="s">
        <v>70</v>
      </c>
      <c r="X20" s="299"/>
      <c r="Y20" s="299"/>
      <c r="Z20" s="299"/>
      <c r="AA20" s="299"/>
      <c r="AB20" s="298">
        <f>COUNTIFS(確認項目一覧!$J:$J,"P*",確認項目一覧!$M:$M,"○")</f>
        <v>13</v>
      </c>
      <c r="AC20" s="298"/>
      <c r="AD20" s="298"/>
      <c r="AE20" s="298"/>
      <c r="AF20" s="298"/>
      <c r="AG20" s="298"/>
      <c r="AH20" s="298"/>
      <c r="AI20" s="298"/>
      <c r="AJ20" s="298"/>
      <c r="AK20" s="298"/>
      <c r="AL20" s="8"/>
      <c r="AM20" s="9"/>
      <c r="AN20" s="36"/>
    </row>
    <row r="21" spans="1:40">
      <c r="A21" s="35"/>
      <c r="B21" s="19"/>
      <c r="C21" s="300" t="s">
        <v>71</v>
      </c>
      <c r="D21" s="300"/>
      <c r="E21" s="300"/>
      <c r="F21" s="300"/>
      <c r="G21" s="300"/>
      <c r="H21" s="301">
        <f>パターン表!$BV$3</f>
        <v>156</v>
      </c>
      <c r="I21" s="301"/>
      <c r="J21" s="301"/>
      <c r="K21" s="301"/>
      <c r="L21" s="301"/>
      <c r="M21" s="301"/>
      <c r="N21" s="301"/>
      <c r="O21" s="301"/>
      <c r="P21" s="301"/>
      <c r="Q21" s="301"/>
      <c r="R21" s="8"/>
      <c r="S21" s="8"/>
      <c r="T21" s="8"/>
      <c r="U21" s="8"/>
      <c r="V21" s="8"/>
      <c r="W21" s="300" t="s">
        <v>71</v>
      </c>
      <c r="X21" s="300"/>
      <c r="Y21" s="300"/>
      <c r="Z21" s="300"/>
      <c r="AA21" s="300"/>
      <c r="AB21" s="301">
        <f>パターン表!$BV$3</f>
        <v>156</v>
      </c>
      <c r="AC21" s="301"/>
      <c r="AD21" s="301"/>
      <c r="AE21" s="301"/>
      <c r="AF21" s="301"/>
      <c r="AG21" s="301"/>
      <c r="AH21" s="301"/>
      <c r="AI21" s="301"/>
      <c r="AJ21" s="301"/>
      <c r="AK21" s="301"/>
      <c r="AL21" s="8"/>
      <c r="AM21" s="9"/>
      <c r="AN21" s="36"/>
    </row>
    <row r="22" spans="1:40">
      <c r="A22" s="35"/>
      <c r="B22" s="1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9"/>
      <c r="AN22" s="36"/>
    </row>
    <row r="23" spans="1:40">
      <c r="A23" s="35"/>
      <c r="B23" s="19"/>
      <c r="C23" s="303" t="s">
        <v>68</v>
      </c>
      <c r="D23" s="303"/>
      <c r="E23" s="303"/>
      <c r="F23" s="303"/>
      <c r="G23" s="303"/>
      <c r="H23" s="301">
        <f>H19+H21</f>
        <v>172</v>
      </c>
      <c r="I23" s="284"/>
      <c r="J23" s="284"/>
      <c r="K23" s="284"/>
      <c r="L23" s="284"/>
      <c r="M23" s="284"/>
      <c r="N23" s="284"/>
      <c r="O23" s="284"/>
      <c r="P23" s="284"/>
      <c r="Q23" s="284"/>
      <c r="R23" s="8"/>
      <c r="S23" s="8"/>
      <c r="T23" s="8"/>
      <c r="U23" s="8"/>
      <c r="V23" s="8"/>
      <c r="W23" s="303" t="s">
        <v>68</v>
      </c>
      <c r="X23" s="303"/>
      <c r="Y23" s="303"/>
      <c r="Z23" s="303"/>
      <c r="AA23" s="303"/>
      <c r="AB23" s="301">
        <f>AB19+AB21</f>
        <v>168</v>
      </c>
      <c r="AC23" s="284"/>
      <c r="AD23" s="284"/>
      <c r="AE23" s="284"/>
      <c r="AF23" s="284"/>
      <c r="AG23" s="284"/>
      <c r="AH23" s="284"/>
      <c r="AI23" s="284"/>
      <c r="AJ23" s="284"/>
      <c r="AK23" s="284"/>
      <c r="AL23" s="8"/>
      <c r="AM23" s="9"/>
      <c r="AN23" s="36"/>
    </row>
    <row r="24" spans="1:40">
      <c r="A24" s="35"/>
      <c r="B24" s="19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9"/>
      <c r="AN24" s="36"/>
    </row>
    <row r="25" spans="1:40">
      <c r="A25" s="35"/>
      <c r="B25" s="19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9"/>
      <c r="AN25" s="36"/>
    </row>
    <row r="26" spans="1:40">
      <c r="A26" s="35"/>
      <c r="B26" s="19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21" t="s">
        <v>97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9"/>
      <c r="AN26" s="36"/>
    </row>
    <row r="27" spans="1:40">
      <c r="A27" s="35"/>
      <c r="B27" s="19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302" t="s">
        <v>18</v>
      </c>
      <c r="X27" s="302"/>
      <c r="Y27" s="302"/>
      <c r="Z27" s="302"/>
      <c r="AA27" s="302"/>
      <c r="AB27" s="302" t="s">
        <v>19</v>
      </c>
      <c r="AC27" s="302"/>
      <c r="AD27" s="302"/>
      <c r="AE27" s="302"/>
      <c r="AF27" s="302"/>
      <c r="AG27" s="302"/>
      <c r="AH27" s="302"/>
      <c r="AI27" s="302"/>
      <c r="AJ27" s="302"/>
      <c r="AK27" s="302"/>
      <c r="AL27" s="8"/>
      <c r="AM27" s="9"/>
      <c r="AN27" s="36"/>
    </row>
    <row r="28" spans="1:40">
      <c r="A28" s="35"/>
      <c r="B28" s="19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283" t="s">
        <v>98</v>
      </c>
      <c r="X28" s="283"/>
      <c r="Y28" s="283"/>
      <c r="Z28" s="283"/>
      <c r="AA28" s="283"/>
      <c r="AB28" s="284">
        <f>確認項目一覧!U3</f>
        <v>168</v>
      </c>
      <c r="AC28" s="284"/>
      <c r="AD28" s="284"/>
      <c r="AE28" s="284"/>
      <c r="AF28" s="284"/>
      <c r="AG28" s="284"/>
      <c r="AH28" s="284"/>
      <c r="AI28" s="284"/>
      <c r="AJ28" s="284"/>
      <c r="AK28" s="284"/>
      <c r="AL28" s="8"/>
      <c r="AM28" s="9"/>
      <c r="AN28" s="36"/>
    </row>
    <row r="29" spans="1:40">
      <c r="A29" s="35"/>
      <c r="B29" s="19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283" t="s">
        <v>100</v>
      </c>
      <c r="X29" s="283"/>
      <c r="Y29" s="283"/>
      <c r="Z29" s="283"/>
      <c r="AA29" s="283"/>
      <c r="AB29" s="284">
        <f>確認項目一覧!P3</f>
        <v>0</v>
      </c>
      <c r="AC29" s="284"/>
      <c r="AD29" s="284"/>
      <c r="AE29" s="284"/>
      <c r="AF29" s="284"/>
      <c r="AG29" s="284"/>
      <c r="AH29" s="284"/>
      <c r="AI29" s="284"/>
      <c r="AJ29" s="284"/>
      <c r="AK29" s="284"/>
      <c r="AL29" s="8"/>
      <c r="AM29" s="9"/>
      <c r="AN29" s="36"/>
    </row>
    <row r="30" spans="1:40">
      <c r="A30" s="35"/>
      <c r="B30" s="19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283" t="s">
        <v>101</v>
      </c>
      <c r="X30" s="283"/>
      <c r="Y30" s="283"/>
      <c r="Z30" s="283"/>
      <c r="AA30" s="283"/>
      <c r="AB30" s="284">
        <f>確認項目一覧!Q3</f>
        <v>0</v>
      </c>
      <c r="AC30" s="284"/>
      <c r="AD30" s="284"/>
      <c r="AE30" s="284"/>
      <c r="AF30" s="284"/>
      <c r="AG30" s="284"/>
      <c r="AH30" s="284"/>
      <c r="AI30" s="284"/>
      <c r="AJ30" s="284"/>
      <c r="AK30" s="284"/>
      <c r="AL30" s="8"/>
      <c r="AM30" s="9"/>
      <c r="AN30" s="36"/>
    </row>
    <row r="31" spans="1:40" ht="14.25" customHeight="1">
      <c r="A31" s="35"/>
      <c r="B31" s="19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283" t="s">
        <v>99</v>
      </c>
      <c r="X31" s="283"/>
      <c r="Y31" s="283"/>
      <c r="Z31" s="283"/>
      <c r="AA31" s="283"/>
      <c r="AB31" s="284">
        <f>確認項目一覧!R3</f>
        <v>0</v>
      </c>
      <c r="AC31" s="284"/>
      <c r="AD31" s="284"/>
      <c r="AE31" s="284"/>
      <c r="AF31" s="284"/>
      <c r="AG31" s="284"/>
      <c r="AH31" s="284"/>
      <c r="AI31" s="284"/>
      <c r="AJ31" s="284"/>
      <c r="AK31" s="284"/>
      <c r="AL31" s="8"/>
      <c r="AM31" s="9"/>
      <c r="AN31" s="36"/>
    </row>
    <row r="32" spans="1:40" ht="13.5" customHeight="1">
      <c r="A32" s="35"/>
      <c r="B32" s="19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283" t="s">
        <v>36</v>
      </c>
      <c r="X32" s="283"/>
      <c r="Y32" s="283"/>
      <c r="Z32" s="283"/>
      <c r="AA32" s="283"/>
      <c r="AB32" s="284">
        <f>確認項目一覧!S3</f>
        <v>0</v>
      </c>
      <c r="AC32" s="284"/>
      <c r="AD32" s="284"/>
      <c r="AE32" s="284"/>
      <c r="AF32" s="284"/>
      <c r="AG32" s="284"/>
      <c r="AH32" s="284"/>
      <c r="AI32" s="284"/>
      <c r="AJ32" s="284"/>
      <c r="AK32" s="284"/>
      <c r="AL32" s="8"/>
      <c r="AM32" s="9"/>
      <c r="AN32" s="36"/>
    </row>
    <row r="33" spans="1:40">
      <c r="A33" s="35"/>
      <c r="B33" s="19"/>
      <c r="C33" s="8"/>
      <c r="D33" s="8"/>
      <c r="E33" s="8"/>
      <c r="F33" s="8"/>
      <c r="G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283" t="s">
        <v>37</v>
      </c>
      <c r="X33" s="283"/>
      <c r="Y33" s="283"/>
      <c r="Z33" s="283"/>
      <c r="AA33" s="283"/>
      <c r="AB33" s="284">
        <f>確認項目一覧!T3</f>
        <v>0</v>
      </c>
      <c r="AC33" s="284"/>
      <c r="AD33" s="284"/>
      <c r="AE33" s="284"/>
      <c r="AF33" s="284"/>
      <c r="AG33" s="284"/>
      <c r="AH33" s="284"/>
      <c r="AI33" s="284"/>
      <c r="AJ33" s="284"/>
      <c r="AK33" s="284"/>
      <c r="AL33" s="8"/>
      <c r="AM33" s="9"/>
      <c r="AN33" s="36"/>
    </row>
    <row r="34" spans="1:40">
      <c r="A34" s="35"/>
      <c r="B34" s="19"/>
      <c r="C34" s="8"/>
      <c r="D34" s="8"/>
      <c r="E34" s="8"/>
      <c r="F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9"/>
      <c r="AN34" s="36"/>
    </row>
    <row r="35" spans="1:40">
      <c r="A35" s="35"/>
      <c r="B35" s="19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9"/>
      <c r="AN35" s="36"/>
    </row>
    <row r="36" spans="1:40">
      <c r="A36" s="35"/>
      <c r="B36" s="19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9"/>
      <c r="AN36" s="36"/>
    </row>
    <row r="37" spans="1:40">
      <c r="A37" s="35"/>
      <c r="B37" s="19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9"/>
      <c r="AN37" s="36"/>
    </row>
    <row r="38" spans="1:40">
      <c r="A38" s="35"/>
      <c r="B38" s="19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9"/>
      <c r="AN38" s="36"/>
    </row>
    <row r="39" spans="1:40">
      <c r="A39" s="35"/>
      <c r="B39" s="19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9"/>
      <c r="AN39" s="36"/>
    </row>
    <row r="40" spans="1:40">
      <c r="A40" s="35"/>
      <c r="B40" s="19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9"/>
      <c r="AN40" s="36"/>
    </row>
    <row r="41" spans="1:40">
      <c r="A41" s="35"/>
      <c r="B41" s="19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9"/>
      <c r="AN41" s="36"/>
    </row>
    <row r="42" spans="1:40">
      <c r="A42" s="35"/>
      <c r="B42" s="1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9"/>
      <c r="AN42" s="36"/>
    </row>
    <row r="43" spans="1:40">
      <c r="A43" s="35"/>
      <c r="B43" s="1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9"/>
      <c r="AN43" s="36"/>
    </row>
    <row r="44" spans="1:40">
      <c r="A44" s="35"/>
      <c r="B44" s="19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9"/>
      <c r="AN44" s="36"/>
    </row>
    <row r="45" spans="1:40">
      <c r="A45" s="35"/>
      <c r="B45" s="19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9"/>
      <c r="AN45" s="36"/>
    </row>
    <row r="46" spans="1:40">
      <c r="A46" s="35"/>
      <c r="B46" s="19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9"/>
      <c r="AN46" s="36"/>
    </row>
    <row r="47" spans="1:40">
      <c r="A47" s="35"/>
      <c r="B47" s="19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9"/>
      <c r="AN47" s="36"/>
    </row>
    <row r="48" spans="1:40">
      <c r="A48" s="35"/>
      <c r="B48" s="19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9"/>
      <c r="AN48" s="36"/>
    </row>
    <row r="49" spans="1:40">
      <c r="A49" s="35"/>
      <c r="B49" s="19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9"/>
      <c r="AN49" s="36"/>
    </row>
    <row r="50" spans="1:40">
      <c r="A50" s="35"/>
      <c r="B50" s="19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9"/>
      <c r="AN50" s="36"/>
    </row>
    <row r="51" spans="1:40">
      <c r="A51" s="35"/>
      <c r="B51" s="19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9"/>
      <c r="AN51" s="36"/>
    </row>
    <row r="52" spans="1:40">
      <c r="A52" s="35"/>
      <c r="B52" s="1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9"/>
      <c r="AN52" s="36"/>
    </row>
    <row r="53" spans="1:40">
      <c r="A53" s="35"/>
      <c r="B53" s="1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9"/>
      <c r="AN53" s="36"/>
    </row>
    <row r="54" spans="1:40">
      <c r="A54" s="35"/>
      <c r="B54" s="1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9"/>
      <c r="AN54" s="36"/>
    </row>
    <row r="55" spans="1:40">
      <c r="A55" s="35"/>
      <c r="B55" s="1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9"/>
      <c r="AN55" s="36"/>
    </row>
    <row r="56" spans="1:40">
      <c r="A56" s="35"/>
      <c r="B56" s="1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9"/>
      <c r="AN56" s="36"/>
    </row>
    <row r="57" spans="1:40">
      <c r="A57" s="35"/>
      <c r="B57" s="1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9"/>
      <c r="AN57" s="36"/>
    </row>
    <row r="58" spans="1:40">
      <c r="A58" s="35"/>
      <c r="B58" s="1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9"/>
      <c r="AN58" s="36"/>
    </row>
    <row r="59" spans="1:40">
      <c r="A59" s="35"/>
      <c r="B59" s="1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9"/>
      <c r="AN59" s="36"/>
    </row>
    <row r="60" spans="1:40">
      <c r="A60" s="35"/>
      <c r="B60" s="1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9"/>
      <c r="AN60" s="36"/>
    </row>
    <row r="61" spans="1:40">
      <c r="A61" s="35"/>
      <c r="B61" s="1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9"/>
      <c r="AN61" s="36"/>
    </row>
    <row r="62" spans="1:40">
      <c r="A62" s="35"/>
      <c r="B62" s="1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9"/>
      <c r="AN62" s="36"/>
    </row>
    <row r="63" spans="1:40">
      <c r="A63" s="35"/>
      <c r="B63" s="1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9"/>
      <c r="AN63" s="36"/>
    </row>
    <row r="64" spans="1:40">
      <c r="A64" s="35"/>
      <c r="B64" s="1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9"/>
      <c r="AN64" s="36"/>
    </row>
    <row r="65" spans="1:40">
      <c r="A65" s="35"/>
      <c r="B65" s="1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9"/>
      <c r="AN65" s="36"/>
    </row>
    <row r="66" spans="1:40">
      <c r="A66" s="35"/>
      <c r="B66" s="1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9"/>
      <c r="AN66" s="36"/>
    </row>
    <row r="67" spans="1:40">
      <c r="A67" s="35"/>
      <c r="B67" s="1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9"/>
      <c r="AN67" s="36"/>
    </row>
    <row r="68" spans="1:40">
      <c r="A68" s="35"/>
      <c r="B68" s="1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9"/>
      <c r="AN68" s="36"/>
    </row>
    <row r="69" spans="1:40">
      <c r="A69" s="35"/>
      <c r="B69" s="22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36"/>
    </row>
    <row r="70" spans="1:40">
      <c r="A70" s="38"/>
      <c r="B70" s="39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1"/>
    </row>
  </sheetData>
  <sheetProtection selectLockedCells="1" selectUnlockedCells="1"/>
  <mergeCells count="64">
    <mergeCell ref="W31:AA31"/>
    <mergeCell ref="AB31:AK31"/>
    <mergeCell ref="W32:AA32"/>
    <mergeCell ref="AB32:AK32"/>
    <mergeCell ref="W28:AA28"/>
    <mergeCell ref="AB28:AK28"/>
    <mergeCell ref="W29:AA29"/>
    <mergeCell ref="AB29:AK29"/>
    <mergeCell ref="W30:AA30"/>
    <mergeCell ref="AB30:AK30"/>
    <mergeCell ref="W27:AA27"/>
    <mergeCell ref="AB27:AK27"/>
    <mergeCell ref="C23:G23"/>
    <mergeCell ref="H23:Q23"/>
    <mergeCell ref="W23:AA23"/>
    <mergeCell ref="AB23:AK23"/>
    <mergeCell ref="C20:G20"/>
    <mergeCell ref="H20:Q20"/>
    <mergeCell ref="W20:AA20"/>
    <mergeCell ref="AB20:AK20"/>
    <mergeCell ref="C21:G21"/>
    <mergeCell ref="H21:Q21"/>
    <mergeCell ref="W21:AA21"/>
    <mergeCell ref="AB21:AK21"/>
    <mergeCell ref="C18:G18"/>
    <mergeCell ref="H18:Q18"/>
    <mergeCell ref="W18:AA18"/>
    <mergeCell ref="AB18:AK18"/>
    <mergeCell ref="C19:G19"/>
    <mergeCell ref="H19:Q19"/>
    <mergeCell ref="W19:AA19"/>
    <mergeCell ref="AB19:AK19"/>
    <mergeCell ref="D9:O9"/>
    <mergeCell ref="P9:AL9"/>
    <mergeCell ref="D10:O10"/>
    <mergeCell ref="P10:AL10"/>
    <mergeCell ref="D11:O11"/>
    <mergeCell ref="P11:AL11"/>
    <mergeCell ref="A3:F3"/>
    <mergeCell ref="A4:F4"/>
    <mergeCell ref="A5:F5"/>
    <mergeCell ref="G5:AN5"/>
    <mergeCell ref="Q3:T3"/>
    <mergeCell ref="G3:P3"/>
    <mergeCell ref="U3:AN3"/>
    <mergeCell ref="Q4:T4"/>
    <mergeCell ref="G4:P4"/>
    <mergeCell ref="U4:AN4"/>
    <mergeCell ref="W33:AA33"/>
    <mergeCell ref="AB33:AK33"/>
    <mergeCell ref="A1:F2"/>
    <mergeCell ref="G1:P2"/>
    <mergeCell ref="Q1:T1"/>
    <mergeCell ref="U1:X1"/>
    <mergeCell ref="Y1:AB1"/>
    <mergeCell ref="AC1:AF1"/>
    <mergeCell ref="AG1:AJ1"/>
    <mergeCell ref="AK1:AN1"/>
    <mergeCell ref="Q2:T2"/>
    <mergeCell ref="U2:X2"/>
    <mergeCell ref="Y2:AB2"/>
    <mergeCell ref="AC2:AF2"/>
    <mergeCell ref="AG2:AJ2"/>
    <mergeCell ref="AK2:AN2"/>
  </mergeCells>
  <phoneticPr fontId="14"/>
  <pageMargins left="0.70866141732283472" right="0.70866141732283472" top="0.74803149606299213" bottom="0.74803149606299213" header="0.51181102362204722" footer="0.51181102362204722"/>
  <pageSetup paperSize="9" scale="68" firstPageNumber="0" orientation="portrait" horizontalDpi="300" verticalDpi="300" r:id="rId1"/>
  <headerFooter alignWithMargins="0">
    <oddHeader>&amp;L&amp;"ＭＳ Ｐゴシック,太字"&amp;14■ &amp;A</oddHeader>
    <oddFooter>&amp;C&amp;P /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view="pageBreakPreview" zoomScale="70" zoomScaleNormal="100" zoomScaleSheetLayoutView="70" workbookViewId="0"/>
  </sheetViews>
  <sheetFormatPr defaultRowHeight="13.5"/>
  <sheetData>
    <row r="1" spans="1:1" ht="21">
      <c r="A1" s="64"/>
    </row>
  </sheetData>
  <phoneticPr fontId="14"/>
  <pageMargins left="0.70866141732283472" right="0.70866141732283472" top="0.74803149606299213" bottom="0.74803149606299213" header="0.31496062992125984" footer="0.31496062992125984"/>
  <pageSetup paperSize="9" scale="43" orientation="portrait" r:id="rId1"/>
  <headerFooter>
    <oddHeader>&amp;L&amp;"ＭＳ Ｐゴシック,太字"&amp;14■ &amp;A</oddHeader>
    <oddFooter>&amp;C&amp;P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B1:Y46"/>
  <sheetViews>
    <sheetView showGridLines="0" view="pageBreakPreview" zoomScale="70" zoomScaleNormal="70" zoomScaleSheetLayoutView="70" workbookViewId="0"/>
  </sheetViews>
  <sheetFormatPr defaultColWidth="8.625" defaultRowHeight="13.5"/>
  <cols>
    <col min="1" max="1" width="0.875" style="25" customWidth="1"/>
    <col min="2" max="2" width="4" style="25" customWidth="1"/>
    <col min="3" max="3" width="15.5" style="25" customWidth="1"/>
    <col min="4" max="4" width="11.25" style="25" bestFit="1" customWidth="1"/>
    <col min="5" max="5" width="17.5" style="25" customWidth="1"/>
    <col min="6" max="6" width="6.875" style="25" customWidth="1"/>
    <col min="7" max="7" width="20" style="25" customWidth="1"/>
    <col min="8" max="8" width="30.375" style="25" customWidth="1"/>
    <col min="9" max="9" width="30.375" style="26" customWidth="1"/>
    <col min="10" max="10" width="10.75" style="26" customWidth="1"/>
    <col min="11" max="11" width="31.875" style="26" customWidth="1"/>
    <col min="12" max="12" width="18" style="25" customWidth="1"/>
    <col min="13" max="13" width="8.5" style="25" customWidth="1"/>
    <col min="14" max="14" width="6.5" style="29" customWidth="1"/>
    <col min="15" max="15" width="6.125" style="25" customWidth="1"/>
    <col min="16" max="16" width="6.625" style="25" customWidth="1"/>
    <col min="17" max="17" width="6.5" style="25" customWidth="1"/>
    <col min="18" max="18" width="7.75" style="25" customWidth="1"/>
    <col min="19" max="20" width="8.625" style="25"/>
    <col min="21" max="21" width="10.5" style="25" bestFit="1" customWidth="1"/>
    <col min="22" max="16384" width="8.625" style="25"/>
  </cols>
  <sheetData>
    <row r="1" spans="2:25" ht="13.5" customHeight="1">
      <c r="B1" s="312" t="s">
        <v>79</v>
      </c>
      <c r="C1" s="313"/>
      <c r="D1" s="314"/>
      <c r="E1" s="322" t="str">
        <f>表紙!B11</f>
        <v>機能テスト</v>
      </c>
      <c r="F1" s="322"/>
      <c r="G1" s="49" t="s">
        <v>63</v>
      </c>
      <c r="H1" s="323">
        <f>表紙!P32</f>
        <v>0</v>
      </c>
      <c r="I1" s="323"/>
      <c r="J1" s="49" t="s">
        <v>86</v>
      </c>
      <c r="K1" s="44">
        <f>更新履歴!AC1</f>
        <v>42888</v>
      </c>
      <c r="L1" s="49" t="s">
        <v>31</v>
      </c>
      <c r="M1" s="321">
        <f>更新履歴!AK1</f>
        <v>42888</v>
      </c>
      <c r="N1" s="321"/>
      <c r="P1" s="56" t="s">
        <v>50</v>
      </c>
    </row>
    <row r="2" spans="2:25" ht="13.5" customHeight="1">
      <c r="B2" s="315"/>
      <c r="C2" s="316"/>
      <c r="D2" s="317"/>
      <c r="E2" s="322"/>
      <c r="F2" s="322"/>
      <c r="G2" s="49" t="s">
        <v>82</v>
      </c>
      <c r="H2" s="323" t="str">
        <f>更新履歴!U2</f>
        <v>1.2</v>
      </c>
      <c r="I2" s="323"/>
      <c r="J2" s="49" t="s">
        <v>88</v>
      </c>
      <c r="K2" s="44" t="str">
        <f>更新履歴!AC2</f>
        <v>SHIFT青山</v>
      </c>
      <c r="L2" s="49" t="s">
        <v>32</v>
      </c>
      <c r="M2" s="321" t="str">
        <f>更新履歴!AK2</f>
        <v>SHIFT青山</v>
      </c>
      <c r="N2" s="321"/>
      <c r="P2" s="57" t="s">
        <v>34</v>
      </c>
      <c r="Q2" s="57" t="s">
        <v>35</v>
      </c>
      <c r="R2" s="57" t="s">
        <v>67</v>
      </c>
      <c r="S2" s="57" t="s">
        <v>36</v>
      </c>
      <c r="T2" s="57" t="s">
        <v>37</v>
      </c>
      <c r="U2" s="57" t="s">
        <v>38</v>
      </c>
      <c r="V2" s="57" t="s">
        <v>39</v>
      </c>
      <c r="W2" s="57" t="s">
        <v>40</v>
      </c>
      <c r="X2" s="57" t="s">
        <v>41</v>
      </c>
      <c r="Y2" s="57" t="s">
        <v>42</v>
      </c>
    </row>
    <row r="3" spans="2:25">
      <c r="B3" s="318" t="s">
        <v>64</v>
      </c>
      <c r="C3" s="319"/>
      <c r="D3" s="320"/>
      <c r="E3" s="324" t="str">
        <f>表紙!P35</f>
        <v>001</v>
      </c>
      <c r="F3" s="325"/>
      <c r="G3" s="49" t="s">
        <v>66</v>
      </c>
      <c r="H3" s="324" t="str">
        <f>表紙!P38</f>
        <v>記帳くん Cloud</v>
      </c>
      <c r="I3" s="326"/>
      <c r="J3" s="326"/>
      <c r="K3" s="326"/>
      <c r="L3" s="326"/>
      <c r="M3" s="326"/>
      <c r="N3" s="325"/>
      <c r="P3" s="97">
        <f>COUNTIF($O:$O,P2)+パターン表!BO3</f>
        <v>0</v>
      </c>
      <c r="Q3" s="97">
        <f>COUNTIF($O:$O,Q2)+パターン表!BP3</f>
        <v>0</v>
      </c>
      <c r="R3" s="97">
        <f>COUNTIF($O:$O,R2)+パターン表!BQ3</f>
        <v>0</v>
      </c>
      <c r="S3" s="97">
        <f>COUNTIF($O:$O,S2)+パターン表!BR3</f>
        <v>0</v>
      </c>
      <c r="T3" s="97">
        <f>COUNTIF($O:$O,T2)+パターン表!BS3</f>
        <v>0</v>
      </c>
      <c r="U3" s="97">
        <f>COUNTIFS($M:$M,"○",$O:$O,"")+パターン表!BT3</f>
        <v>168</v>
      </c>
      <c r="V3" s="98">
        <f>P3+Q3+R3</f>
        <v>0</v>
      </c>
      <c r="W3" s="98">
        <f>SUM(P3:U3)</f>
        <v>168</v>
      </c>
      <c r="X3" s="99">
        <f>(P3+R3)/W3</f>
        <v>0</v>
      </c>
      <c r="Y3" s="99">
        <f>V3/W3</f>
        <v>0</v>
      </c>
    </row>
    <row r="4" spans="2:25">
      <c r="B4" s="318" t="s">
        <v>74</v>
      </c>
      <c r="C4" s="319"/>
      <c r="D4" s="320"/>
      <c r="E4" s="324" t="str">
        <f>表紙!P41</f>
        <v>v1.01</v>
      </c>
      <c r="F4" s="325"/>
      <c r="G4" s="49" t="s">
        <v>78</v>
      </c>
      <c r="H4" s="324" t="str">
        <f>表紙!P44</f>
        <v>システム履歴</v>
      </c>
      <c r="I4" s="326"/>
      <c r="J4" s="326"/>
      <c r="K4" s="326"/>
      <c r="L4" s="326"/>
      <c r="M4" s="326"/>
      <c r="N4" s="325"/>
    </row>
    <row r="5" spans="2:25"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</row>
    <row r="6" spans="2:25">
      <c r="B6" s="28"/>
      <c r="D6" s="50"/>
      <c r="E6" s="65"/>
      <c r="F6" s="65"/>
      <c r="G6" s="66"/>
    </row>
    <row r="7" spans="2:25" ht="45" customHeight="1">
      <c r="B7" s="85" t="s">
        <v>21</v>
      </c>
      <c r="C7" s="86" t="s">
        <v>52</v>
      </c>
      <c r="D7" s="86" t="s">
        <v>53</v>
      </c>
      <c r="E7" s="86" t="s">
        <v>54</v>
      </c>
      <c r="F7" s="86" t="s">
        <v>55</v>
      </c>
      <c r="G7" s="86" t="s">
        <v>28</v>
      </c>
      <c r="H7" s="86" t="s">
        <v>20</v>
      </c>
      <c r="I7" s="86" t="s">
        <v>59</v>
      </c>
      <c r="J7" s="86" t="s">
        <v>58</v>
      </c>
      <c r="K7" s="86" t="s">
        <v>22</v>
      </c>
      <c r="L7" s="87" t="s">
        <v>23</v>
      </c>
      <c r="M7" s="67" t="s">
        <v>29</v>
      </c>
      <c r="N7" s="25"/>
      <c r="O7" s="55" t="s">
        <v>45</v>
      </c>
      <c r="P7" s="55" t="s">
        <v>46</v>
      </c>
      <c r="Q7" s="55" t="s">
        <v>47</v>
      </c>
      <c r="R7" s="306" t="s">
        <v>48</v>
      </c>
      <c r="S7" s="307"/>
      <c r="T7" s="307"/>
      <c r="U7" s="307"/>
      <c r="V7" s="307"/>
      <c r="W7" s="307"/>
      <c r="X7" s="308"/>
    </row>
    <row r="8" spans="2:25" ht="54">
      <c r="B8" s="68">
        <f>ROW()-7</f>
        <v>1</v>
      </c>
      <c r="C8" s="118" t="s">
        <v>116</v>
      </c>
      <c r="D8" s="118"/>
      <c r="E8" s="118"/>
      <c r="F8" s="118"/>
      <c r="G8" s="118"/>
      <c r="H8" s="118" t="s">
        <v>119</v>
      </c>
      <c r="I8" s="118"/>
      <c r="J8" s="118"/>
      <c r="K8" s="118"/>
      <c r="L8" s="118"/>
      <c r="M8" s="71" t="s">
        <v>115</v>
      </c>
      <c r="N8" s="25"/>
      <c r="O8" s="54" t="s">
        <v>51</v>
      </c>
      <c r="P8" s="54" t="s">
        <v>51</v>
      </c>
      <c r="Q8" s="54" t="s">
        <v>51</v>
      </c>
      <c r="R8" s="309"/>
      <c r="S8" s="310"/>
      <c r="T8" s="310"/>
      <c r="U8" s="310"/>
      <c r="V8" s="310"/>
      <c r="W8" s="310"/>
      <c r="X8" s="311"/>
    </row>
    <row r="9" spans="2:25" ht="46.5" customHeight="1">
      <c r="B9" s="68">
        <f>ROW()-7</f>
        <v>2</v>
      </c>
      <c r="C9" s="118" t="s">
        <v>117</v>
      </c>
      <c r="D9" s="118"/>
      <c r="E9" s="118"/>
      <c r="F9" s="118"/>
      <c r="G9" s="118"/>
      <c r="H9" s="118" t="s">
        <v>264</v>
      </c>
      <c r="I9" s="118"/>
      <c r="J9" s="118"/>
      <c r="K9" s="118"/>
      <c r="L9" s="118"/>
      <c r="M9" s="71" t="s">
        <v>115</v>
      </c>
      <c r="N9" s="25"/>
      <c r="O9" s="54" t="s">
        <v>51</v>
      </c>
      <c r="P9" s="54" t="s">
        <v>51</v>
      </c>
      <c r="Q9" s="54" t="s">
        <v>51</v>
      </c>
      <c r="R9" s="309"/>
      <c r="S9" s="310"/>
      <c r="T9" s="310"/>
      <c r="U9" s="310"/>
      <c r="V9" s="310"/>
      <c r="W9" s="310"/>
      <c r="X9" s="311"/>
    </row>
    <row r="10" spans="2:25" ht="135">
      <c r="B10" s="68">
        <f>ROW()-7</f>
        <v>3</v>
      </c>
      <c r="C10" s="118" t="s">
        <v>120</v>
      </c>
      <c r="D10" s="118"/>
      <c r="E10" s="118"/>
      <c r="F10" s="118"/>
      <c r="G10" s="118"/>
      <c r="H10" s="177" t="s">
        <v>351</v>
      </c>
      <c r="I10" s="118"/>
      <c r="J10" s="118"/>
      <c r="K10" s="118"/>
      <c r="L10" s="118"/>
      <c r="M10" s="71" t="s">
        <v>115</v>
      </c>
      <c r="N10" s="25"/>
      <c r="O10" s="54" t="s">
        <v>51</v>
      </c>
      <c r="P10" s="54" t="s">
        <v>51</v>
      </c>
      <c r="Q10" s="54" t="s">
        <v>51</v>
      </c>
      <c r="R10" s="309"/>
      <c r="S10" s="310"/>
      <c r="T10" s="310"/>
      <c r="U10" s="310"/>
      <c r="V10" s="310"/>
      <c r="W10" s="310"/>
      <c r="X10" s="311"/>
    </row>
    <row r="11" spans="2:25" ht="67.5">
      <c r="B11" s="68">
        <f t="shared" ref="B11:B36" si="0">ROW()-7</f>
        <v>4</v>
      </c>
      <c r="C11" s="47" t="s">
        <v>110</v>
      </c>
      <c r="D11" s="47" t="s">
        <v>130</v>
      </c>
      <c r="E11" s="47" t="s">
        <v>130</v>
      </c>
      <c r="F11" s="47" t="s">
        <v>56</v>
      </c>
      <c r="G11" s="23" t="s">
        <v>131</v>
      </c>
      <c r="H11" s="23" t="s">
        <v>132</v>
      </c>
      <c r="I11" s="47" t="s">
        <v>134</v>
      </c>
      <c r="J11" s="69" t="s">
        <v>51</v>
      </c>
      <c r="K11" s="23" t="s">
        <v>183</v>
      </c>
      <c r="L11" s="69" t="s">
        <v>51</v>
      </c>
      <c r="M11" s="71" t="s">
        <v>96</v>
      </c>
      <c r="N11" s="25"/>
      <c r="O11" s="54"/>
      <c r="P11" s="54"/>
      <c r="Q11" s="54"/>
      <c r="R11" s="309"/>
      <c r="S11" s="310"/>
      <c r="T11" s="310"/>
      <c r="U11" s="310"/>
      <c r="V11" s="310"/>
      <c r="W11" s="310"/>
      <c r="X11" s="311"/>
    </row>
    <row r="12" spans="2:25" ht="54">
      <c r="B12" s="68">
        <f t="shared" si="0"/>
        <v>5</v>
      </c>
      <c r="C12" s="48" t="str">
        <f t="shared" ref="C12:I36" ca="1" si="1">INDIRECT(ADDRESS(ROW()-1,COLUMN()))</f>
        <v>システム履歴</v>
      </c>
      <c r="D12" s="48" t="str">
        <f t="shared" ca="1" si="1"/>
        <v>-</v>
      </c>
      <c r="E12" s="48" t="str">
        <f t="shared" ca="1" si="1"/>
        <v>-</v>
      </c>
      <c r="F12" s="47" t="s">
        <v>57</v>
      </c>
      <c r="G12" s="23" t="s">
        <v>140</v>
      </c>
      <c r="H12" s="23" t="s">
        <v>150</v>
      </c>
      <c r="I12" s="47" t="s">
        <v>134</v>
      </c>
      <c r="J12" s="69" t="s">
        <v>170</v>
      </c>
      <c r="K12" s="23" t="s">
        <v>184</v>
      </c>
      <c r="L12" s="120" t="s">
        <v>257</v>
      </c>
      <c r="M12" s="71" t="s">
        <v>96</v>
      </c>
      <c r="N12" s="25"/>
      <c r="O12" s="54"/>
      <c r="P12" s="54"/>
      <c r="Q12" s="54"/>
      <c r="R12" s="309"/>
      <c r="S12" s="310"/>
      <c r="T12" s="310"/>
      <c r="U12" s="310"/>
      <c r="V12" s="310"/>
      <c r="W12" s="310"/>
      <c r="X12" s="311"/>
    </row>
    <row r="13" spans="2:25" ht="54">
      <c r="B13" s="68">
        <f t="shared" si="0"/>
        <v>6</v>
      </c>
      <c r="C13" s="48" t="str">
        <f t="shared" ca="1" si="1"/>
        <v>システム履歴</v>
      </c>
      <c r="D13" s="48" t="str">
        <f t="shared" ca="1" si="1"/>
        <v>-</v>
      </c>
      <c r="E13" s="48" t="str">
        <f t="shared" ca="1" si="1"/>
        <v>-</v>
      </c>
      <c r="F13" s="48" t="str">
        <f t="shared" ca="1" si="1"/>
        <v>機能系</v>
      </c>
      <c r="G13" s="23" t="s">
        <v>181</v>
      </c>
      <c r="H13" s="23" t="s">
        <v>182</v>
      </c>
      <c r="I13" s="52" t="s">
        <v>231</v>
      </c>
      <c r="J13" s="23" t="s">
        <v>185</v>
      </c>
      <c r="K13" s="23" t="s">
        <v>92</v>
      </c>
      <c r="L13" s="69" t="s">
        <v>51</v>
      </c>
      <c r="M13" s="71" t="s">
        <v>96</v>
      </c>
      <c r="N13" s="25"/>
      <c r="O13" s="54" t="s">
        <v>51</v>
      </c>
      <c r="P13" s="54" t="s">
        <v>51</v>
      </c>
      <c r="Q13" s="54" t="s">
        <v>51</v>
      </c>
      <c r="R13" s="309" t="s">
        <v>92</v>
      </c>
      <c r="S13" s="310"/>
      <c r="T13" s="310"/>
      <c r="U13" s="310"/>
      <c r="V13" s="310"/>
      <c r="W13" s="310"/>
      <c r="X13" s="311"/>
    </row>
    <row r="14" spans="2:25" ht="40.5">
      <c r="B14" s="68">
        <f t="shared" si="0"/>
        <v>7</v>
      </c>
      <c r="C14" s="48" t="str">
        <f t="shared" ca="1" si="1"/>
        <v>システム履歴</v>
      </c>
      <c r="D14" s="48" t="str">
        <f t="shared" ca="1" si="1"/>
        <v>-</v>
      </c>
      <c r="E14" s="48" t="str">
        <f t="shared" ca="1" si="1"/>
        <v>-</v>
      </c>
      <c r="F14" s="48" t="str">
        <f t="shared" ca="1" si="1"/>
        <v>機能系</v>
      </c>
      <c r="G14" s="23" t="s">
        <v>139</v>
      </c>
      <c r="H14" s="47" t="s">
        <v>149</v>
      </c>
      <c r="I14" s="51" t="str">
        <f t="shared" ca="1" si="1"/>
        <v>1.パターン表指定のユーザーで操作対象処理に遷移
2.システム履歴を表示</v>
      </c>
      <c r="J14" s="23" t="s">
        <v>185</v>
      </c>
      <c r="K14" s="23" t="s">
        <v>92</v>
      </c>
      <c r="L14" s="120" t="s">
        <v>235</v>
      </c>
      <c r="M14" s="71" t="s">
        <v>96</v>
      </c>
      <c r="N14" s="25"/>
      <c r="O14" s="54" t="s">
        <v>51</v>
      </c>
      <c r="P14" s="54" t="s">
        <v>51</v>
      </c>
      <c r="Q14" s="54" t="s">
        <v>51</v>
      </c>
      <c r="R14" s="309" t="s">
        <v>92</v>
      </c>
      <c r="S14" s="310"/>
      <c r="T14" s="310"/>
      <c r="U14" s="310"/>
      <c r="V14" s="310"/>
      <c r="W14" s="310"/>
      <c r="X14" s="311"/>
    </row>
    <row r="15" spans="2:25" ht="40.5" customHeight="1">
      <c r="B15" s="68">
        <f t="shared" si="0"/>
        <v>8</v>
      </c>
      <c r="C15" s="48" t="str">
        <f t="shared" ca="1" si="1"/>
        <v>システム履歴</v>
      </c>
      <c r="D15" s="48" t="str">
        <f t="shared" ca="1" si="1"/>
        <v>-</v>
      </c>
      <c r="E15" s="48" t="str">
        <f t="shared" ca="1" si="1"/>
        <v>-</v>
      </c>
      <c r="F15" s="48" t="str">
        <f t="shared" ca="1" si="1"/>
        <v>機能系</v>
      </c>
      <c r="G15" s="23" t="s">
        <v>159</v>
      </c>
      <c r="H15" s="23" t="s">
        <v>160</v>
      </c>
      <c r="I15" s="111" t="str">
        <f t="shared" ca="1" si="1"/>
        <v>1.パターン表指定のユーザーで操作対象処理に遷移
2.システム履歴を表示</v>
      </c>
      <c r="J15" s="23" t="s">
        <v>185</v>
      </c>
      <c r="K15" s="23" t="s">
        <v>92</v>
      </c>
      <c r="L15" s="72" t="s">
        <v>236</v>
      </c>
      <c r="M15" s="71" t="s">
        <v>96</v>
      </c>
      <c r="N15" s="25"/>
      <c r="O15" s="54" t="s">
        <v>51</v>
      </c>
      <c r="P15" s="54" t="s">
        <v>51</v>
      </c>
      <c r="Q15" s="54" t="s">
        <v>51</v>
      </c>
      <c r="R15" s="309" t="s">
        <v>92</v>
      </c>
      <c r="S15" s="310"/>
      <c r="T15" s="310"/>
      <c r="U15" s="310"/>
      <c r="V15" s="310"/>
      <c r="W15" s="310"/>
      <c r="X15" s="311"/>
    </row>
    <row r="16" spans="2:25" ht="45" customHeight="1">
      <c r="B16" s="68">
        <f t="shared" si="0"/>
        <v>9</v>
      </c>
      <c r="C16" s="48" t="str">
        <f t="shared" ca="1" si="1"/>
        <v>システム履歴</v>
      </c>
      <c r="D16" s="47" t="s">
        <v>111</v>
      </c>
      <c r="E16" s="47" t="s">
        <v>112</v>
      </c>
      <c r="F16" s="47" t="s">
        <v>56</v>
      </c>
      <c r="G16" s="23" t="s">
        <v>113</v>
      </c>
      <c r="H16" s="23" t="s">
        <v>114</v>
      </c>
      <c r="I16" s="47" t="s">
        <v>133</v>
      </c>
      <c r="J16" s="69" t="s">
        <v>51</v>
      </c>
      <c r="K16" s="23" t="s">
        <v>118</v>
      </c>
      <c r="L16" s="69" t="s">
        <v>51</v>
      </c>
      <c r="M16" s="71" t="s">
        <v>96</v>
      </c>
      <c r="N16" s="25"/>
      <c r="O16" s="54"/>
      <c r="P16" s="54"/>
      <c r="Q16" s="54"/>
      <c r="R16" s="309"/>
      <c r="S16" s="310"/>
      <c r="T16" s="310"/>
      <c r="U16" s="310"/>
      <c r="V16" s="310"/>
      <c r="W16" s="310"/>
      <c r="X16" s="311"/>
    </row>
    <row r="17" spans="2:24" ht="40.5">
      <c r="B17" s="68">
        <f t="shared" si="0"/>
        <v>10</v>
      </c>
      <c r="C17" s="48" t="str">
        <f t="shared" ca="1" si="1"/>
        <v>システム履歴</v>
      </c>
      <c r="D17" s="47" t="s">
        <v>121</v>
      </c>
      <c r="E17" s="47" t="s">
        <v>286</v>
      </c>
      <c r="F17" s="47" t="s">
        <v>56</v>
      </c>
      <c r="G17" s="124" t="s">
        <v>122</v>
      </c>
      <c r="H17" s="137" t="s">
        <v>124</v>
      </c>
      <c r="I17" s="138" t="s">
        <v>287</v>
      </c>
      <c r="J17" s="139" t="s">
        <v>51</v>
      </c>
      <c r="K17" s="139" t="s">
        <v>238</v>
      </c>
      <c r="L17" s="139" t="s">
        <v>289</v>
      </c>
      <c r="M17" s="71" t="s">
        <v>96</v>
      </c>
      <c r="N17" s="25"/>
      <c r="O17" s="54"/>
      <c r="P17" s="54"/>
      <c r="Q17" s="54"/>
      <c r="R17" s="309"/>
      <c r="S17" s="310"/>
      <c r="T17" s="310"/>
      <c r="U17" s="310"/>
      <c r="V17" s="310"/>
      <c r="W17" s="310"/>
      <c r="X17" s="311"/>
    </row>
    <row r="18" spans="2:24" ht="40.5">
      <c r="B18" s="68">
        <f t="shared" si="0"/>
        <v>11</v>
      </c>
      <c r="C18" s="48" t="str">
        <f t="shared" ca="1" si="1"/>
        <v>システム履歴</v>
      </c>
      <c r="D18" s="48" t="str">
        <f t="shared" ca="1" si="1"/>
        <v>検索部</v>
      </c>
      <c r="E18" s="48" t="str">
        <f t="shared" ca="1" si="1"/>
        <v>開始日時テキスト　自・開始日時テキスト　至</v>
      </c>
      <c r="F18" s="48" t="str">
        <f t="shared" ca="1" si="1"/>
        <v>画面系</v>
      </c>
      <c r="G18" s="111" t="str">
        <f t="shared" ca="1" si="1"/>
        <v>コピー制御</v>
      </c>
      <c r="H18" s="140" t="str">
        <f t="shared" ca="1" si="1"/>
        <v xml:space="preserve">Copy&amp;PasteもしくはCut&amp;Paste制御の検証
</v>
      </c>
      <c r="I18" s="138" t="s">
        <v>288</v>
      </c>
      <c r="J18" s="139" t="s">
        <v>51</v>
      </c>
      <c r="K18" s="139" t="s">
        <v>239</v>
      </c>
      <c r="L18" s="139" t="s">
        <v>289</v>
      </c>
      <c r="M18" s="71" t="s">
        <v>96</v>
      </c>
      <c r="N18" s="25"/>
      <c r="O18" s="54"/>
      <c r="P18" s="54"/>
      <c r="Q18" s="54"/>
      <c r="R18" s="309"/>
      <c r="S18" s="310"/>
      <c r="T18" s="310"/>
      <c r="U18" s="310"/>
      <c r="V18" s="310"/>
      <c r="W18" s="310"/>
      <c r="X18" s="311"/>
    </row>
    <row r="19" spans="2:24" ht="40.5">
      <c r="B19" s="68">
        <f t="shared" si="0"/>
        <v>12</v>
      </c>
      <c r="C19" s="48" t="str">
        <f t="shared" ca="1" si="1"/>
        <v>システム履歴</v>
      </c>
      <c r="D19" s="48" t="str">
        <f t="shared" ca="1" si="1"/>
        <v>検索部</v>
      </c>
      <c r="E19" s="48" t="str">
        <f t="shared" ca="1" si="1"/>
        <v>開始日時テキスト　自・開始日時テキスト　至</v>
      </c>
      <c r="F19" s="48" t="str">
        <f t="shared" ca="1" si="1"/>
        <v>画面系</v>
      </c>
      <c r="G19" s="23" t="s">
        <v>123</v>
      </c>
      <c r="H19" s="23" t="s">
        <v>125</v>
      </c>
      <c r="I19" s="47" t="s">
        <v>171</v>
      </c>
      <c r="J19" s="23" t="s">
        <v>240</v>
      </c>
      <c r="K19" s="23" t="s">
        <v>92</v>
      </c>
      <c r="L19" s="69" t="s">
        <v>51</v>
      </c>
      <c r="M19" s="71" t="s">
        <v>96</v>
      </c>
      <c r="N19" s="25"/>
      <c r="O19" s="54" t="s">
        <v>51</v>
      </c>
      <c r="P19" s="54" t="s">
        <v>51</v>
      </c>
      <c r="Q19" s="54" t="s">
        <v>51</v>
      </c>
      <c r="R19" s="309" t="s">
        <v>92</v>
      </c>
      <c r="S19" s="310"/>
      <c r="T19" s="310"/>
      <c r="U19" s="310"/>
      <c r="V19" s="310"/>
      <c r="W19" s="310"/>
      <c r="X19" s="311"/>
    </row>
    <row r="20" spans="2:24" ht="40.5">
      <c r="B20" s="68">
        <f t="shared" si="0"/>
        <v>13</v>
      </c>
      <c r="C20" s="48" t="str">
        <f t="shared" ca="1" si="1"/>
        <v>システム履歴</v>
      </c>
      <c r="D20" s="48" t="str">
        <f t="shared" ca="1" si="1"/>
        <v>検索部</v>
      </c>
      <c r="E20" s="48" t="str">
        <f t="shared" ca="1" si="1"/>
        <v>開始日時テキスト　自・開始日時テキスト　至</v>
      </c>
      <c r="F20" s="48" t="str">
        <f t="shared" ca="1" si="1"/>
        <v>画面系</v>
      </c>
      <c r="G20" s="23" t="s">
        <v>128</v>
      </c>
      <c r="H20" s="23" t="s">
        <v>129</v>
      </c>
      <c r="I20" s="47" t="s">
        <v>135</v>
      </c>
      <c r="J20" s="23" t="s">
        <v>241</v>
      </c>
      <c r="K20" s="23" t="s">
        <v>92</v>
      </c>
      <c r="L20" s="69" t="s">
        <v>51</v>
      </c>
      <c r="M20" s="71" t="s">
        <v>96</v>
      </c>
      <c r="N20" s="25"/>
      <c r="O20" s="54" t="s">
        <v>51</v>
      </c>
      <c r="P20" s="54" t="s">
        <v>51</v>
      </c>
      <c r="Q20" s="54" t="s">
        <v>51</v>
      </c>
      <c r="R20" s="309" t="s">
        <v>92</v>
      </c>
      <c r="S20" s="310"/>
      <c r="T20" s="310"/>
      <c r="U20" s="310"/>
      <c r="V20" s="310"/>
      <c r="W20" s="310"/>
      <c r="X20" s="311"/>
    </row>
    <row r="21" spans="2:24" ht="67.5">
      <c r="B21" s="68">
        <f t="shared" si="0"/>
        <v>14</v>
      </c>
      <c r="C21" s="48" t="str">
        <f t="shared" ca="1" si="1"/>
        <v>システム履歴</v>
      </c>
      <c r="D21" s="48" t="str">
        <f t="shared" ca="1" si="1"/>
        <v>検索部</v>
      </c>
      <c r="E21" s="48" t="str">
        <f t="shared" ca="1" si="1"/>
        <v>開始日時テキスト　自・開始日時テキスト　至</v>
      </c>
      <c r="F21" s="48" t="str">
        <f t="shared" ca="1" si="1"/>
        <v>画面系</v>
      </c>
      <c r="G21" s="124" t="s">
        <v>126</v>
      </c>
      <c r="H21" s="124" t="s">
        <v>127</v>
      </c>
      <c r="I21" s="47" t="s">
        <v>243</v>
      </c>
      <c r="J21" s="54" t="s">
        <v>51</v>
      </c>
      <c r="K21" s="23" t="s">
        <v>244</v>
      </c>
      <c r="L21" s="69" t="s">
        <v>51</v>
      </c>
      <c r="M21" s="71" t="s">
        <v>96</v>
      </c>
      <c r="N21" s="25"/>
      <c r="O21" s="54"/>
      <c r="P21" s="54"/>
      <c r="Q21" s="54"/>
      <c r="R21" s="309"/>
      <c r="S21" s="310"/>
      <c r="T21" s="310"/>
      <c r="U21" s="310"/>
      <c r="V21" s="310"/>
      <c r="W21" s="310"/>
      <c r="X21" s="311"/>
    </row>
    <row r="22" spans="2:24" ht="67.5">
      <c r="B22" s="68">
        <f t="shared" si="0"/>
        <v>15</v>
      </c>
      <c r="C22" s="48" t="str">
        <f t="shared" ca="1" si="1"/>
        <v>システム履歴</v>
      </c>
      <c r="D22" s="48" t="str">
        <f t="shared" ca="1" si="1"/>
        <v>検索部</v>
      </c>
      <c r="E22" s="48" t="str">
        <f t="shared" ca="1" si="1"/>
        <v>開始日時テキスト　自・開始日時テキスト　至</v>
      </c>
      <c r="F22" s="48" t="str">
        <f t="shared" ca="1" si="1"/>
        <v>画面系</v>
      </c>
      <c r="G22" s="111" t="str">
        <f t="shared" ca="1" si="1"/>
        <v>ダイアログ操作</v>
      </c>
      <c r="H22" s="111" t="str">
        <f t="shared" ca="1" si="1"/>
        <v xml:space="preserve">ダイアログでデータ編集を行う場合の編集内容反映の検証（カレンダーも含む）
</v>
      </c>
      <c r="I22" s="47" t="s">
        <v>245</v>
      </c>
      <c r="J22" s="54" t="s">
        <v>51</v>
      </c>
      <c r="K22" s="23" t="s">
        <v>246</v>
      </c>
      <c r="L22" s="72"/>
      <c r="M22" s="71" t="s">
        <v>96</v>
      </c>
      <c r="N22" s="25"/>
      <c r="O22" s="107"/>
      <c r="P22" s="107"/>
      <c r="Q22" s="107"/>
      <c r="R22" s="121"/>
      <c r="S22" s="122"/>
      <c r="T22" s="122"/>
      <c r="U22" s="122"/>
      <c r="V22" s="122"/>
      <c r="W22" s="122"/>
      <c r="X22" s="123"/>
    </row>
    <row r="23" spans="2:24" ht="40.5">
      <c r="B23" s="68">
        <f t="shared" si="0"/>
        <v>16</v>
      </c>
      <c r="C23" s="48" t="str">
        <f t="shared" ca="1" si="1"/>
        <v>システム履歴</v>
      </c>
      <c r="D23" s="48" t="str">
        <f t="shared" ca="1" si="1"/>
        <v>検索部</v>
      </c>
      <c r="E23" s="48" t="str">
        <f t="shared" ca="1" si="1"/>
        <v>開始日時テキスト　自・開始日時テキスト　至</v>
      </c>
      <c r="F23" s="47" t="s">
        <v>57</v>
      </c>
      <c r="G23" s="23" t="s">
        <v>146</v>
      </c>
      <c r="H23" s="23" t="s">
        <v>155</v>
      </c>
      <c r="I23" s="47" t="s">
        <v>171</v>
      </c>
      <c r="J23" s="23" t="s">
        <v>242</v>
      </c>
      <c r="K23" s="23" t="s">
        <v>92</v>
      </c>
      <c r="L23" s="72" t="s">
        <v>247</v>
      </c>
      <c r="M23" s="71" t="s">
        <v>96</v>
      </c>
      <c r="N23" s="25"/>
      <c r="O23" s="54" t="s">
        <v>51</v>
      </c>
      <c r="P23" s="54" t="s">
        <v>51</v>
      </c>
      <c r="Q23" s="54" t="s">
        <v>51</v>
      </c>
      <c r="R23" s="309" t="s">
        <v>92</v>
      </c>
      <c r="S23" s="310"/>
      <c r="T23" s="310"/>
      <c r="U23" s="310"/>
      <c r="V23" s="310"/>
      <c r="W23" s="310"/>
      <c r="X23" s="311"/>
    </row>
    <row r="24" spans="2:24" ht="40.5">
      <c r="B24" s="68">
        <f t="shared" si="0"/>
        <v>17</v>
      </c>
      <c r="C24" s="48" t="str">
        <f t="shared" ca="1" si="1"/>
        <v>システム履歴</v>
      </c>
      <c r="D24" s="48" t="str">
        <f t="shared" ca="1" si="1"/>
        <v>検索部</v>
      </c>
      <c r="E24" s="47" t="s">
        <v>179</v>
      </c>
      <c r="F24" s="47" t="s">
        <v>57</v>
      </c>
      <c r="G24" s="125" t="s">
        <v>142</v>
      </c>
      <c r="H24" s="124" t="s">
        <v>250</v>
      </c>
      <c r="I24" s="47" t="s">
        <v>171</v>
      </c>
      <c r="J24" s="23" t="s">
        <v>248</v>
      </c>
      <c r="K24" s="23" t="s">
        <v>92</v>
      </c>
      <c r="L24" s="72" t="s">
        <v>247</v>
      </c>
      <c r="M24" s="71" t="s">
        <v>96</v>
      </c>
      <c r="N24" s="25"/>
      <c r="O24" s="54" t="s">
        <v>51</v>
      </c>
      <c r="P24" s="54" t="s">
        <v>51</v>
      </c>
      <c r="Q24" s="54" t="s">
        <v>51</v>
      </c>
      <c r="R24" s="309" t="s">
        <v>92</v>
      </c>
      <c r="S24" s="310"/>
      <c r="T24" s="310"/>
      <c r="U24" s="310"/>
      <c r="V24" s="310"/>
      <c r="W24" s="310"/>
      <c r="X24" s="311"/>
    </row>
    <row r="25" spans="2:24" ht="40.5">
      <c r="B25" s="68">
        <f t="shared" si="0"/>
        <v>18</v>
      </c>
      <c r="C25" s="48" t="str">
        <f t="shared" ca="1" si="1"/>
        <v>システム履歴</v>
      </c>
      <c r="D25" s="48" t="str">
        <f t="shared" ca="1" si="1"/>
        <v>検索部</v>
      </c>
      <c r="E25" s="47" t="s">
        <v>180</v>
      </c>
      <c r="F25" s="48" t="str">
        <f t="shared" ca="1" si="1"/>
        <v>機能系</v>
      </c>
      <c r="G25" s="126" t="str">
        <f t="shared" ca="1" si="1"/>
        <v>ワード一致条件</v>
      </c>
      <c r="H25" s="111" t="str">
        <f ca="1">INDIRECT(ADDRESS(ROW()-1,COLUMN()))</f>
        <v>完全一致、前方一致、部分一致、正規表現一致、複数ワード一致条件の検証</v>
      </c>
      <c r="I25" s="111" t="str">
        <f t="shared" ca="1" si="1"/>
        <v>1.システム履歴を表示
2.パターン表の操作を実施</v>
      </c>
      <c r="J25" s="23" t="s">
        <v>249</v>
      </c>
      <c r="K25" s="23" t="s">
        <v>92</v>
      </c>
      <c r="L25" s="72" t="s">
        <v>247</v>
      </c>
      <c r="M25" s="71" t="s">
        <v>96</v>
      </c>
      <c r="N25" s="25"/>
      <c r="O25" s="54" t="s">
        <v>51</v>
      </c>
      <c r="P25" s="54" t="s">
        <v>51</v>
      </c>
      <c r="Q25" s="54" t="s">
        <v>51</v>
      </c>
      <c r="R25" s="309" t="s">
        <v>92</v>
      </c>
      <c r="S25" s="310"/>
      <c r="T25" s="310"/>
      <c r="U25" s="310"/>
      <c r="V25" s="310"/>
      <c r="W25" s="310"/>
      <c r="X25" s="311"/>
    </row>
    <row r="26" spans="2:24" ht="67.5">
      <c r="B26" s="68">
        <f t="shared" si="0"/>
        <v>19</v>
      </c>
      <c r="C26" s="48" t="str">
        <f t="shared" ca="1" si="1"/>
        <v>システム履歴</v>
      </c>
      <c r="D26" s="48" t="str">
        <f t="shared" ca="1" si="1"/>
        <v>検索部</v>
      </c>
      <c r="E26" s="47" t="s">
        <v>175</v>
      </c>
      <c r="F26" s="47" t="s">
        <v>56</v>
      </c>
      <c r="G26" s="23" t="s">
        <v>136</v>
      </c>
      <c r="H26" s="110" t="s">
        <v>137</v>
      </c>
      <c r="I26" s="47" t="s">
        <v>258</v>
      </c>
      <c r="J26" s="69" t="s">
        <v>51</v>
      </c>
      <c r="K26" s="72" t="s">
        <v>158</v>
      </c>
      <c r="L26" s="72" t="s">
        <v>251</v>
      </c>
      <c r="M26" s="71" t="s">
        <v>96</v>
      </c>
      <c r="N26" s="25"/>
      <c r="O26" s="107"/>
      <c r="P26" s="107"/>
      <c r="Q26" s="108"/>
      <c r="R26" s="309"/>
      <c r="S26" s="310"/>
      <c r="T26" s="310"/>
      <c r="U26" s="310"/>
      <c r="V26" s="310"/>
      <c r="W26" s="310"/>
      <c r="X26" s="311"/>
    </row>
    <row r="27" spans="2:24" ht="45" customHeight="1">
      <c r="B27" s="68">
        <f t="shared" si="0"/>
        <v>20</v>
      </c>
      <c r="C27" s="48" t="str">
        <f t="shared" ca="1" si="1"/>
        <v>システム履歴</v>
      </c>
      <c r="D27" s="48" t="str">
        <f t="shared" ca="1" si="1"/>
        <v>検索部</v>
      </c>
      <c r="E27" s="48" t="str">
        <f t="shared" ca="1" si="1"/>
        <v>-</v>
      </c>
      <c r="F27" s="47" t="s">
        <v>57</v>
      </c>
      <c r="G27" s="124" t="s">
        <v>141</v>
      </c>
      <c r="H27" s="124" t="s">
        <v>151</v>
      </c>
      <c r="I27" s="47" t="s">
        <v>256</v>
      </c>
      <c r="J27" s="69" t="s">
        <v>51</v>
      </c>
      <c r="K27" s="23" t="s">
        <v>176</v>
      </c>
      <c r="L27" s="72" t="s">
        <v>255</v>
      </c>
      <c r="M27" s="71" t="s">
        <v>96</v>
      </c>
      <c r="N27" s="25"/>
      <c r="O27" s="54"/>
      <c r="P27" s="54"/>
      <c r="Q27" s="54"/>
      <c r="R27" s="309"/>
      <c r="S27" s="310"/>
      <c r="T27" s="310"/>
      <c r="U27" s="310"/>
      <c r="V27" s="310"/>
      <c r="W27" s="310"/>
      <c r="X27" s="311"/>
    </row>
    <row r="28" spans="2:24" ht="40.5">
      <c r="B28" s="68">
        <f t="shared" si="0"/>
        <v>21</v>
      </c>
      <c r="C28" s="48" t="str">
        <f t="shared" ca="1" si="1"/>
        <v>システム履歴</v>
      </c>
      <c r="D28" s="48" t="str">
        <f t="shared" ca="1" si="1"/>
        <v>検索部</v>
      </c>
      <c r="E28" s="48" t="str">
        <f t="shared" ca="1" si="1"/>
        <v>-</v>
      </c>
      <c r="F28" s="48" t="str">
        <f ca="1">INDIRECT(ADDRESS(ROW()-1,COLUMN()))</f>
        <v>機能系</v>
      </c>
      <c r="G28" s="128" t="s">
        <v>143</v>
      </c>
      <c r="H28" s="128" t="s">
        <v>152</v>
      </c>
      <c r="I28" s="129"/>
      <c r="J28" s="128" t="s">
        <v>254</v>
      </c>
      <c r="K28" s="128" t="s">
        <v>173</v>
      </c>
      <c r="L28" s="130" t="s">
        <v>252</v>
      </c>
      <c r="M28" s="131" t="s">
        <v>115</v>
      </c>
      <c r="N28" s="25"/>
      <c r="O28" s="54" t="s">
        <v>51</v>
      </c>
      <c r="P28" s="54" t="s">
        <v>51</v>
      </c>
      <c r="Q28" s="54" t="s">
        <v>51</v>
      </c>
      <c r="R28" s="309" t="s">
        <v>253</v>
      </c>
      <c r="S28" s="310"/>
      <c r="T28" s="310"/>
      <c r="U28" s="310"/>
      <c r="V28" s="310"/>
      <c r="W28" s="310"/>
      <c r="X28" s="311"/>
    </row>
    <row r="29" spans="2:24" ht="27">
      <c r="B29" s="68">
        <f t="shared" si="0"/>
        <v>22</v>
      </c>
      <c r="C29" s="48" t="str">
        <f t="shared" ca="1" si="1"/>
        <v>システム履歴</v>
      </c>
      <c r="D29" s="48" t="str">
        <f t="shared" ca="1" si="1"/>
        <v>検索部</v>
      </c>
      <c r="E29" s="48" t="str">
        <f t="shared" ca="1" si="1"/>
        <v>-</v>
      </c>
      <c r="F29" s="48" t="str">
        <f t="shared" ca="1" si="1"/>
        <v>機能系</v>
      </c>
      <c r="G29" s="23" t="s">
        <v>144</v>
      </c>
      <c r="H29" s="23" t="s">
        <v>153</v>
      </c>
      <c r="I29" s="47" t="s">
        <v>171</v>
      </c>
      <c r="J29" s="69" t="s">
        <v>272</v>
      </c>
      <c r="K29" s="23" t="s">
        <v>92</v>
      </c>
      <c r="L29" s="70" t="s">
        <v>147</v>
      </c>
      <c r="M29" s="71" t="s">
        <v>96</v>
      </c>
      <c r="N29" s="25"/>
      <c r="O29" s="54" t="s">
        <v>51</v>
      </c>
      <c r="P29" s="54" t="s">
        <v>51</v>
      </c>
      <c r="Q29" s="54" t="s">
        <v>51</v>
      </c>
      <c r="R29" s="309" t="s">
        <v>92</v>
      </c>
      <c r="S29" s="310"/>
      <c r="T29" s="310"/>
      <c r="U29" s="310"/>
      <c r="V29" s="310"/>
      <c r="W29" s="310"/>
      <c r="X29" s="311"/>
    </row>
    <row r="30" spans="2:24" ht="40.5">
      <c r="B30" s="68">
        <f t="shared" si="0"/>
        <v>23</v>
      </c>
      <c r="C30" s="48" t="str">
        <f t="shared" ca="1" si="1"/>
        <v>システム履歴</v>
      </c>
      <c r="D30" s="48" t="str">
        <f t="shared" ca="1" si="1"/>
        <v>検索部</v>
      </c>
      <c r="E30" s="48" t="str">
        <f t="shared" ca="1" si="1"/>
        <v>-</v>
      </c>
      <c r="F30" s="48" t="str">
        <f t="shared" ca="1" si="1"/>
        <v>機能系</v>
      </c>
      <c r="G30" s="23" t="s">
        <v>166</v>
      </c>
      <c r="H30" s="47" t="s">
        <v>168</v>
      </c>
      <c r="I30" s="111" t="str">
        <f t="shared" ca="1" si="1"/>
        <v>1.システム履歴を表示
2.パターン表の操作を実施</v>
      </c>
      <c r="J30" s="69" t="s">
        <v>272</v>
      </c>
      <c r="K30" s="23" t="s">
        <v>92</v>
      </c>
      <c r="L30" s="120"/>
      <c r="M30" s="71" t="s">
        <v>96</v>
      </c>
      <c r="N30" s="25"/>
      <c r="O30" s="54" t="s">
        <v>51</v>
      </c>
      <c r="P30" s="54" t="s">
        <v>51</v>
      </c>
      <c r="Q30" s="54" t="s">
        <v>51</v>
      </c>
      <c r="R30" s="309" t="s">
        <v>92</v>
      </c>
      <c r="S30" s="310"/>
      <c r="T30" s="310"/>
      <c r="U30" s="310"/>
      <c r="V30" s="310"/>
      <c r="W30" s="310"/>
      <c r="X30" s="311"/>
    </row>
    <row r="31" spans="2:24" ht="40.5">
      <c r="B31" s="68">
        <f t="shared" si="0"/>
        <v>24</v>
      </c>
      <c r="C31" s="48" t="str">
        <f t="shared" ca="1" si="1"/>
        <v>システム履歴</v>
      </c>
      <c r="D31" s="48" t="str">
        <f t="shared" ca="1" si="1"/>
        <v>検索部</v>
      </c>
      <c r="E31" s="48" t="str">
        <f t="shared" ca="1" si="1"/>
        <v>-</v>
      </c>
      <c r="F31" s="48" t="str">
        <f t="shared" ca="1" si="1"/>
        <v>機能系</v>
      </c>
      <c r="G31" s="23" t="s">
        <v>167</v>
      </c>
      <c r="H31" s="47" t="s">
        <v>169</v>
      </c>
      <c r="I31" s="47" t="s">
        <v>284</v>
      </c>
      <c r="J31" s="69" t="s">
        <v>51</v>
      </c>
      <c r="K31" s="23" t="s">
        <v>177</v>
      </c>
      <c r="L31" s="120"/>
      <c r="M31" s="71" t="s">
        <v>96</v>
      </c>
      <c r="N31" s="25"/>
      <c r="O31" s="107"/>
      <c r="P31" s="107"/>
      <c r="Q31" s="108"/>
      <c r="R31" s="309"/>
      <c r="S31" s="310"/>
      <c r="T31" s="310"/>
      <c r="U31" s="310"/>
      <c r="V31" s="310"/>
      <c r="W31" s="310"/>
      <c r="X31" s="311"/>
    </row>
    <row r="32" spans="2:24" ht="148.5">
      <c r="B32" s="68">
        <f t="shared" si="0"/>
        <v>25</v>
      </c>
      <c r="C32" s="48" t="str">
        <f t="shared" ca="1" si="1"/>
        <v>システム履歴</v>
      </c>
      <c r="D32" s="48" t="str">
        <f t="shared" ca="1" si="1"/>
        <v>検索部</v>
      </c>
      <c r="E32" s="48" t="str">
        <f t="shared" ca="1" si="1"/>
        <v>-</v>
      </c>
      <c r="F32" s="48" t="str">
        <f t="shared" ca="1" si="1"/>
        <v>機能系</v>
      </c>
      <c r="G32" s="23" t="s">
        <v>145</v>
      </c>
      <c r="H32" s="69" t="s">
        <v>154</v>
      </c>
      <c r="I32" s="47" t="s">
        <v>274</v>
      </c>
      <c r="J32" s="69" t="s">
        <v>51</v>
      </c>
      <c r="K32" s="24" t="s">
        <v>275</v>
      </c>
      <c r="L32" s="72" t="s">
        <v>276</v>
      </c>
      <c r="M32" s="71" t="s">
        <v>96</v>
      </c>
      <c r="N32" s="25"/>
      <c r="O32" s="54"/>
      <c r="P32" s="54"/>
      <c r="Q32" s="100"/>
      <c r="R32" s="309"/>
      <c r="S32" s="310"/>
      <c r="T32" s="310"/>
      <c r="U32" s="310"/>
      <c r="V32" s="310"/>
      <c r="W32" s="310"/>
      <c r="X32" s="311"/>
    </row>
    <row r="33" spans="2:24" ht="81">
      <c r="B33" s="68">
        <f t="shared" si="0"/>
        <v>26</v>
      </c>
      <c r="C33" s="48" t="str">
        <f t="shared" ca="1" si="1"/>
        <v>システム履歴</v>
      </c>
      <c r="D33" s="47" t="s">
        <v>156</v>
      </c>
      <c r="E33" s="47" t="s">
        <v>172</v>
      </c>
      <c r="F33" s="47" t="s">
        <v>56</v>
      </c>
      <c r="G33" s="23" t="s">
        <v>138</v>
      </c>
      <c r="H33" s="119" t="s">
        <v>148</v>
      </c>
      <c r="I33" s="47" t="s">
        <v>285</v>
      </c>
      <c r="J33" s="23" t="s">
        <v>277</v>
      </c>
      <c r="K33" s="23" t="s">
        <v>92</v>
      </c>
      <c r="L33" s="120" t="s">
        <v>157</v>
      </c>
      <c r="M33" s="71" t="s">
        <v>96</v>
      </c>
      <c r="N33" s="25"/>
      <c r="O33" s="54" t="s">
        <v>51</v>
      </c>
      <c r="P33" s="54" t="s">
        <v>51</v>
      </c>
      <c r="Q33" s="54" t="s">
        <v>51</v>
      </c>
      <c r="R33" s="309" t="s">
        <v>92</v>
      </c>
      <c r="S33" s="310"/>
      <c r="T33" s="310"/>
      <c r="U33" s="310"/>
      <c r="V33" s="310"/>
      <c r="W33" s="310"/>
      <c r="X33" s="311"/>
    </row>
    <row r="34" spans="2:24" ht="81">
      <c r="B34" s="68">
        <f t="shared" si="0"/>
        <v>27</v>
      </c>
      <c r="C34" s="48" t="str">
        <f t="shared" ca="1" si="1"/>
        <v>システム履歴</v>
      </c>
      <c r="D34" s="48" t="str">
        <f t="shared" ca="1" si="1"/>
        <v>表示部</v>
      </c>
      <c r="E34" s="47" t="s">
        <v>174</v>
      </c>
      <c r="F34" s="47" t="s">
        <v>57</v>
      </c>
      <c r="G34" s="23" t="s">
        <v>139</v>
      </c>
      <c r="H34" s="47" t="s">
        <v>149</v>
      </c>
      <c r="I34" s="47" t="s">
        <v>279</v>
      </c>
      <c r="J34" s="23" t="s">
        <v>278</v>
      </c>
      <c r="K34" s="23" t="s">
        <v>92</v>
      </c>
      <c r="L34" s="120" t="s">
        <v>273</v>
      </c>
      <c r="M34" s="71" t="s">
        <v>96</v>
      </c>
      <c r="N34" s="25"/>
      <c r="O34" s="54" t="s">
        <v>51</v>
      </c>
      <c r="P34" s="54" t="s">
        <v>51</v>
      </c>
      <c r="Q34" s="54" t="s">
        <v>51</v>
      </c>
      <c r="R34" s="309" t="s">
        <v>92</v>
      </c>
      <c r="S34" s="310"/>
      <c r="T34" s="310"/>
      <c r="U34" s="310"/>
      <c r="V34" s="310"/>
      <c r="W34" s="310"/>
      <c r="X34" s="311"/>
    </row>
    <row r="35" spans="2:24" ht="45" customHeight="1">
      <c r="B35" s="68">
        <f t="shared" si="0"/>
        <v>28</v>
      </c>
      <c r="C35" s="48" t="str">
        <f t="shared" ca="1" si="1"/>
        <v>システム履歴</v>
      </c>
      <c r="D35" s="47" t="s">
        <v>51</v>
      </c>
      <c r="E35" s="47" t="s">
        <v>161</v>
      </c>
      <c r="F35" s="47" t="s">
        <v>57</v>
      </c>
      <c r="G35" s="23" t="s">
        <v>162</v>
      </c>
      <c r="H35" s="110" t="s">
        <v>163</v>
      </c>
      <c r="I35" s="47" t="s">
        <v>280</v>
      </c>
      <c r="J35" s="69" t="s">
        <v>281</v>
      </c>
      <c r="K35" s="23" t="s">
        <v>92</v>
      </c>
      <c r="L35" s="109"/>
      <c r="M35" s="71" t="s">
        <v>96</v>
      </c>
      <c r="N35" s="25"/>
      <c r="O35" s="54" t="s">
        <v>51</v>
      </c>
      <c r="P35" s="54" t="s">
        <v>51</v>
      </c>
      <c r="Q35" s="54" t="s">
        <v>51</v>
      </c>
      <c r="R35" s="309" t="s">
        <v>92</v>
      </c>
      <c r="S35" s="310"/>
      <c r="T35" s="310"/>
      <c r="U35" s="310"/>
      <c r="V35" s="310"/>
      <c r="W35" s="310"/>
      <c r="X35" s="311"/>
    </row>
    <row r="36" spans="2:24" ht="45" customHeight="1">
      <c r="B36" s="68">
        <f t="shared" si="0"/>
        <v>29</v>
      </c>
      <c r="C36" s="48" t="str">
        <f t="shared" ca="1" si="1"/>
        <v>システム履歴</v>
      </c>
      <c r="D36" s="48" t="str">
        <f t="shared" ca="1" si="1"/>
        <v>-</v>
      </c>
      <c r="E36" s="48" t="str">
        <f t="shared" ca="1" si="1"/>
        <v>例外操作</v>
      </c>
      <c r="F36" s="48" t="str">
        <f t="shared" ca="1" si="1"/>
        <v>機能系</v>
      </c>
      <c r="G36" s="23" t="s">
        <v>164</v>
      </c>
      <c r="H36" s="110" t="s">
        <v>165</v>
      </c>
      <c r="I36" s="47" t="s">
        <v>282</v>
      </c>
      <c r="J36" s="69" t="s">
        <v>51</v>
      </c>
      <c r="K36" s="23" t="s">
        <v>178</v>
      </c>
      <c r="L36" s="109"/>
      <c r="M36" s="71" t="s">
        <v>96</v>
      </c>
      <c r="N36" s="25"/>
      <c r="O36" s="107"/>
      <c r="P36" s="107"/>
      <c r="Q36" s="108"/>
      <c r="R36" s="309"/>
      <c r="S36" s="310"/>
      <c r="T36" s="310"/>
      <c r="U36" s="310"/>
      <c r="V36" s="310"/>
      <c r="W36" s="310"/>
      <c r="X36" s="311"/>
    </row>
    <row r="37" spans="2:24" ht="27.75" customHeight="1">
      <c r="B37" s="31" t="s">
        <v>25</v>
      </c>
      <c r="C37" s="32" t="s">
        <v>25</v>
      </c>
      <c r="D37" s="32" t="s">
        <v>25</v>
      </c>
      <c r="E37" s="32" t="s">
        <v>25</v>
      </c>
      <c r="F37" s="32" t="s">
        <v>25</v>
      </c>
      <c r="G37" s="33" t="s">
        <v>25</v>
      </c>
      <c r="H37" s="32" t="s">
        <v>25</v>
      </c>
      <c r="I37" s="32" t="s">
        <v>25</v>
      </c>
      <c r="J37" s="33" t="s">
        <v>25</v>
      </c>
      <c r="K37" s="33" t="s">
        <v>25</v>
      </c>
      <c r="L37" s="34" t="s">
        <v>25</v>
      </c>
      <c r="M37" s="34" t="s">
        <v>25</v>
      </c>
      <c r="N37" s="25"/>
      <c r="O37" s="34" t="s">
        <v>25</v>
      </c>
      <c r="P37" s="34" t="s">
        <v>25</v>
      </c>
      <c r="Q37" s="34" t="s">
        <v>25</v>
      </c>
      <c r="R37" s="304" t="s">
        <v>25</v>
      </c>
      <c r="S37" s="305"/>
      <c r="T37" s="305"/>
      <c r="U37" s="305"/>
      <c r="V37" s="305"/>
      <c r="W37" s="305"/>
      <c r="X37" s="305"/>
    </row>
    <row r="38" spans="2:24">
      <c r="N38" s="25"/>
      <c r="O38" s="29"/>
    </row>
    <row r="39" spans="2:24">
      <c r="N39" s="25"/>
      <c r="O39" s="29"/>
    </row>
    <row r="40" spans="2:24">
      <c r="N40" s="25"/>
      <c r="O40" s="29"/>
    </row>
    <row r="41" spans="2:24">
      <c r="N41" s="25"/>
      <c r="O41" s="29"/>
    </row>
    <row r="42" spans="2:24">
      <c r="N42" s="25"/>
      <c r="O42" s="29"/>
    </row>
    <row r="43" spans="2:24">
      <c r="N43" s="25"/>
      <c r="O43" s="29"/>
    </row>
    <row r="44" spans="2:24">
      <c r="N44" s="25"/>
      <c r="O44" s="29"/>
    </row>
    <row r="45" spans="2:24">
      <c r="N45" s="25"/>
      <c r="O45" s="29"/>
    </row>
    <row r="46" spans="2:24">
      <c r="N46" s="25"/>
      <c r="O46" s="29"/>
    </row>
  </sheetData>
  <sheetProtection selectLockedCells="1" selectUnlockedCells="1"/>
  <mergeCells count="42">
    <mergeCell ref="R35:X35"/>
    <mergeCell ref="R36:X36"/>
    <mergeCell ref="R12:X12"/>
    <mergeCell ref="R16:X16"/>
    <mergeCell ref="R29:X29"/>
    <mergeCell ref="R32:X32"/>
    <mergeCell ref="R25:X25"/>
    <mergeCell ref="R15:X15"/>
    <mergeCell ref="R13:X13"/>
    <mergeCell ref="R18:X18"/>
    <mergeCell ref="R11:X11"/>
    <mergeCell ref="R10:X10"/>
    <mergeCell ref="R9:X9"/>
    <mergeCell ref="R20:X20"/>
    <mergeCell ref="B1:D2"/>
    <mergeCell ref="B3:D3"/>
    <mergeCell ref="B4:D4"/>
    <mergeCell ref="M1:N1"/>
    <mergeCell ref="M2:N2"/>
    <mergeCell ref="E1:F2"/>
    <mergeCell ref="H1:I1"/>
    <mergeCell ref="H2:I2"/>
    <mergeCell ref="E4:F4"/>
    <mergeCell ref="H4:N4"/>
    <mergeCell ref="E3:F3"/>
    <mergeCell ref="H3:N3"/>
    <mergeCell ref="R37:X37"/>
    <mergeCell ref="R7:X7"/>
    <mergeCell ref="R8:X8"/>
    <mergeCell ref="R21:X21"/>
    <mergeCell ref="R17:X17"/>
    <mergeCell ref="R19:X19"/>
    <mergeCell ref="R26:X26"/>
    <mergeCell ref="R23:X23"/>
    <mergeCell ref="R24:X24"/>
    <mergeCell ref="R27:X27"/>
    <mergeCell ref="R28:X28"/>
    <mergeCell ref="R30:X30"/>
    <mergeCell ref="R31:X31"/>
    <mergeCell ref="R33:X33"/>
    <mergeCell ref="R14:X14"/>
    <mergeCell ref="R34:X34"/>
  </mergeCells>
  <phoneticPr fontId="14"/>
  <conditionalFormatting sqref="O37:R37 L37">
    <cfRule type="expression" dxfId="135" priority="2963" stopIfTrue="1">
      <formula>$L37="×"</formula>
    </cfRule>
  </conditionalFormatting>
  <conditionalFormatting sqref="M37">
    <cfRule type="expression" dxfId="134" priority="1622" stopIfTrue="1">
      <formula>$L37="×"</formula>
    </cfRule>
  </conditionalFormatting>
  <conditionalFormatting sqref="G26 F36:G36 G33 G35 C34:D34 G34:H34 F29 G24:H24 F28:I28 D29 L26:L27 K28:L28 C32:I32 C33 D15:H15 K31:L33 C14:D14 G14:H14 L14:M15 O14:X18 E27:E29 M21:M33 C24:D28 R26:X27 J27 L30 C30:H31 K34:M36 I35:I36 O26:Q36">
    <cfRule type="expression" dxfId="133" priority="1617">
      <formula>$M14="×"</formula>
    </cfRule>
  </conditionalFormatting>
  <conditionalFormatting sqref="B37:F37">
    <cfRule type="expression" dxfId="132" priority="2964" stopIfTrue="1">
      <formula>$L37="×"</formula>
    </cfRule>
  </conditionalFormatting>
  <conditionalFormatting sqref="R8:X10 M8:M10">
    <cfRule type="expression" dxfId="131" priority="1611">
      <formula>$M8="×"</formula>
    </cfRule>
  </conditionalFormatting>
  <conditionalFormatting sqref="M19:M20">
    <cfRule type="expression" dxfId="130" priority="1604">
      <formula>$M19="×"</formula>
    </cfRule>
  </conditionalFormatting>
  <conditionalFormatting sqref="B35:B36">
    <cfRule type="expression" dxfId="129" priority="1602">
      <formula>$M42="×"</formula>
    </cfRule>
  </conditionalFormatting>
  <conditionalFormatting sqref="C17:C18 M17:M18">
    <cfRule type="expression" dxfId="128" priority="1556">
      <formula>$M17="×"</formula>
    </cfRule>
  </conditionalFormatting>
  <conditionalFormatting sqref="G37:K37">
    <cfRule type="expression" dxfId="127" priority="2988" stopIfTrue="1">
      <formula>$L37="×"</formula>
    </cfRule>
  </conditionalFormatting>
  <conditionalFormatting sqref="B21:B22">
    <cfRule type="expression" dxfId="126" priority="197">
      <formula>$M26="×"</formula>
    </cfRule>
  </conditionalFormatting>
  <conditionalFormatting sqref="C36:E36 C35">
    <cfRule type="expression" dxfId="125" priority="190">
      <formula>$M35="×"</formula>
    </cfRule>
  </conditionalFormatting>
  <conditionalFormatting sqref="J24:J25 G17:H17 K17:K18">
    <cfRule type="expression" dxfId="124" priority="177">
      <formula>$M17="×"</formula>
    </cfRule>
  </conditionalFormatting>
  <conditionalFormatting sqref="G20:I20 G19:H19 G21:H21">
    <cfRule type="expression" dxfId="123" priority="176">
      <formula>$M19="×"</formula>
    </cfRule>
  </conditionalFormatting>
  <conditionalFormatting sqref="K19:K20">
    <cfRule type="expression" dxfId="122" priority="175">
      <formula>$M19="×"</formula>
    </cfRule>
  </conditionalFormatting>
  <conditionalFormatting sqref="O21:X22 O23:Q25">
    <cfRule type="expression" dxfId="121" priority="173">
      <formula>$M21="×"</formula>
    </cfRule>
  </conditionalFormatting>
  <conditionalFormatting sqref="L22">
    <cfRule type="expression" dxfId="120" priority="172">
      <formula>$M22="×"</formula>
    </cfRule>
  </conditionalFormatting>
  <conditionalFormatting sqref="K21:K22">
    <cfRule type="expression" dxfId="119" priority="167">
      <formula>$M21="×"</formula>
    </cfRule>
  </conditionalFormatting>
  <conditionalFormatting sqref="O19:X20">
    <cfRule type="expression" dxfId="118" priority="165">
      <formula>$M19="×"</formula>
    </cfRule>
  </conditionalFormatting>
  <conditionalFormatting sqref="D8:L10">
    <cfRule type="expression" dxfId="117" priority="163">
      <formula>$M8="×"</formula>
    </cfRule>
  </conditionalFormatting>
  <conditionalFormatting sqref="C8:C10">
    <cfRule type="expression" dxfId="116" priority="162">
      <formula>$M8="×"</formula>
    </cfRule>
  </conditionalFormatting>
  <conditionalFormatting sqref="O8:Q10">
    <cfRule type="expression" dxfId="115" priority="161">
      <formula>$M8="×"</formula>
    </cfRule>
  </conditionalFormatting>
  <conditionalFormatting sqref="D35 E14:F14 C13:F13">
    <cfRule type="expression" dxfId="114" priority="134">
      <formula>$M19="×"</formula>
    </cfRule>
  </conditionalFormatting>
  <conditionalFormatting sqref="E35 B28:B29 C29 C15 B16">
    <cfRule type="expression" dxfId="113" priority="133">
      <formula>#REF!="×"</formula>
    </cfRule>
  </conditionalFormatting>
  <conditionalFormatting sqref="E33 C12:E12">
    <cfRule type="expression" dxfId="112" priority="3023">
      <formula>$M17="×"</formula>
    </cfRule>
  </conditionalFormatting>
  <conditionalFormatting sqref="E26">
    <cfRule type="expression" dxfId="111" priority="3028">
      <formula>$M37="×"</formula>
    </cfRule>
  </conditionalFormatting>
  <conditionalFormatting sqref="M16">
    <cfRule type="expression" dxfId="110" priority="131">
      <formula>$M16="×"</formula>
    </cfRule>
  </conditionalFormatting>
  <conditionalFormatting sqref="G16:L16 J17:J18 L17:L18">
    <cfRule type="expression" dxfId="109" priority="130">
      <formula>$M16="×"</formula>
    </cfRule>
  </conditionalFormatting>
  <conditionalFormatting sqref="D11:E11">
    <cfRule type="expression" dxfId="108" priority="129">
      <formula>$M21="×"</formula>
    </cfRule>
  </conditionalFormatting>
  <conditionalFormatting sqref="M11:M12">
    <cfRule type="expression" dxfId="107" priority="128">
      <formula>$M11="×"</formula>
    </cfRule>
  </conditionalFormatting>
  <conditionalFormatting sqref="G11:I11">
    <cfRule type="expression" dxfId="106" priority="127">
      <formula>$M11="×"</formula>
    </cfRule>
  </conditionalFormatting>
  <conditionalFormatting sqref="F11">
    <cfRule type="expression" dxfId="105" priority="126">
      <formula>$M21="×"</formula>
    </cfRule>
  </conditionalFormatting>
  <conditionalFormatting sqref="K11">
    <cfRule type="expression" dxfId="104" priority="124">
      <formula>$M11="×"</formula>
    </cfRule>
  </conditionalFormatting>
  <conditionalFormatting sqref="O11:X12">
    <cfRule type="expression" dxfId="103" priority="123">
      <formula>$M11="×"</formula>
    </cfRule>
  </conditionalFormatting>
  <conditionalFormatting sqref="C16">
    <cfRule type="expression" dxfId="102" priority="120">
      <formula>$M19="×"</formula>
    </cfRule>
  </conditionalFormatting>
  <conditionalFormatting sqref="F12">
    <cfRule type="expression" dxfId="101" priority="119">
      <formula>#REF!="×"</formula>
    </cfRule>
  </conditionalFormatting>
  <conditionalFormatting sqref="G12:H13 J12:L12">
    <cfRule type="expression" dxfId="100" priority="118">
      <formula>$M12="×"</formula>
    </cfRule>
  </conditionalFormatting>
  <conditionalFormatting sqref="G27:H27 K27">
    <cfRule type="expression" dxfId="99" priority="116">
      <formula>$M27="×"</formula>
    </cfRule>
  </conditionalFormatting>
  <conditionalFormatting sqref="I12:I13">
    <cfRule type="expression" dxfId="98" priority="93">
      <formula>$M12="×"</formula>
    </cfRule>
  </conditionalFormatting>
  <conditionalFormatting sqref="G29:H29 L29">
    <cfRule type="expression" dxfId="97" priority="110">
      <formula>$M29="×"</formula>
    </cfRule>
  </conditionalFormatting>
  <conditionalFormatting sqref="F27">
    <cfRule type="expression" dxfId="96" priority="100">
      <formula>#REF!="×"</formula>
    </cfRule>
  </conditionalFormatting>
  <conditionalFormatting sqref="B34">
    <cfRule type="expression" dxfId="95" priority="98">
      <formula>$M38="×"</formula>
    </cfRule>
  </conditionalFormatting>
  <conditionalFormatting sqref="D33 E23 C19:F22 G22:H22">
    <cfRule type="expression" dxfId="94" priority="3042">
      <formula>#REF!="×"</formula>
    </cfRule>
  </conditionalFormatting>
  <conditionalFormatting sqref="F33 B15">
    <cfRule type="expression" dxfId="93" priority="3043">
      <formula>#REF!="×"</formula>
    </cfRule>
  </conditionalFormatting>
  <conditionalFormatting sqref="F26 B11:C11 D16:F16 B32 B12:B13">
    <cfRule type="expression" dxfId="92" priority="3044">
      <formula>#REF!="×"</formula>
    </cfRule>
  </conditionalFormatting>
  <conditionalFormatting sqref="B10 B24:B25">
    <cfRule type="expression" dxfId="91" priority="3055">
      <formula>#REF!="×"</formula>
    </cfRule>
  </conditionalFormatting>
  <conditionalFormatting sqref="B26">
    <cfRule type="expression" dxfId="90" priority="3065">
      <formula>#REF!="×"</formula>
    </cfRule>
  </conditionalFormatting>
  <conditionalFormatting sqref="F35">
    <cfRule type="expression" dxfId="89" priority="95">
      <formula>#REF!="×"</formula>
    </cfRule>
  </conditionalFormatting>
  <conditionalFormatting sqref="B27">
    <cfRule type="expression" dxfId="88" priority="3066">
      <formula>$M35="×"</formula>
    </cfRule>
  </conditionalFormatting>
  <conditionalFormatting sqref="B8:B9">
    <cfRule type="expression" dxfId="87" priority="3071">
      <formula>#REF!="×"</formula>
    </cfRule>
  </conditionalFormatting>
  <conditionalFormatting sqref="B17:B19 D17:E17">
    <cfRule type="expression" dxfId="86" priority="3072">
      <formula>#REF!="×"</formula>
    </cfRule>
  </conditionalFormatting>
  <conditionalFormatting sqref="I17:I18">
    <cfRule type="expression" dxfId="85" priority="92">
      <formula>$M17="×"</formula>
    </cfRule>
  </conditionalFormatting>
  <conditionalFormatting sqref="I19">
    <cfRule type="expression" dxfId="84" priority="91">
      <formula>$M19="×"</formula>
    </cfRule>
  </conditionalFormatting>
  <conditionalFormatting sqref="I26 I21:I22">
    <cfRule type="expression" dxfId="83" priority="90">
      <formula>$M21="×"</formula>
    </cfRule>
  </conditionalFormatting>
  <conditionalFormatting sqref="B30:B31">
    <cfRule type="expression" dxfId="82" priority="3073">
      <formula>$M39="×"</formula>
    </cfRule>
  </conditionalFormatting>
  <conditionalFormatting sqref="E34">
    <cfRule type="expression" dxfId="81" priority="86">
      <formula>$M40="×"</formula>
    </cfRule>
  </conditionalFormatting>
  <conditionalFormatting sqref="E24:E25">
    <cfRule type="expression" dxfId="80" priority="84">
      <formula>$M39="×"</formula>
    </cfRule>
  </conditionalFormatting>
  <conditionalFormatting sqref="B20">
    <cfRule type="expression" dxfId="79" priority="3075">
      <formula>$M26="×"</formula>
    </cfRule>
  </conditionalFormatting>
  <conditionalFormatting sqref="F17">
    <cfRule type="expression" dxfId="78" priority="3076">
      <formula>$M26="×"</formula>
    </cfRule>
  </conditionalFormatting>
  <conditionalFormatting sqref="F24">
    <cfRule type="expression" dxfId="77" priority="80">
      <formula>#REF!="×"</formula>
    </cfRule>
  </conditionalFormatting>
  <conditionalFormatting sqref="D23 G23:H23 L23">
    <cfRule type="expression" dxfId="76" priority="79">
      <formula>$M23="×"</formula>
    </cfRule>
  </conditionalFormatting>
  <conditionalFormatting sqref="B23:C23">
    <cfRule type="expression" dxfId="75" priority="78">
      <formula>#REF!="×"</formula>
    </cfRule>
  </conditionalFormatting>
  <conditionalFormatting sqref="F23">
    <cfRule type="expression" dxfId="74" priority="76">
      <formula>#REF!="×"</formula>
    </cfRule>
  </conditionalFormatting>
  <conditionalFormatting sqref="F34">
    <cfRule type="expression" dxfId="73" priority="75">
      <formula>#REF!="×"</formula>
    </cfRule>
  </conditionalFormatting>
  <conditionalFormatting sqref="R24:X25">
    <cfRule type="expression" dxfId="72" priority="71">
      <formula>$M24="×"</formula>
    </cfRule>
  </conditionalFormatting>
  <conditionalFormatting sqref="K26">
    <cfRule type="expression" dxfId="71" priority="73">
      <formula>$M26="×"</formula>
    </cfRule>
  </conditionalFormatting>
  <conditionalFormatting sqref="R23:X23">
    <cfRule type="expression" dxfId="70" priority="72">
      <formula>$M23="×"</formula>
    </cfRule>
  </conditionalFormatting>
  <conditionalFormatting sqref="R28:X28">
    <cfRule type="expression" dxfId="69" priority="68">
      <formula>$M28="×"</formula>
    </cfRule>
  </conditionalFormatting>
  <conditionalFormatting sqref="R34:X34">
    <cfRule type="expression" dxfId="68" priority="60">
      <formula>$M34="×"</formula>
    </cfRule>
  </conditionalFormatting>
  <conditionalFormatting sqref="R36:X36">
    <cfRule type="expression" dxfId="67" priority="58">
      <formula>$M36="×"</formula>
    </cfRule>
  </conditionalFormatting>
  <conditionalFormatting sqref="R29:X29">
    <cfRule type="expression" dxfId="66" priority="67">
      <formula>$M29="×"</formula>
    </cfRule>
  </conditionalFormatting>
  <conditionalFormatting sqref="R30:X30">
    <cfRule type="expression" dxfId="65" priority="66">
      <formula>$M30="×"</formula>
    </cfRule>
  </conditionalFormatting>
  <conditionalFormatting sqref="R31:X31">
    <cfRule type="expression" dxfId="64" priority="65">
      <formula>$M31="×"</formula>
    </cfRule>
  </conditionalFormatting>
  <conditionalFormatting sqref="R32:X32">
    <cfRule type="expression" dxfId="63" priority="64">
      <formula>$M32="×"</formula>
    </cfRule>
  </conditionalFormatting>
  <conditionalFormatting sqref="R33:X33">
    <cfRule type="expression" dxfId="62" priority="63">
      <formula>$M33="×"</formula>
    </cfRule>
  </conditionalFormatting>
  <conditionalFormatting sqref="J35:J36">
    <cfRule type="expression" dxfId="61" priority="41">
      <formula>$M35="×"</formula>
    </cfRule>
  </conditionalFormatting>
  <conditionalFormatting sqref="J26">
    <cfRule type="expression" dxfId="60" priority="43">
      <formula>$M26="×"</formula>
    </cfRule>
  </conditionalFormatting>
  <conditionalFormatting sqref="H25">
    <cfRule type="expression" dxfId="59" priority="38">
      <formula>$M25="×"</formula>
    </cfRule>
  </conditionalFormatting>
  <conditionalFormatting sqref="J33">
    <cfRule type="expression" dxfId="58" priority="48">
      <formula>$M33="×"</formula>
    </cfRule>
  </conditionalFormatting>
  <conditionalFormatting sqref="J34">
    <cfRule type="expression" dxfId="57" priority="45">
      <formula>$M34="×"</formula>
    </cfRule>
  </conditionalFormatting>
  <conditionalFormatting sqref="J19:J20 J23">
    <cfRule type="expression" dxfId="56" priority="35">
      <formula>$M19="×"</formula>
    </cfRule>
  </conditionalFormatting>
  <conditionalFormatting sqref="F25">
    <cfRule type="expression" dxfId="55" priority="40">
      <formula>$M25="×"</formula>
    </cfRule>
  </conditionalFormatting>
  <conditionalFormatting sqref="J31:J32">
    <cfRule type="expression" dxfId="54" priority="42">
      <formula>$M31="×"</formula>
    </cfRule>
  </conditionalFormatting>
  <conditionalFormatting sqref="J11">
    <cfRule type="expression" dxfId="53" priority="32">
      <formula>$M11="×"</formula>
    </cfRule>
  </conditionalFormatting>
  <conditionalFormatting sqref="J28:J30">
    <cfRule type="expression" dxfId="52" priority="34">
      <formula>$M28="×"</formula>
    </cfRule>
  </conditionalFormatting>
  <conditionalFormatting sqref="G25">
    <cfRule type="expression" dxfId="51" priority="39">
      <formula>$M25="×"</formula>
    </cfRule>
  </conditionalFormatting>
  <conditionalFormatting sqref="J13:J15">
    <cfRule type="expression" dxfId="50" priority="36">
      <formula>$M13="×"</formula>
    </cfRule>
  </conditionalFormatting>
  <conditionalFormatting sqref="K13:K15">
    <cfRule type="expression" dxfId="49" priority="33">
      <formula>$M13="×"</formula>
    </cfRule>
  </conditionalFormatting>
  <conditionalFormatting sqref="B14">
    <cfRule type="expression" dxfId="48" priority="3087">
      <formula>$M42="×"</formula>
    </cfRule>
  </conditionalFormatting>
  <conditionalFormatting sqref="B33">
    <cfRule type="expression" dxfId="47" priority="3088">
      <formula>$M41="×"</formula>
    </cfRule>
  </conditionalFormatting>
  <conditionalFormatting sqref="I14">
    <cfRule type="expression" dxfId="46" priority="31">
      <formula>$M20="×"</formula>
    </cfRule>
  </conditionalFormatting>
  <conditionalFormatting sqref="I15">
    <cfRule type="expression" dxfId="45" priority="30">
      <formula>$M21="×"</formula>
    </cfRule>
  </conditionalFormatting>
  <conditionalFormatting sqref="M13">
    <cfRule type="expression" dxfId="44" priority="29">
      <formula>$M13="×"</formula>
    </cfRule>
  </conditionalFormatting>
  <conditionalFormatting sqref="O13:X13">
    <cfRule type="expression" dxfId="43" priority="28">
      <formula>$M13="×"</formula>
    </cfRule>
  </conditionalFormatting>
  <conditionalFormatting sqref="D18:E18">
    <cfRule type="expression" dxfId="42" priority="27">
      <formula>$M18="×"</formula>
    </cfRule>
  </conditionalFormatting>
  <conditionalFormatting sqref="F18">
    <cfRule type="expression" dxfId="41" priority="26">
      <formula>$M18="×"</formula>
    </cfRule>
  </conditionalFormatting>
  <conditionalFormatting sqref="G18">
    <cfRule type="expression" dxfId="40" priority="25">
      <formula>$M18="×"</formula>
    </cfRule>
  </conditionalFormatting>
  <conditionalFormatting sqref="H18">
    <cfRule type="expression" dxfId="39" priority="24">
      <formula>$M18="×"</formula>
    </cfRule>
  </conditionalFormatting>
  <conditionalFormatting sqref="L19">
    <cfRule type="expression" dxfId="38" priority="23">
      <formula>$M19="×"</formula>
    </cfRule>
  </conditionalFormatting>
  <conditionalFormatting sqref="L11">
    <cfRule type="expression" dxfId="37" priority="22">
      <formula>$M11="×"</formula>
    </cfRule>
  </conditionalFormatting>
  <conditionalFormatting sqref="L13">
    <cfRule type="expression" dxfId="36" priority="21">
      <formula>$M13="×"</formula>
    </cfRule>
  </conditionalFormatting>
  <conditionalFormatting sqref="J21:J22">
    <cfRule type="expression" dxfId="35" priority="20">
      <formula>$M21="×"</formula>
    </cfRule>
  </conditionalFormatting>
  <conditionalFormatting sqref="I23">
    <cfRule type="expression" dxfId="34" priority="19">
      <formula>$M23="×"</formula>
    </cfRule>
  </conditionalFormatting>
  <conditionalFormatting sqref="I24">
    <cfRule type="expression" dxfId="33" priority="18">
      <formula>$M24="×"</formula>
    </cfRule>
  </conditionalFormatting>
  <conditionalFormatting sqref="I25">
    <cfRule type="expression" dxfId="32" priority="17">
      <formula>$M25="×"</formula>
    </cfRule>
  </conditionalFormatting>
  <conditionalFormatting sqref="L21">
    <cfRule type="expression" dxfId="31" priority="16">
      <formula>$M21="×"</formula>
    </cfRule>
  </conditionalFormatting>
  <conditionalFormatting sqref="L20">
    <cfRule type="expression" dxfId="30" priority="15">
      <formula>$M20="×"</formula>
    </cfRule>
  </conditionalFormatting>
  <conditionalFormatting sqref="L24">
    <cfRule type="expression" dxfId="29" priority="12">
      <formula>$M24="×"</formula>
    </cfRule>
  </conditionalFormatting>
  <conditionalFormatting sqref="L25">
    <cfRule type="expression" dxfId="28" priority="11">
      <formula>$M25="×"</formula>
    </cfRule>
  </conditionalFormatting>
  <conditionalFormatting sqref="I27">
    <cfRule type="expression" dxfId="27" priority="9">
      <formula>$M27="×"</formula>
    </cfRule>
  </conditionalFormatting>
  <conditionalFormatting sqref="I29">
    <cfRule type="expression" dxfId="26" priority="8">
      <formula>$M29="×"</formula>
    </cfRule>
  </conditionalFormatting>
  <conditionalFormatting sqref="K29:K30">
    <cfRule type="expression" dxfId="25" priority="7">
      <formula>$M29="×"</formula>
    </cfRule>
  </conditionalFormatting>
  <conditionalFormatting sqref="I31">
    <cfRule type="expression" dxfId="24" priority="6">
      <formula>$M31="×"</formula>
    </cfRule>
  </conditionalFormatting>
  <conditionalFormatting sqref="I30">
    <cfRule type="expression" dxfId="23" priority="5">
      <formula>$M30="×"</formula>
    </cfRule>
  </conditionalFormatting>
  <conditionalFormatting sqref="I33">
    <cfRule type="expression" dxfId="22" priority="4">
      <formula>$M33="×"</formula>
    </cfRule>
  </conditionalFormatting>
  <conditionalFormatting sqref="I34">
    <cfRule type="expression" dxfId="21" priority="3">
      <formula>$M34="×"</formula>
    </cfRule>
  </conditionalFormatting>
  <conditionalFormatting sqref="R35:X35">
    <cfRule type="expression" dxfId="20" priority="2">
      <formula>$M35="×"</formula>
    </cfRule>
  </conditionalFormatting>
  <conditionalFormatting sqref="K23:K25">
    <cfRule type="expression" dxfId="19" priority="1">
      <formula>$M23="×"</formula>
    </cfRule>
  </conditionalFormatting>
  <dataValidations count="2">
    <dataValidation type="list" allowBlank="1" showInputMessage="1" showErrorMessage="1" sqref="P33:Q35 O8:Q15 P16:Q25 J21:J22 P27:Q30 O16:O36">
      <formula1>"OK,NG,修正済,保留,対象外,-"</formula1>
    </dataValidation>
    <dataValidation type="list" allowBlank="1" showInputMessage="1" showErrorMessage="1" sqref="M8:M36">
      <formula1>"○,-,対象外"</formula1>
    </dataValidation>
  </dataValidations>
  <pageMargins left="0.70866141732283472" right="0.70866141732283472" top="0.74803149606299213" bottom="0.74803149606299213" header="0.51181102362204722" footer="0.51181102362204722"/>
  <pageSetup paperSize="9" scale="44" firstPageNumber="0" fitToHeight="0" orientation="landscape" horizontalDpi="300" verticalDpi="300" r:id="rId1"/>
  <headerFooter alignWithMargins="0">
    <oddHeader>&amp;L&amp;"ＭＳ Ｐゴシック,太字"&amp;14■ &amp;A</oddHeader>
    <oddFooter>&amp;C&amp;P / 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6"/>
  <sheetViews>
    <sheetView showGridLines="0" view="pageBreakPreview" zoomScale="70" zoomScaleNormal="100" zoomScaleSheetLayoutView="70" workbookViewId="0">
      <selection activeCell="M34" sqref="M34"/>
    </sheetView>
  </sheetViews>
  <sheetFormatPr defaultColWidth="4.625" defaultRowHeight="18.75"/>
  <cols>
    <col min="1" max="2" width="4.625" style="132"/>
    <col min="3" max="4" width="11" style="132" bestFit="1" customWidth="1"/>
    <col min="5" max="12" width="10" style="132" customWidth="1"/>
    <col min="13" max="16384" width="4.625" style="132"/>
  </cols>
  <sheetData>
    <row r="2" spans="3:10" ht="27" customHeight="1">
      <c r="C2" s="136" t="s">
        <v>263</v>
      </c>
      <c r="E2" s="328" t="s">
        <v>228</v>
      </c>
      <c r="F2" s="328"/>
      <c r="G2" s="328"/>
      <c r="H2" s="328"/>
      <c r="I2" s="328"/>
      <c r="J2" s="328"/>
    </row>
    <row r="3" spans="3:10">
      <c r="E3" s="329" t="s">
        <v>229</v>
      </c>
      <c r="F3" s="330"/>
      <c r="G3" s="331"/>
      <c r="H3" s="332" t="s">
        <v>230</v>
      </c>
      <c r="I3" s="332"/>
      <c r="J3" s="332"/>
    </row>
    <row r="4" spans="3:10">
      <c r="E4" s="135" t="s">
        <v>265</v>
      </c>
      <c r="F4" s="135" t="s">
        <v>266</v>
      </c>
      <c r="G4" s="135" t="s">
        <v>267</v>
      </c>
      <c r="H4" s="135" t="s">
        <v>265</v>
      </c>
      <c r="I4" s="135" t="s">
        <v>266</v>
      </c>
      <c r="J4" s="135" t="s">
        <v>267</v>
      </c>
    </row>
    <row r="5" spans="3:10">
      <c r="C5" s="327" t="s">
        <v>237</v>
      </c>
      <c r="D5" s="134" t="s">
        <v>226</v>
      </c>
      <c r="E5" s="133" t="s">
        <v>259</v>
      </c>
      <c r="F5" s="133" t="s">
        <v>268</v>
      </c>
      <c r="G5" s="133" t="s">
        <v>352</v>
      </c>
      <c r="H5" s="133" t="s">
        <v>261</v>
      </c>
      <c r="I5" s="133" t="s">
        <v>270</v>
      </c>
      <c r="J5" s="133" t="s">
        <v>353</v>
      </c>
    </row>
    <row r="6" spans="3:10">
      <c r="C6" s="327"/>
      <c r="D6" s="134" t="s">
        <v>227</v>
      </c>
      <c r="E6" s="133" t="s">
        <v>260</v>
      </c>
      <c r="F6" s="133" t="s">
        <v>269</v>
      </c>
      <c r="G6" s="133" t="s">
        <v>354</v>
      </c>
      <c r="H6" s="133" t="s">
        <v>262</v>
      </c>
      <c r="I6" s="133" t="s">
        <v>271</v>
      </c>
      <c r="J6" s="133" t="s">
        <v>355</v>
      </c>
    </row>
  </sheetData>
  <mergeCells count="4">
    <mergeCell ref="C5:C6"/>
    <mergeCell ref="E2:J2"/>
    <mergeCell ref="E3:G3"/>
    <mergeCell ref="H3:J3"/>
  </mergeCells>
  <phoneticPr fontId="14"/>
  <conditionalFormatting sqref="C5">
    <cfRule type="expression" dxfId="18" priority="2" stopIfTrue="1">
      <formula>$Q5="×"</formula>
    </cfRule>
  </conditionalFormatting>
  <conditionalFormatting sqref="E2:G2">
    <cfRule type="expression" dxfId="17" priority="1" stopIfTrue="1">
      <formula>$Q2="×"</formula>
    </cfRule>
  </conditionalFormatting>
  <pageMargins left="0.7" right="0.7" top="0.75" bottom="0.75" header="0.3" footer="0.3"/>
  <pageSetup paperSize="9" scale="9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zoomScale="70" zoomScaleNormal="70" workbookViewId="0">
      <selection activeCell="M27" sqref="M27"/>
    </sheetView>
  </sheetViews>
  <sheetFormatPr defaultRowHeight="13.5"/>
  <cols>
    <col min="1" max="1" width="10.125" bestFit="1" customWidth="1"/>
    <col min="2" max="2" width="15.125" bestFit="1" customWidth="1"/>
    <col min="3" max="3" width="27" bestFit="1" customWidth="1"/>
  </cols>
  <sheetData>
    <row r="1" spans="1:4" ht="14.25" thickBot="1">
      <c r="A1" s="333" t="s">
        <v>343</v>
      </c>
      <c r="B1" s="334"/>
      <c r="C1" s="174" t="s">
        <v>344</v>
      </c>
    </row>
    <row r="2" spans="1:4" ht="14.25" customHeight="1">
      <c r="A2" s="142" t="s">
        <v>290</v>
      </c>
      <c r="B2" s="158" t="s">
        <v>305</v>
      </c>
      <c r="C2" s="148" t="s">
        <v>295</v>
      </c>
      <c r="D2" s="175"/>
    </row>
    <row r="3" spans="1:4">
      <c r="A3" s="142"/>
      <c r="B3" s="158"/>
      <c r="C3" s="149" t="s">
        <v>296</v>
      </c>
      <c r="D3" s="175"/>
    </row>
    <row r="4" spans="1:4">
      <c r="A4" s="142"/>
      <c r="B4" s="158"/>
      <c r="C4" s="149" t="s">
        <v>297</v>
      </c>
      <c r="D4" s="175"/>
    </row>
    <row r="5" spans="1:4">
      <c r="A5" s="142"/>
      <c r="B5" s="158"/>
      <c r="C5" s="149" t="s">
        <v>298</v>
      </c>
      <c r="D5" s="175"/>
    </row>
    <row r="6" spans="1:4">
      <c r="A6" s="142"/>
      <c r="B6" s="158"/>
      <c r="C6" s="149" t="s">
        <v>299</v>
      </c>
      <c r="D6" s="175"/>
    </row>
    <row r="7" spans="1:4">
      <c r="A7" s="142"/>
      <c r="B7" s="158"/>
      <c r="C7" s="149" t="s">
        <v>300</v>
      </c>
      <c r="D7" s="175"/>
    </row>
    <row r="8" spans="1:4">
      <c r="A8" s="142"/>
      <c r="B8" s="158"/>
      <c r="C8" s="149" t="s">
        <v>301</v>
      </c>
      <c r="D8" s="175"/>
    </row>
    <row r="9" spans="1:4">
      <c r="A9" s="142"/>
      <c r="B9" s="159"/>
      <c r="C9" s="150" t="s">
        <v>302</v>
      </c>
      <c r="D9" s="175"/>
    </row>
    <row r="10" spans="1:4">
      <c r="A10" s="142"/>
      <c r="B10" s="160" t="s">
        <v>291</v>
      </c>
      <c r="C10" s="148" t="s">
        <v>292</v>
      </c>
      <c r="D10" s="175"/>
    </row>
    <row r="11" spans="1:4">
      <c r="A11" s="142"/>
      <c r="B11" s="161"/>
      <c r="C11" s="149" t="s">
        <v>293</v>
      </c>
      <c r="D11" s="175"/>
    </row>
    <row r="12" spans="1:4">
      <c r="A12" s="142"/>
      <c r="B12" s="162"/>
      <c r="C12" s="150" t="s">
        <v>294</v>
      </c>
      <c r="D12" s="175"/>
    </row>
    <row r="13" spans="1:4">
      <c r="A13" s="142"/>
      <c r="B13" s="160" t="s">
        <v>303</v>
      </c>
      <c r="C13" s="148" t="s">
        <v>292</v>
      </c>
    </row>
    <row r="14" spans="1:4">
      <c r="A14" s="142"/>
      <c r="B14" s="163"/>
      <c r="C14" s="149" t="s">
        <v>293</v>
      </c>
    </row>
    <row r="15" spans="1:4">
      <c r="A15" s="142"/>
      <c r="B15" s="164"/>
      <c r="C15" s="150" t="s">
        <v>294</v>
      </c>
    </row>
    <row r="16" spans="1:4">
      <c r="A16" s="142"/>
      <c r="B16" s="165" t="s">
        <v>304</v>
      </c>
      <c r="C16" s="151" t="s">
        <v>51</v>
      </c>
      <c r="D16" s="175"/>
    </row>
    <row r="17" spans="1:4">
      <c r="A17" s="142"/>
      <c r="B17" s="165" t="s">
        <v>293</v>
      </c>
      <c r="C17" s="151" t="s">
        <v>348</v>
      </c>
    </row>
    <row r="18" spans="1:4" ht="14.25" thickBot="1">
      <c r="A18" s="144"/>
      <c r="B18" s="166" t="s">
        <v>294</v>
      </c>
      <c r="C18" s="152" t="s">
        <v>349</v>
      </c>
    </row>
    <row r="19" spans="1:4">
      <c r="A19" s="142" t="s">
        <v>306</v>
      </c>
      <c r="B19" s="164" t="s">
        <v>307</v>
      </c>
      <c r="C19" s="153" t="s">
        <v>308</v>
      </c>
      <c r="D19" s="175"/>
    </row>
    <row r="20" spans="1:4">
      <c r="A20" s="142"/>
      <c r="B20" s="165" t="s">
        <v>309</v>
      </c>
      <c r="C20" s="151" t="s">
        <v>308</v>
      </c>
    </row>
    <row r="21" spans="1:4">
      <c r="A21" s="142"/>
      <c r="B21" s="165" t="s">
        <v>310</v>
      </c>
      <c r="C21" s="151" t="s">
        <v>308</v>
      </c>
    </row>
    <row r="22" spans="1:4">
      <c r="A22" s="142"/>
      <c r="B22" s="165" t="s">
        <v>311</v>
      </c>
      <c r="C22" s="151" t="s">
        <v>308</v>
      </c>
    </row>
    <row r="23" spans="1:4">
      <c r="A23" s="142"/>
      <c r="B23" s="165" t="s">
        <v>312</v>
      </c>
      <c r="C23" s="151" t="s">
        <v>308</v>
      </c>
    </row>
    <row r="24" spans="1:4">
      <c r="A24" s="142"/>
      <c r="B24" s="165" t="s">
        <v>313</v>
      </c>
      <c r="C24" s="151" t="s">
        <v>308</v>
      </c>
    </row>
    <row r="25" spans="1:4">
      <c r="A25" s="142"/>
      <c r="B25" s="165" t="s">
        <v>314</v>
      </c>
      <c r="C25" s="151" t="s">
        <v>308</v>
      </c>
    </row>
    <row r="26" spans="1:4">
      <c r="A26" s="35"/>
      <c r="B26" s="167" t="s">
        <v>315</v>
      </c>
      <c r="C26" s="154" t="s">
        <v>292</v>
      </c>
    </row>
    <row r="27" spans="1:4">
      <c r="A27" s="35"/>
      <c r="B27" s="163"/>
      <c r="C27" s="155" t="s">
        <v>293</v>
      </c>
    </row>
    <row r="28" spans="1:4">
      <c r="A28" s="35"/>
      <c r="B28" s="163"/>
      <c r="C28" s="155" t="s">
        <v>294</v>
      </c>
    </row>
    <row r="29" spans="1:4" ht="14.25" customHeight="1">
      <c r="A29" s="35"/>
      <c r="B29" s="168"/>
      <c r="C29" s="149" t="s">
        <v>295</v>
      </c>
    </row>
    <row r="30" spans="1:4">
      <c r="A30" s="35"/>
      <c r="B30" s="161"/>
      <c r="C30" s="149" t="s">
        <v>296</v>
      </c>
    </row>
    <row r="31" spans="1:4">
      <c r="A31" s="35"/>
      <c r="B31" s="161"/>
      <c r="C31" s="149" t="s">
        <v>297</v>
      </c>
    </row>
    <row r="32" spans="1:4">
      <c r="A32" s="35"/>
      <c r="B32" s="161"/>
      <c r="C32" s="149" t="s">
        <v>298</v>
      </c>
    </row>
    <row r="33" spans="1:5">
      <c r="A33" s="35"/>
      <c r="B33" s="161"/>
      <c r="C33" s="149" t="s">
        <v>299</v>
      </c>
    </row>
    <row r="34" spans="1:5">
      <c r="A34" s="35"/>
      <c r="B34" s="161"/>
      <c r="C34" s="149" t="s">
        <v>300</v>
      </c>
    </row>
    <row r="35" spans="1:5">
      <c r="A35" s="35"/>
      <c r="B35" s="161"/>
      <c r="C35" s="149" t="s">
        <v>301</v>
      </c>
    </row>
    <row r="36" spans="1:5" ht="14.25" thickBot="1">
      <c r="A36" s="145"/>
      <c r="B36" s="169"/>
      <c r="C36" s="156" t="s">
        <v>302</v>
      </c>
    </row>
    <row r="37" spans="1:5">
      <c r="A37" s="143" t="s">
        <v>316</v>
      </c>
      <c r="B37" s="170" t="s">
        <v>317</v>
      </c>
      <c r="C37" s="153" t="s">
        <v>318</v>
      </c>
      <c r="D37" s="141"/>
      <c r="E37" s="141"/>
    </row>
    <row r="38" spans="1:5">
      <c r="A38" s="143"/>
      <c r="B38" s="165" t="s">
        <v>319</v>
      </c>
      <c r="C38" s="151" t="s">
        <v>318</v>
      </c>
      <c r="D38" s="141"/>
      <c r="E38" s="141"/>
    </row>
    <row r="39" spans="1:5" ht="14.25" thickBot="1">
      <c r="A39" s="146"/>
      <c r="B39" s="166" t="s">
        <v>320</v>
      </c>
      <c r="C39" s="152" t="s">
        <v>318</v>
      </c>
      <c r="D39" s="141"/>
      <c r="E39" s="141"/>
    </row>
    <row r="40" spans="1:5">
      <c r="A40" s="143" t="s">
        <v>321</v>
      </c>
      <c r="B40" s="164" t="s">
        <v>322</v>
      </c>
      <c r="C40" s="153" t="s">
        <v>315</v>
      </c>
      <c r="D40" s="141"/>
      <c r="E40" s="141"/>
    </row>
    <row r="41" spans="1:5">
      <c r="A41" s="143"/>
      <c r="B41" s="165" t="s">
        <v>323</v>
      </c>
      <c r="C41" s="151" t="s">
        <v>318</v>
      </c>
      <c r="D41" s="141"/>
      <c r="E41" s="141"/>
    </row>
    <row r="42" spans="1:5">
      <c r="A42" s="143"/>
      <c r="B42" s="165" t="s">
        <v>324</v>
      </c>
      <c r="C42" s="151" t="s">
        <v>315</v>
      </c>
      <c r="D42" s="141"/>
      <c r="E42" s="141"/>
    </row>
    <row r="43" spans="1:5">
      <c r="A43" s="143"/>
      <c r="B43" s="165" t="s">
        <v>325</v>
      </c>
      <c r="C43" s="151" t="s">
        <v>315</v>
      </c>
      <c r="D43" s="141"/>
      <c r="E43" s="141"/>
    </row>
    <row r="44" spans="1:5" ht="14.25" thickBot="1">
      <c r="A44" s="146"/>
      <c r="B44" s="166" t="s">
        <v>326</v>
      </c>
      <c r="C44" s="152" t="s">
        <v>315</v>
      </c>
      <c r="D44" s="141"/>
      <c r="E44" s="141"/>
    </row>
    <row r="45" spans="1:5">
      <c r="A45" s="143" t="s">
        <v>327</v>
      </c>
      <c r="B45" s="164" t="s">
        <v>328</v>
      </c>
      <c r="C45" s="153" t="s">
        <v>318</v>
      </c>
      <c r="D45" s="141"/>
      <c r="E45" s="141"/>
    </row>
    <row r="46" spans="1:5">
      <c r="A46" s="143"/>
      <c r="B46" s="165" t="s">
        <v>329</v>
      </c>
      <c r="C46" s="151" t="s">
        <v>318</v>
      </c>
      <c r="D46" s="141"/>
      <c r="E46" s="141"/>
    </row>
    <row r="47" spans="1:5">
      <c r="A47" s="143"/>
      <c r="B47" s="165" t="s">
        <v>330</v>
      </c>
      <c r="C47" s="151" t="s">
        <v>318</v>
      </c>
      <c r="D47" s="141"/>
      <c r="E47" s="141"/>
    </row>
    <row r="48" spans="1:5">
      <c r="A48" s="143"/>
      <c r="B48" s="165" t="s">
        <v>331</v>
      </c>
      <c r="C48" s="151" t="s">
        <v>318</v>
      </c>
      <c r="D48" s="141"/>
      <c r="E48" s="141"/>
    </row>
    <row r="49" spans="1:5">
      <c r="A49" s="143"/>
      <c r="B49" s="165" t="s">
        <v>332</v>
      </c>
      <c r="C49" s="151" t="s">
        <v>318</v>
      </c>
      <c r="D49" s="141"/>
      <c r="E49" s="141"/>
    </row>
    <row r="50" spans="1:5">
      <c r="A50" s="143"/>
      <c r="B50" s="165" t="s">
        <v>333</v>
      </c>
      <c r="C50" s="151" t="s">
        <v>318</v>
      </c>
      <c r="D50" s="141"/>
      <c r="E50" s="141"/>
    </row>
    <row r="51" spans="1:5">
      <c r="A51" s="143"/>
      <c r="B51" s="165" t="s">
        <v>336</v>
      </c>
      <c r="C51" s="151" t="s">
        <v>318</v>
      </c>
      <c r="D51" s="141"/>
      <c r="E51" s="141"/>
    </row>
    <row r="52" spans="1:5">
      <c r="A52" s="143"/>
      <c r="B52" s="165" t="s">
        <v>337</v>
      </c>
      <c r="C52" s="151" t="s">
        <v>318</v>
      </c>
      <c r="D52" s="141"/>
      <c r="E52" s="141"/>
    </row>
    <row r="53" spans="1:5" ht="15" customHeight="1">
      <c r="A53" s="143"/>
      <c r="B53" s="165" t="s">
        <v>338</v>
      </c>
      <c r="C53" s="151" t="s">
        <v>318</v>
      </c>
      <c r="D53" s="141"/>
      <c r="E53" s="141"/>
    </row>
    <row r="54" spans="1:5">
      <c r="A54" s="143"/>
      <c r="B54" s="165" t="s">
        <v>341</v>
      </c>
      <c r="C54" s="151" t="s">
        <v>318</v>
      </c>
      <c r="D54" s="141"/>
      <c r="E54" s="141"/>
    </row>
    <row r="55" spans="1:5">
      <c r="A55" s="143"/>
      <c r="B55" s="165" t="s">
        <v>340</v>
      </c>
      <c r="C55" s="151" t="s">
        <v>318</v>
      </c>
      <c r="D55" s="141"/>
      <c r="E55" s="141"/>
    </row>
    <row r="56" spans="1:5">
      <c r="A56" s="143"/>
      <c r="B56" s="165" t="s">
        <v>342</v>
      </c>
      <c r="C56" s="151" t="s">
        <v>318</v>
      </c>
      <c r="D56" s="141"/>
      <c r="E56" s="141"/>
    </row>
    <row r="57" spans="1:5" ht="14.25" thickBot="1">
      <c r="A57" s="146"/>
      <c r="B57" s="166" t="s">
        <v>339</v>
      </c>
      <c r="C57" s="152" t="s">
        <v>318</v>
      </c>
      <c r="D57" s="141"/>
      <c r="E57" s="141"/>
    </row>
    <row r="58" spans="1:5" ht="14.25" thickBot="1">
      <c r="A58" s="147" t="s">
        <v>334</v>
      </c>
      <c r="B58" s="171" t="s">
        <v>335</v>
      </c>
      <c r="C58" s="157" t="s">
        <v>318</v>
      </c>
      <c r="D58" s="141"/>
      <c r="E58" s="141"/>
    </row>
    <row r="59" spans="1:5">
      <c r="A59" s="35" t="s">
        <v>345</v>
      </c>
      <c r="B59" s="172" t="s">
        <v>346</v>
      </c>
      <c r="C59" s="153" t="s">
        <v>318</v>
      </c>
    </row>
    <row r="60" spans="1:5" ht="14.25" thickBot="1">
      <c r="A60" s="145"/>
      <c r="B60" s="173" t="s">
        <v>347</v>
      </c>
      <c r="C60" s="152" t="s">
        <v>318</v>
      </c>
    </row>
  </sheetData>
  <mergeCells count="1">
    <mergeCell ref="A1:B1"/>
  </mergeCells>
  <phoneticPr fontId="1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EE124"/>
  <sheetViews>
    <sheetView showGridLines="0" tabSelected="1" view="pageBreakPreview" zoomScale="70" zoomScaleNormal="85" zoomScaleSheetLayoutView="70" workbookViewId="0">
      <pane xSplit="6" topLeftCell="G1" activePane="topRight" state="frozen"/>
      <selection pane="topRight" activeCell="D13" sqref="D13"/>
    </sheetView>
  </sheetViews>
  <sheetFormatPr defaultColWidth="13.125" defaultRowHeight="19.5" customHeight="1" outlineLevelCol="1"/>
  <cols>
    <col min="1" max="1" width="1.75" style="25" customWidth="1"/>
    <col min="2" max="2" width="6" style="25" customWidth="1"/>
    <col min="3" max="3" width="35" style="27" customWidth="1"/>
    <col min="4" max="4" width="43" style="27" customWidth="1"/>
    <col min="5" max="5" width="35.5" style="26" customWidth="1"/>
    <col min="6" max="6" width="9.25" style="26" customWidth="1"/>
    <col min="7" max="8" width="2.375" style="25" customWidth="1"/>
    <col min="9" max="39" width="4.25" style="29" customWidth="1"/>
    <col min="40" max="48" width="4.125" style="29" customWidth="1"/>
    <col min="49" max="49" width="4.375" style="29" customWidth="1"/>
    <col min="50" max="50" width="4.125" style="29" customWidth="1"/>
    <col min="51" max="51" width="4.375" style="29" customWidth="1"/>
    <col min="52" max="52" width="4.125" style="29" customWidth="1"/>
    <col min="53" max="53" width="4.375" style="29" customWidth="1"/>
    <col min="54" max="54" width="4.125" style="29" customWidth="1"/>
    <col min="55" max="55" width="4.375" style="29" customWidth="1"/>
    <col min="56" max="56" width="4.125" style="29" customWidth="1"/>
    <col min="57" max="57" width="4.375" style="29" customWidth="1"/>
    <col min="58" max="58" width="4.125" style="29" customWidth="1"/>
    <col min="59" max="59" width="4.375" style="29" customWidth="1"/>
    <col min="60" max="60" width="4.125" style="29" customWidth="1"/>
    <col min="61" max="61" width="4.375" style="29" customWidth="1"/>
    <col min="62" max="63" width="4.125" style="29" customWidth="1"/>
    <col min="64" max="65" width="3.625" style="29" customWidth="1"/>
    <col min="66" max="66" width="6.5" style="29" bestFit="1" customWidth="1"/>
    <col min="67" max="74" width="5.625" style="29" customWidth="1" outlineLevel="1"/>
    <col min="75" max="76" width="7.875" style="29" customWidth="1" outlineLevel="1"/>
    <col min="77" max="77" width="7.625" style="29" bestFit="1" customWidth="1"/>
    <col min="78" max="135" width="13.125" style="29"/>
    <col min="136" max="16384" width="13.125" style="25"/>
  </cols>
  <sheetData>
    <row r="1" spans="1:135" ht="19.5" customHeight="1">
      <c r="B1" s="113"/>
      <c r="C1" s="114"/>
      <c r="D1" s="114"/>
      <c r="E1" s="115"/>
      <c r="F1" s="115"/>
      <c r="G1" s="113"/>
      <c r="H1" s="113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BO1" s="56" t="s">
        <v>49</v>
      </c>
      <c r="BP1" s="46"/>
      <c r="BQ1" s="46"/>
      <c r="BR1" s="46"/>
      <c r="BS1" s="46"/>
      <c r="BT1" s="46"/>
      <c r="BU1" s="46"/>
      <c r="BV1" s="46"/>
      <c r="BW1" s="46"/>
      <c r="BX1" s="46"/>
    </row>
    <row r="2" spans="1:135" s="46" customFormat="1" ht="20.25" customHeight="1">
      <c r="A2" s="45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45"/>
      <c r="BO2" s="93" t="s">
        <v>33</v>
      </c>
      <c r="BP2" s="93" t="s">
        <v>35</v>
      </c>
      <c r="BQ2" s="93" t="s">
        <v>67</v>
      </c>
      <c r="BR2" s="94" t="s">
        <v>36</v>
      </c>
      <c r="BS2" s="94" t="s">
        <v>37</v>
      </c>
      <c r="BT2" s="93" t="s">
        <v>38</v>
      </c>
      <c r="BU2" s="93" t="s">
        <v>39</v>
      </c>
      <c r="BV2" s="93" t="s">
        <v>40</v>
      </c>
      <c r="BW2" s="93" t="s">
        <v>41</v>
      </c>
      <c r="BX2" s="93" t="s">
        <v>42</v>
      </c>
    </row>
    <row r="3" spans="1:135" ht="14.25" customHeight="1">
      <c r="C3" s="26"/>
      <c r="D3" s="75" t="s">
        <v>103</v>
      </c>
      <c r="BO3" s="95">
        <f>COUNTIF($I:$BK,BO2)</f>
        <v>0</v>
      </c>
      <c r="BP3" s="95">
        <f>COUNTIF($I:$BK,BP2)</f>
        <v>0</v>
      </c>
      <c r="BQ3" s="95">
        <f>COUNTIF($I:$BK,BQ2)</f>
        <v>0</v>
      </c>
      <c r="BR3" s="95">
        <f>COUNTIF($I:$BK,BR2)</f>
        <v>0</v>
      </c>
      <c r="BS3" s="95">
        <f>COUNTIF($I:$BK,BS2)</f>
        <v>0</v>
      </c>
      <c r="BT3" s="95">
        <f>COUNTIF($I:$BK,"●")</f>
        <v>156</v>
      </c>
      <c r="BU3" s="95">
        <f>BO3+BP3+BQ3</f>
        <v>0</v>
      </c>
      <c r="BV3" s="95">
        <f>SUM(BO3:BT3)</f>
        <v>156</v>
      </c>
      <c r="BW3" s="96">
        <f>(BO3+BQ3)/BV3</f>
        <v>0</v>
      </c>
      <c r="BX3" s="96">
        <f>BU3/BV3</f>
        <v>0</v>
      </c>
    </row>
    <row r="4" spans="1:135" ht="13.5">
      <c r="B4" s="25" t="s">
        <v>26</v>
      </c>
      <c r="C4" s="127" t="s">
        <v>357</v>
      </c>
      <c r="D4" s="117"/>
      <c r="H4" s="53"/>
      <c r="I4" s="60"/>
      <c r="J4" s="60"/>
      <c r="K4" s="60"/>
      <c r="L4" s="60"/>
      <c r="M4" s="73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59"/>
      <c r="AH4" s="59"/>
      <c r="AI4" s="59"/>
      <c r="AJ4" s="59"/>
      <c r="AK4" s="59"/>
      <c r="AL4" s="59"/>
      <c r="BK4" s="29" t="s">
        <v>75</v>
      </c>
    </row>
    <row r="5" spans="1:135" ht="19.5" customHeight="1">
      <c r="B5" s="74" t="s">
        <v>8</v>
      </c>
      <c r="C5" s="75" t="s">
        <v>90</v>
      </c>
      <c r="D5" s="75" t="s">
        <v>91</v>
      </c>
      <c r="E5" s="75" t="s">
        <v>27</v>
      </c>
      <c r="F5" s="75" t="s">
        <v>30</v>
      </c>
      <c r="I5" s="76">
        <f>COLUMN()-8</f>
        <v>1</v>
      </c>
      <c r="J5" s="76">
        <f t="shared" ref="J5:R5" si="0">COLUMN()-8</f>
        <v>2</v>
      </c>
      <c r="K5" s="76">
        <f t="shared" si="0"/>
        <v>3</v>
      </c>
      <c r="L5" s="76">
        <f t="shared" si="0"/>
        <v>4</v>
      </c>
      <c r="M5" s="76">
        <f t="shared" si="0"/>
        <v>5</v>
      </c>
      <c r="N5" s="76">
        <f t="shared" si="0"/>
        <v>6</v>
      </c>
      <c r="O5" s="76">
        <f t="shared" si="0"/>
        <v>7</v>
      </c>
      <c r="P5" s="76">
        <f t="shared" si="0"/>
        <v>8</v>
      </c>
      <c r="Q5" s="76">
        <f t="shared" si="0"/>
        <v>9</v>
      </c>
      <c r="R5" s="76">
        <f t="shared" si="0"/>
        <v>10</v>
      </c>
      <c r="S5" s="101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</row>
    <row r="6" spans="1:135" s="42" customFormat="1" ht="16.5" customHeight="1">
      <c r="B6" s="77" t="str">
        <f t="shared" ref="B6:B20" ca="1" si="1">INDIRECT(ADDRESS(ROW()-1,COLUMN()))</f>
        <v>#</v>
      </c>
      <c r="C6" s="52" t="s">
        <v>186</v>
      </c>
      <c r="D6" s="61" t="s">
        <v>187</v>
      </c>
      <c r="E6" s="78" t="s">
        <v>24</v>
      </c>
      <c r="F6" s="78" t="s">
        <v>24</v>
      </c>
      <c r="G6" s="30"/>
      <c r="H6" s="30"/>
      <c r="I6" s="91" t="s">
        <v>102</v>
      </c>
      <c r="J6" s="91" t="s">
        <v>24</v>
      </c>
      <c r="K6" s="91" t="s">
        <v>24</v>
      </c>
      <c r="L6" s="91" t="s">
        <v>24</v>
      </c>
      <c r="M6" s="91" t="s">
        <v>24</v>
      </c>
      <c r="N6" s="91" t="s">
        <v>24</v>
      </c>
      <c r="O6" s="91" t="s">
        <v>24</v>
      </c>
      <c r="P6" s="91" t="s">
        <v>24</v>
      </c>
      <c r="Q6" s="91" t="s">
        <v>24</v>
      </c>
      <c r="R6" s="91" t="s">
        <v>24</v>
      </c>
      <c r="S6" s="102" t="s">
        <v>24</v>
      </c>
      <c r="T6" s="43"/>
      <c r="U6" s="29"/>
      <c r="V6" s="29"/>
      <c r="AG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</row>
    <row r="7" spans="1:135" s="42" customFormat="1" ht="16.5" customHeight="1">
      <c r="B7" s="77" t="str">
        <f t="shared" ca="1" si="1"/>
        <v>#</v>
      </c>
      <c r="C7" s="51" t="str">
        <f t="shared" ref="C7:C11" ca="1" si="2">INDIRECT(ADDRESS(ROW()-1,COLUMN()))</f>
        <v>操作する処理</v>
      </c>
      <c r="D7" s="61" t="s">
        <v>188</v>
      </c>
      <c r="E7" s="78" t="s">
        <v>24</v>
      </c>
      <c r="F7" s="78" t="s">
        <v>24</v>
      </c>
      <c r="G7" s="30"/>
      <c r="H7" s="30"/>
      <c r="I7" s="91" t="s">
        <v>24</v>
      </c>
      <c r="J7" s="91" t="s">
        <v>102</v>
      </c>
      <c r="K7" s="91" t="s">
        <v>24</v>
      </c>
      <c r="L7" s="91" t="s">
        <v>24</v>
      </c>
      <c r="M7" s="91" t="s">
        <v>24</v>
      </c>
      <c r="N7" s="91" t="s">
        <v>24</v>
      </c>
      <c r="O7" s="91" t="s">
        <v>24</v>
      </c>
      <c r="P7" s="91" t="s">
        <v>24</v>
      </c>
      <c r="Q7" s="91" t="s">
        <v>24</v>
      </c>
      <c r="R7" s="91" t="s">
        <v>24</v>
      </c>
      <c r="S7" s="102" t="s">
        <v>24</v>
      </c>
      <c r="T7" s="43"/>
      <c r="U7" s="29"/>
      <c r="V7" s="29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</row>
    <row r="8" spans="1:135" s="42" customFormat="1" ht="16.5" customHeight="1">
      <c r="B8" s="77" t="str">
        <f t="shared" ca="1" si="1"/>
        <v>#</v>
      </c>
      <c r="C8" s="51" t="str">
        <f t="shared" ca="1" si="2"/>
        <v>操作する処理</v>
      </c>
      <c r="D8" s="61" t="s">
        <v>189</v>
      </c>
      <c r="E8" s="78" t="s">
        <v>24</v>
      </c>
      <c r="F8" s="78" t="s">
        <v>24</v>
      </c>
      <c r="G8" s="30"/>
      <c r="H8" s="30"/>
      <c r="I8" s="91" t="s">
        <v>233</v>
      </c>
      <c r="J8" s="91" t="s">
        <v>233</v>
      </c>
      <c r="K8" s="91" t="s">
        <v>102</v>
      </c>
      <c r="L8" s="91" t="s">
        <v>233</v>
      </c>
      <c r="M8" s="91" t="s">
        <v>234</v>
      </c>
      <c r="N8" s="91" t="s">
        <v>232</v>
      </c>
      <c r="O8" s="91" t="s">
        <v>234</v>
      </c>
      <c r="P8" s="91" t="s">
        <v>233</v>
      </c>
      <c r="Q8" s="91" t="s">
        <v>234</v>
      </c>
      <c r="R8" s="91" t="s">
        <v>234</v>
      </c>
      <c r="S8" s="102" t="s">
        <v>24</v>
      </c>
      <c r="T8" s="43"/>
      <c r="U8" s="29"/>
      <c r="V8" s="29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</row>
    <row r="9" spans="1:135" s="42" customFormat="1" ht="16.5" customHeight="1">
      <c r="B9" s="77" t="str">
        <f t="shared" ca="1" si="1"/>
        <v>#</v>
      </c>
      <c r="C9" s="51" t="str">
        <f t="shared" ca="1" si="2"/>
        <v>操作する処理</v>
      </c>
      <c r="D9" s="61" t="s">
        <v>190</v>
      </c>
      <c r="E9" s="78" t="s">
        <v>24</v>
      </c>
      <c r="F9" s="78" t="s">
        <v>24</v>
      </c>
      <c r="G9" s="30"/>
      <c r="H9" s="30"/>
      <c r="I9" s="91" t="s">
        <v>233</v>
      </c>
      <c r="J9" s="91" t="s">
        <v>233</v>
      </c>
      <c r="K9" s="91" t="s">
        <v>234</v>
      </c>
      <c r="L9" s="91" t="s">
        <v>102</v>
      </c>
      <c r="M9" s="91" t="s">
        <v>234</v>
      </c>
      <c r="N9" s="91" t="s">
        <v>234</v>
      </c>
      <c r="O9" s="91" t="s">
        <v>234</v>
      </c>
      <c r="P9" s="91" t="s">
        <v>232</v>
      </c>
      <c r="Q9" s="91" t="s">
        <v>234</v>
      </c>
      <c r="R9" s="91" t="s">
        <v>233</v>
      </c>
      <c r="S9" s="102" t="s">
        <v>24</v>
      </c>
      <c r="T9" s="43"/>
      <c r="U9" s="29"/>
      <c r="V9" s="29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</row>
    <row r="10" spans="1:135" s="42" customFormat="1" ht="16.5" customHeight="1">
      <c r="B10" s="77" t="str">
        <f t="shared" ca="1" si="1"/>
        <v>#</v>
      </c>
      <c r="C10" s="51" t="str">
        <f t="shared" ca="1" si="2"/>
        <v>操作する処理</v>
      </c>
      <c r="D10" s="61" t="s">
        <v>191</v>
      </c>
      <c r="E10" s="78" t="s">
        <v>24</v>
      </c>
      <c r="F10" s="78" t="s">
        <v>24</v>
      </c>
      <c r="G10" s="30"/>
      <c r="H10" s="30"/>
      <c r="I10" s="91" t="s">
        <v>234</v>
      </c>
      <c r="J10" s="91" t="s">
        <v>234</v>
      </c>
      <c r="K10" s="91" t="s">
        <v>233</v>
      </c>
      <c r="L10" s="91" t="s">
        <v>234</v>
      </c>
      <c r="M10" s="91" t="s">
        <v>102</v>
      </c>
      <c r="N10" s="91" t="s">
        <v>234</v>
      </c>
      <c r="O10" s="91" t="s">
        <v>234</v>
      </c>
      <c r="P10" s="91" t="s">
        <v>233</v>
      </c>
      <c r="Q10" s="91" t="s">
        <v>233</v>
      </c>
      <c r="R10" s="91" t="s">
        <v>233</v>
      </c>
      <c r="S10" s="102" t="s">
        <v>24</v>
      </c>
      <c r="T10" s="43"/>
      <c r="U10" s="29"/>
      <c r="V10" s="29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</row>
    <row r="11" spans="1:135" s="42" customFormat="1" ht="16.5" customHeight="1">
      <c r="B11" s="77" t="str">
        <f t="shared" ca="1" si="1"/>
        <v>#</v>
      </c>
      <c r="C11" s="51" t="str">
        <f t="shared" ca="1" si="2"/>
        <v>操作する処理</v>
      </c>
      <c r="D11" s="61" t="s">
        <v>192</v>
      </c>
      <c r="E11" s="78" t="s">
        <v>24</v>
      </c>
      <c r="F11" s="78" t="s">
        <v>24</v>
      </c>
      <c r="G11" s="30"/>
      <c r="H11" s="30"/>
      <c r="I11" s="91" t="s">
        <v>233</v>
      </c>
      <c r="J11" s="91" t="s">
        <v>234</v>
      </c>
      <c r="K11" s="91" t="s">
        <v>233</v>
      </c>
      <c r="L11" s="91" t="s">
        <v>233</v>
      </c>
      <c r="M11" s="91" t="s">
        <v>234</v>
      </c>
      <c r="N11" s="91" t="s">
        <v>102</v>
      </c>
      <c r="O11" s="91" t="s">
        <v>24</v>
      </c>
      <c r="P11" s="91" t="s">
        <v>24</v>
      </c>
      <c r="Q11" s="91" t="s">
        <v>24</v>
      </c>
      <c r="R11" s="91" t="s">
        <v>24</v>
      </c>
      <c r="S11" s="102" t="s">
        <v>24</v>
      </c>
      <c r="T11" s="43"/>
      <c r="U11" s="29"/>
      <c r="V11" s="29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</row>
    <row r="12" spans="1:135" s="42" customFormat="1" ht="16.5" customHeight="1">
      <c r="B12" s="77" t="str">
        <f t="shared" ca="1" si="1"/>
        <v>#</v>
      </c>
      <c r="C12" s="79" t="s">
        <v>20</v>
      </c>
      <c r="D12" s="79" t="s">
        <v>22</v>
      </c>
      <c r="E12" s="79" t="s">
        <v>24</v>
      </c>
      <c r="F12" s="79" t="s">
        <v>24</v>
      </c>
      <c r="I12" s="92" t="s">
        <v>24</v>
      </c>
      <c r="J12" s="92" t="s">
        <v>24</v>
      </c>
      <c r="K12" s="92" t="s">
        <v>24</v>
      </c>
      <c r="L12" s="92" t="s">
        <v>24</v>
      </c>
      <c r="M12" s="92" t="s">
        <v>24</v>
      </c>
      <c r="N12" s="92" t="s">
        <v>24</v>
      </c>
      <c r="O12" s="92" t="s">
        <v>24</v>
      </c>
      <c r="P12" s="92" t="s">
        <v>24</v>
      </c>
      <c r="Q12" s="92" t="s">
        <v>24</v>
      </c>
      <c r="R12" s="92" t="s">
        <v>24</v>
      </c>
      <c r="S12" s="102" t="s">
        <v>24</v>
      </c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</row>
    <row r="13" spans="1:135" s="42" customFormat="1" ht="27">
      <c r="B13" s="77" t="str">
        <f t="shared" ca="1" si="1"/>
        <v>#</v>
      </c>
      <c r="C13" s="47" t="s">
        <v>372</v>
      </c>
      <c r="D13" s="78" t="s">
        <v>358</v>
      </c>
      <c r="E13" s="78" t="s">
        <v>24</v>
      </c>
      <c r="F13" s="78" t="s">
        <v>24</v>
      </c>
      <c r="I13" s="88" t="s">
        <v>105</v>
      </c>
      <c r="J13" s="88" t="s">
        <v>105</v>
      </c>
      <c r="K13" s="88" t="s">
        <v>105</v>
      </c>
      <c r="L13" s="88" t="s">
        <v>105</v>
      </c>
      <c r="M13" s="88" t="s">
        <v>105</v>
      </c>
      <c r="N13" s="88" t="s">
        <v>105</v>
      </c>
      <c r="O13" s="88" t="s">
        <v>24</v>
      </c>
      <c r="P13" s="88" t="s">
        <v>24</v>
      </c>
      <c r="Q13" s="88" t="s">
        <v>24</v>
      </c>
      <c r="R13" s="88" t="s">
        <v>24</v>
      </c>
      <c r="S13" s="102" t="s">
        <v>24</v>
      </c>
      <c r="T13" s="43"/>
      <c r="U13" s="43"/>
      <c r="V13" s="43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</row>
    <row r="14" spans="1:135" s="42" customFormat="1" ht="27">
      <c r="B14" s="77" t="str">
        <f t="shared" ca="1" si="1"/>
        <v>#</v>
      </c>
      <c r="C14" s="47"/>
      <c r="D14" s="78" t="s">
        <v>368</v>
      </c>
      <c r="E14" s="78" t="s">
        <v>24</v>
      </c>
      <c r="F14" s="78" t="s">
        <v>24</v>
      </c>
      <c r="I14" s="88" t="s">
        <v>105</v>
      </c>
      <c r="J14" s="88" t="s">
        <v>105</v>
      </c>
      <c r="K14" s="88" t="s">
        <v>105</v>
      </c>
      <c r="L14" s="88" t="s">
        <v>105</v>
      </c>
      <c r="M14" s="88" t="s">
        <v>105</v>
      </c>
      <c r="N14" s="88" t="s">
        <v>105</v>
      </c>
      <c r="O14" s="88" t="s">
        <v>24</v>
      </c>
      <c r="P14" s="88" t="s">
        <v>24</v>
      </c>
      <c r="Q14" s="88" t="s">
        <v>24</v>
      </c>
      <c r="R14" s="88" t="s">
        <v>24</v>
      </c>
      <c r="S14" s="102" t="s">
        <v>24</v>
      </c>
      <c r="T14" s="43"/>
      <c r="U14" s="43"/>
      <c r="V14" s="43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</row>
    <row r="15" spans="1:135" s="42" customFormat="1" ht="27">
      <c r="B15" s="77" t="str">
        <f t="shared" ca="1" si="1"/>
        <v>#</v>
      </c>
      <c r="C15" s="47" t="s">
        <v>373</v>
      </c>
      <c r="D15" s="78" t="s">
        <v>359</v>
      </c>
      <c r="E15" s="78" t="s">
        <v>361</v>
      </c>
      <c r="F15" s="78" t="s">
        <v>24</v>
      </c>
      <c r="I15" s="88" t="s">
        <v>105</v>
      </c>
      <c r="J15" s="88" t="s">
        <v>105</v>
      </c>
      <c r="K15" s="88" t="s">
        <v>105</v>
      </c>
      <c r="L15" s="88" t="s">
        <v>105</v>
      </c>
      <c r="M15" s="88" t="s">
        <v>105</v>
      </c>
      <c r="N15" s="88" t="s">
        <v>105</v>
      </c>
      <c r="O15" s="88" t="s">
        <v>24</v>
      </c>
      <c r="P15" s="88" t="s">
        <v>24</v>
      </c>
      <c r="Q15" s="88" t="s">
        <v>24</v>
      </c>
      <c r="R15" s="88" t="s">
        <v>24</v>
      </c>
      <c r="S15" s="102" t="s">
        <v>24</v>
      </c>
      <c r="T15" s="43"/>
      <c r="U15" s="43"/>
      <c r="V15" s="43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</row>
    <row r="16" spans="1:135" s="42" customFormat="1" ht="27">
      <c r="B16" s="77" t="str">
        <f t="shared" ca="1" si="1"/>
        <v>#</v>
      </c>
      <c r="C16" s="47" t="s">
        <v>374</v>
      </c>
      <c r="D16" s="78" t="s">
        <v>399</v>
      </c>
      <c r="E16" s="78" t="s">
        <v>360</v>
      </c>
      <c r="F16" s="78" t="s">
        <v>24</v>
      </c>
      <c r="I16" s="88" t="s">
        <v>105</v>
      </c>
      <c r="J16" s="88" t="s">
        <v>105</v>
      </c>
      <c r="K16" s="88" t="s">
        <v>105</v>
      </c>
      <c r="L16" s="88" t="s">
        <v>105</v>
      </c>
      <c r="M16" s="88" t="s">
        <v>105</v>
      </c>
      <c r="N16" s="88" t="s">
        <v>105</v>
      </c>
      <c r="O16" s="88" t="s">
        <v>24</v>
      </c>
      <c r="P16" s="88" t="s">
        <v>24</v>
      </c>
      <c r="Q16" s="88" t="s">
        <v>24</v>
      </c>
      <c r="R16" s="88" t="s">
        <v>24</v>
      </c>
      <c r="S16" s="102" t="s">
        <v>24</v>
      </c>
      <c r="T16" s="43"/>
      <c r="U16" s="43"/>
      <c r="V16" s="43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</row>
    <row r="17" spans="1:135" s="42" customFormat="1" ht="39.75" customHeight="1">
      <c r="B17" s="77" t="str">
        <f t="shared" ca="1" si="1"/>
        <v>#</v>
      </c>
      <c r="C17" s="47" t="s">
        <v>398</v>
      </c>
      <c r="D17" s="47" t="s">
        <v>400</v>
      </c>
      <c r="E17" s="78" t="s">
        <v>401</v>
      </c>
      <c r="F17" s="78" t="s">
        <v>24</v>
      </c>
      <c r="I17" s="88" t="s">
        <v>105</v>
      </c>
      <c r="J17" s="88" t="s">
        <v>105</v>
      </c>
      <c r="K17" s="88" t="s">
        <v>105</v>
      </c>
      <c r="L17" s="88" t="s">
        <v>105</v>
      </c>
      <c r="M17" s="88" t="s">
        <v>105</v>
      </c>
      <c r="N17" s="88" t="s">
        <v>105</v>
      </c>
      <c r="O17" s="88" t="s">
        <v>24</v>
      </c>
      <c r="P17" s="88" t="s">
        <v>24</v>
      </c>
      <c r="Q17" s="88" t="s">
        <v>24</v>
      </c>
      <c r="R17" s="88" t="s">
        <v>24</v>
      </c>
      <c r="S17" s="102" t="s">
        <v>24</v>
      </c>
      <c r="T17" s="43"/>
      <c r="U17" s="43"/>
      <c r="V17" s="43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</row>
    <row r="18" spans="1:135" s="42" customFormat="1" ht="25.9" customHeight="1">
      <c r="B18" s="77" t="str">
        <f t="shared" ca="1" si="1"/>
        <v>#</v>
      </c>
      <c r="C18" s="47" t="s">
        <v>375</v>
      </c>
      <c r="D18" s="78" t="s">
        <v>362</v>
      </c>
      <c r="E18" s="78" t="s">
        <v>364</v>
      </c>
      <c r="F18" s="78"/>
      <c r="I18" s="88" t="s">
        <v>105</v>
      </c>
      <c r="J18" s="88" t="s">
        <v>105</v>
      </c>
      <c r="K18" s="88" t="s">
        <v>105</v>
      </c>
      <c r="L18" s="88" t="s">
        <v>105</v>
      </c>
      <c r="M18" s="88" t="s">
        <v>105</v>
      </c>
      <c r="N18" s="88" t="s">
        <v>105</v>
      </c>
      <c r="O18" s="88" t="s">
        <v>24</v>
      </c>
      <c r="P18" s="88" t="s">
        <v>24</v>
      </c>
      <c r="Q18" s="88" t="s">
        <v>24</v>
      </c>
      <c r="R18" s="88" t="s">
        <v>24</v>
      </c>
      <c r="S18" s="102" t="s">
        <v>24</v>
      </c>
      <c r="T18" s="43"/>
      <c r="U18" s="43"/>
      <c r="V18" s="43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</row>
    <row r="19" spans="1:135" s="42" customFormat="1" ht="25.9" customHeight="1">
      <c r="B19" s="77" t="str">
        <f t="shared" ca="1" si="1"/>
        <v>#</v>
      </c>
      <c r="C19" s="47" t="s">
        <v>376</v>
      </c>
      <c r="D19" s="78" t="s">
        <v>363</v>
      </c>
      <c r="E19" s="78" t="s">
        <v>364</v>
      </c>
      <c r="F19" s="78"/>
      <c r="I19" s="88" t="s">
        <v>105</v>
      </c>
      <c r="J19" s="88" t="s">
        <v>105</v>
      </c>
      <c r="K19" s="88" t="s">
        <v>105</v>
      </c>
      <c r="L19" s="88" t="s">
        <v>105</v>
      </c>
      <c r="M19" s="88" t="s">
        <v>105</v>
      </c>
      <c r="N19" s="88" t="s">
        <v>105</v>
      </c>
      <c r="O19" s="88" t="s">
        <v>24</v>
      </c>
      <c r="P19" s="88" t="s">
        <v>24</v>
      </c>
      <c r="Q19" s="88" t="s">
        <v>24</v>
      </c>
      <c r="R19" s="88" t="s">
        <v>24</v>
      </c>
      <c r="S19" s="102" t="s">
        <v>24</v>
      </c>
      <c r="T19" s="43"/>
      <c r="U19" s="43"/>
      <c r="V19" s="43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</row>
    <row r="20" spans="1:135" s="42" customFormat="1" ht="25.9" customHeight="1">
      <c r="B20" s="77" t="str">
        <f t="shared" ca="1" si="1"/>
        <v>#</v>
      </c>
      <c r="C20" s="47" t="s">
        <v>377</v>
      </c>
      <c r="D20" s="78" t="s">
        <v>362</v>
      </c>
      <c r="E20" s="78" t="s">
        <v>364</v>
      </c>
      <c r="F20" s="78"/>
      <c r="I20" s="88" t="s">
        <v>105</v>
      </c>
      <c r="J20" s="88" t="s">
        <v>105</v>
      </c>
      <c r="K20" s="88" t="s">
        <v>105</v>
      </c>
      <c r="L20" s="88" t="s">
        <v>105</v>
      </c>
      <c r="M20" s="88" t="s">
        <v>105</v>
      </c>
      <c r="N20" s="88" t="s">
        <v>105</v>
      </c>
      <c r="O20" s="88" t="s">
        <v>24</v>
      </c>
      <c r="P20" s="88" t="s">
        <v>24</v>
      </c>
      <c r="Q20" s="88" t="s">
        <v>24</v>
      </c>
      <c r="R20" s="88" t="s">
        <v>24</v>
      </c>
      <c r="S20" s="102" t="s">
        <v>24</v>
      </c>
      <c r="T20" s="43"/>
      <c r="U20" s="43"/>
      <c r="V20" s="43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</row>
    <row r="21" spans="1:135" ht="19.5" customHeight="1">
      <c r="B21" s="80" t="s">
        <v>25</v>
      </c>
      <c r="C21" s="80" t="s">
        <v>25</v>
      </c>
      <c r="D21" s="80" t="s">
        <v>25</v>
      </c>
      <c r="E21" s="80" t="s">
        <v>25</v>
      </c>
      <c r="F21" s="58" t="s">
        <v>25</v>
      </c>
      <c r="I21" s="80" t="s">
        <v>25</v>
      </c>
      <c r="J21" s="80" t="s">
        <v>25</v>
      </c>
      <c r="K21" s="80" t="s">
        <v>25</v>
      </c>
      <c r="L21" s="80" t="s">
        <v>25</v>
      </c>
      <c r="M21" s="80" t="s">
        <v>25</v>
      </c>
      <c r="N21" s="80" t="s">
        <v>25</v>
      </c>
      <c r="O21" s="80" t="s">
        <v>25</v>
      </c>
      <c r="P21" s="80" t="s">
        <v>25</v>
      </c>
      <c r="Q21" s="80" t="s">
        <v>25</v>
      </c>
      <c r="R21" s="80" t="s">
        <v>25</v>
      </c>
      <c r="S21" s="80" t="s">
        <v>25</v>
      </c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</row>
    <row r="22" spans="1:135" ht="19.5" customHeight="1">
      <c r="F22" s="81"/>
      <c r="G22" s="82"/>
      <c r="H22" s="83" t="s">
        <v>43</v>
      </c>
      <c r="I22" s="90"/>
      <c r="J22" s="89"/>
      <c r="K22" s="89"/>
      <c r="L22" s="89"/>
      <c r="M22" s="89"/>
      <c r="N22" s="89"/>
      <c r="O22" s="89"/>
      <c r="P22" s="89"/>
      <c r="Q22" s="89"/>
      <c r="R22" s="89"/>
      <c r="S22" s="103" t="s">
        <v>51</v>
      </c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</row>
    <row r="23" spans="1:135" ht="19.5" customHeight="1">
      <c r="F23" s="81"/>
      <c r="G23" s="82"/>
      <c r="H23" s="83" t="s">
        <v>44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104" t="s">
        <v>51</v>
      </c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</row>
    <row r="24" spans="1:135" ht="19.5" customHeight="1">
      <c r="B24" s="113"/>
      <c r="C24" s="114"/>
      <c r="D24" s="114"/>
      <c r="E24" s="115"/>
      <c r="F24" s="115"/>
      <c r="G24" s="113"/>
      <c r="H24" s="113"/>
    </row>
    <row r="25" spans="1:135" ht="19.5" customHeight="1">
      <c r="C25" s="26"/>
      <c r="D25" s="75" t="s">
        <v>103</v>
      </c>
    </row>
    <row r="26" spans="1:135" ht="19.5" customHeight="1">
      <c r="B26" s="25" t="s">
        <v>26</v>
      </c>
      <c r="C26" s="127" t="s">
        <v>367</v>
      </c>
      <c r="D26" s="117"/>
      <c r="H26" s="53"/>
    </row>
    <row r="27" spans="1:135" ht="19.5" customHeight="1">
      <c r="B27" s="74" t="s">
        <v>8</v>
      </c>
      <c r="C27" s="75" t="s">
        <v>90</v>
      </c>
      <c r="D27" s="75" t="s">
        <v>91</v>
      </c>
      <c r="E27" s="75" t="s">
        <v>27</v>
      </c>
      <c r="F27" s="75" t="s">
        <v>30</v>
      </c>
      <c r="I27" s="76">
        <f>COLUMN()-8</f>
        <v>1</v>
      </c>
      <c r="J27" s="76">
        <f t="shared" ref="J27:R27" si="3">COLUMN()-8</f>
        <v>2</v>
      </c>
      <c r="K27" s="76">
        <f t="shared" si="3"/>
        <v>3</v>
      </c>
      <c r="L27" s="76">
        <f t="shared" si="3"/>
        <v>4</v>
      </c>
      <c r="M27" s="76">
        <f t="shared" si="3"/>
        <v>5</v>
      </c>
      <c r="N27" s="76">
        <f t="shared" si="3"/>
        <v>6</v>
      </c>
      <c r="O27" s="76">
        <f t="shared" si="3"/>
        <v>7</v>
      </c>
      <c r="P27" s="76">
        <f t="shared" si="3"/>
        <v>8</v>
      </c>
      <c r="Q27" s="76">
        <f t="shared" si="3"/>
        <v>9</v>
      </c>
      <c r="R27" s="76">
        <f t="shared" si="3"/>
        <v>10</v>
      </c>
      <c r="S27" s="101"/>
    </row>
    <row r="28" spans="1:135" ht="19.5" customHeight="1">
      <c r="A28" s="42"/>
      <c r="B28" s="77" t="str">
        <f t="shared" ref="B28:C43" ca="1" si="4">INDIRECT(ADDRESS(ROW()-1,COLUMN()))</f>
        <v>#</v>
      </c>
      <c r="C28" s="52" t="s">
        <v>186</v>
      </c>
      <c r="D28" s="61" t="s">
        <v>193</v>
      </c>
      <c r="E28" s="78" t="s">
        <v>24</v>
      </c>
      <c r="F28" s="78" t="s">
        <v>24</v>
      </c>
      <c r="G28" s="30"/>
      <c r="H28" s="30"/>
      <c r="I28" s="91" t="s">
        <v>102</v>
      </c>
      <c r="J28" s="91" t="s">
        <v>24</v>
      </c>
      <c r="K28" s="91" t="s">
        <v>24</v>
      </c>
      <c r="L28" s="91" t="s">
        <v>24</v>
      </c>
      <c r="M28" s="91" t="s">
        <v>24</v>
      </c>
      <c r="N28" s="91" t="s">
        <v>24</v>
      </c>
      <c r="O28" s="91" t="s">
        <v>24</v>
      </c>
      <c r="P28" s="91" t="s">
        <v>24</v>
      </c>
      <c r="Q28" s="91" t="s">
        <v>24</v>
      </c>
      <c r="R28" s="91" t="s">
        <v>24</v>
      </c>
      <c r="S28" s="102" t="s">
        <v>24</v>
      </c>
    </row>
    <row r="29" spans="1:135" ht="19.5" customHeight="1">
      <c r="A29" s="42"/>
      <c r="B29" s="77" t="str">
        <f t="shared" ca="1" si="4"/>
        <v>#</v>
      </c>
      <c r="C29" s="51" t="str">
        <f t="shared" ca="1" si="4"/>
        <v>操作する処理</v>
      </c>
      <c r="D29" s="61" t="s">
        <v>194</v>
      </c>
      <c r="E29" s="78" t="s">
        <v>24</v>
      </c>
      <c r="F29" s="78" t="s">
        <v>24</v>
      </c>
      <c r="G29" s="30"/>
      <c r="H29" s="30"/>
      <c r="I29" s="91" t="s">
        <v>24</v>
      </c>
      <c r="J29" s="91" t="s">
        <v>102</v>
      </c>
      <c r="K29" s="91" t="s">
        <v>24</v>
      </c>
      <c r="L29" s="91" t="s">
        <v>24</v>
      </c>
      <c r="M29" s="91" t="s">
        <v>24</v>
      </c>
      <c r="N29" s="91" t="s">
        <v>24</v>
      </c>
      <c r="O29" s="91" t="s">
        <v>24</v>
      </c>
      <c r="P29" s="91" t="s">
        <v>24</v>
      </c>
      <c r="Q29" s="91" t="s">
        <v>24</v>
      </c>
      <c r="R29" s="91" t="s">
        <v>24</v>
      </c>
      <c r="S29" s="102" t="s">
        <v>24</v>
      </c>
    </row>
    <row r="30" spans="1:135" ht="19.5" customHeight="1">
      <c r="A30" s="42"/>
      <c r="B30" s="77" t="str">
        <f t="shared" ca="1" si="4"/>
        <v>#</v>
      </c>
      <c r="C30" s="51" t="str">
        <f t="shared" ca="1" si="4"/>
        <v>操作する処理</v>
      </c>
      <c r="D30" s="61" t="s">
        <v>195</v>
      </c>
      <c r="E30" s="78" t="s">
        <v>24</v>
      </c>
      <c r="F30" s="78" t="s">
        <v>24</v>
      </c>
      <c r="G30" s="30"/>
      <c r="H30" s="30"/>
      <c r="I30" s="91" t="s">
        <v>51</v>
      </c>
      <c r="J30" s="91" t="s">
        <v>51</v>
      </c>
      <c r="K30" s="91" t="s">
        <v>102</v>
      </c>
      <c r="L30" s="91" t="s">
        <v>51</v>
      </c>
      <c r="M30" s="91" t="s">
        <v>51</v>
      </c>
      <c r="N30" s="91" t="s">
        <v>51</v>
      </c>
      <c r="O30" s="91" t="s">
        <v>51</v>
      </c>
      <c r="P30" s="91" t="s">
        <v>51</v>
      </c>
      <c r="Q30" s="91" t="s">
        <v>51</v>
      </c>
      <c r="R30" s="91" t="s">
        <v>51</v>
      </c>
      <c r="S30" s="102" t="s">
        <v>24</v>
      </c>
    </row>
    <row r="31" spans="1:135" ht="19.5" customHeight="1">
      <c r="A31" s="42"/>
      <c r="B31" s="77" t="str">
        <f t="shared" ca="1" si="4"/>
        <v>#</v>
      </c>
      <c r="C31" s="51" t="str">
        <f t="shared" ca="1" si="4"/>
        <v>操作する処理</v>
      </c>
      <c r="D31" s="61" t="s">
        <v>196</v>
      </c>
      <c r="E31" s="78" t="s">
        <v>24</v>
      </c>
      <c r="F31" s="78" t="s">
        <v>24</v>
      </c>
      <c r="G31" s="30"/>
      <c r="H31" s="30"/>
      <c r="I31" s="91" t="s">
        <v>51</v>
      </c>
      <c r="J31" s="91" t="s">
        <v>51</v>
      </c>
      <c r="K31" s="91" t="s">
        <v>51</v>
      </c>
      <c r="L31" s="91" t="s">
        <v>102</v>
      </c>
      <c r="M31" s="91" t="s">
        <v>51</v>
      </c>
      <c r="N31" s="91" t="s">
        <v>51</v>
      </c>
      <c r="O31" s="91" t="s">
        <v>51</v>
      </c>
      <c r="P31" s="91" t="s">
        <v>51</v>
      </c>
      <c r="Q31" s="91" t="s">
        <v>51</v>
      </c>
      <c r="R31" s="91" t="s">
        <v>51</v>
      </c>
      <c r="S31" s="102" t="s">
        <v>24</v>
      </c>
    </row>
    <row r="32" spans="1:135" ht="19.5" customHeight="1">
      <c r="A32" s="42"/>
      <c r="B32" s="77" t="str">
        <f t="shared" ca="1" si="4"/>
        <v>#</v>
      </c>
      <c r="C32" s="51" t="str">
        <f t="shared" ca="1" si="4"/>
        <v>操作する処理</v>
      </c>
      <c r="D32" s="61" t="s">
        <v>197</v>
      </c>
      <c r="E32" s="78" t="s">
        <v>24</v>
      </c>
      <c r="F32" s="78" t="s">
        <v>24</v>
      </c>
      <c r="G32" s="30"/>
      <c r="H32" s="30"/>
      <c r="I32" s="91" t="s">
        <v>51</v>
      </c>
      <c r="J32" s="91" t="s">
        <v>51</v>
      </c>
      <c r="K32" s="91" t="s">
        <v>51</v>
      </c>
      <c r="L32" s="91" t="s">
        <v>51</v>
      </c>
      <c r="M32" s="91" t="s">
        <v>102</v>
      </c>
      <c r="N32" s="91" t="s">
        <v>51</v>
      </c>
      <c r="O32" s="91" t="s">
        <v>51</v>
      </c>
      <c r="P32" s="91" t="s">
        <v>51</v>
      </c>
      <c r="Q32" s="91" t="s">
        <v>51</v>
      </c>
      <c r="R32" s="91" t="s">
        <v>51</v>
      </c>
      <c r="S32" s="102" t="s">
        <v>24</v>
      </c>
    </row>
    <row r="33" spans="1:91" ht="19.5" customHeight="1">
      <c r="A33" s="42"/>
      <c r="B33" s="77" t="str">
        <f t="shared" ca="1" si="4"/>
        <v>#</v>
      </c>
      <c r="C33" s="51" t="str">
        <f t="shared" ca="1" si="4"/>
        <v>操作する処理</v>
      </c>
      <c r="D33" s="61" t="s">
        <v>198</v>
      </c>
      <c r="E33" s="78" t="s">
        <v>24</v>
      </c>
      <c r="F33" s="78" t="s">
        <v>24</v>
      </c>
      <c r="G33" s="30"/>
      <c r="H33" s="30"/>
      <c r="I33" s="91" t="s">
        <v>51</v>
      </c>
      <c r="J33" s="91" t="s">
        <v>51</v>
      </c>
      <c r="K33" s="91" t="s">
        <v>51</v>
      </c>
      <c r="L33" s="91" t="s">
        <v>51</v>
      </c>
      <c r="M33" s="91" t="s">
        <v>51</v>
      </c>
      <c r="N33" s="91" t="s">
        <v>102</v>
      </c>
      <c r="O33" s="91" t="s">
        <v>24</v>
      </c>
      <c r="P33" s="91" t="s">
        <v>24</v>
      </c>
      <c r="Q33" s="91" t="s">
        <v>24</v>
      </c>
      <c r="R33" s="91" t="s">
        <v>24</v>
      </c>
      <c r="S33" s="102" t="s">
        <v>24</v>
      </c>
    </row>
    <row r="34" spans="1:91" ht="19.5" customHeight="1">
      <c r="A34" s="42"/>
      <c r="B34" s="77" t="str">
        <f t="shared" ca="1" si="4"/>
        <v>#</v>
      </c>
      <c r="C34" s="51" t="str">
        <f t="shared" ca="1" si="4"/>
        <v>操作する処理</v>
      </c>
      <c r="D34" s="61" t="s">
        <v>199</v>
      </c>
      <c r="E34" s="78" t="s">
        <v>24</v>
      </c>
      <c r="F34" s="78" t="s">
        <v>24</v>
      </c>
      <c r="G34" s="30"/>
      <c r="H34" s="30"/>
      <c r="I34" s="91" t="s">
        <v>51</v>
      </c>
      <c r="J34" s="91" t="s">
        <v>51</v>
      </c>
      <c r="K34" s="91" t="s">
        <v>51</v>
      </c>
      <c r="L34" s="91" t="s">
        <v>51</v>
      </c>
      <c r="M34" s="91" t="s">
        <v>51</v>
      </c>
      <c r="N34" s="91" t="s">
        <v>51</v>
      </c>
      <c r="O34" s="91" t="s">
        <v>102</v>
      </c>
      <c r="P34" s="91" t="s">
        <v>24</v>
      </c>
      <c r="Q34" s="91" t="s">
        <v>24</v>
      </c>
      <c r="R34" s="91" t="s">
        <v>24</v>
      </c>
      <c r="S34" s="102" t="s">
        <v>24</v>
      </c>
    </row>
    <row r="35" spans="1:91" ht="19.5" customHeight="1">
      <c r="A35" s="42"/>
      <c r="B35" s="77" t="str">
        <f t="shared" ca="1" si="4"/>
        <v>#</v>
      </c>
      <c r="C35" s="51" t="str">
        <f t="shared" ca="1" si="4"/>
        <v>操作する処理</v>
      </c>
      <c r="D35" s="61" t="s">
        <v>200</v>
      </c>
      <c r="E35" s="78" t="s">
        <v>24</v>
      </c>
      <c r="F35" s="78" t="s">
        <v>24</v>
      </c>
      <c r="G35" s="30"/>
      <c r="H35" s="30"/>
      <c r="I35" s="91" t="s">
        <v>51</v>
      </c>
      <c r="J35" s="91" t="s">
        <v>51</v>
      </c>
      <c r="K35" s="91" t="s">
        <v>51</v>
      </c>
      <c r="L35" s="91" t="s">
        <v>51</v>
      </c>
      <c r="M35" s="91" t="s">
        <v>51</v>
      </c>
      <c r="N35" s="91" t="s">
        <v>51</v>
      </c>
      <c r="O35" s="91" t="s">
        <v>24</v>
      </c>
      <c r="P35" s="91" t="s">
        <v>102</v>
      </c>
      <c r="Q35" s="91" t="s">
        <v>24</v>
      </c>
      <c r="R35" s="91" t="s">
        <v>24</v>
      </c>
      <c r="S35" s="102" t="s">
        <v>24</v>
      </c>
    </row>
    <row r="36" spans="1:91" ht="19.5" customHeight="1">
      <c r="A36" s="42"/>
      <c r="B36" s="77" t="str">
        <f t="shared" ca="1" si="4"/>
        <v>#</v>
      </c>
      <c r="C36" s="79" t="s">
        <v>20</v>
      </c>
      <c r="D36" s="79" t="s">
        <v>22</v>
      </c>
      <c r="E36" s="79" t="s">
        <v>24</v>
      </c>
      <c r="F36" s="79" t="s">
        <v>24</v>
      </c>
      <c r="G36" s="42"/>
      <c r="H36" s="42"/>
      <c r="I36" s="92" t="s">
        <v>24</v>
      </c>
      <c r="J36" s="92" t="s">
        <v>24</v>
      </c>
      <c r="K36" s="92" t="s">
        <v>24</v>
      </c>
      <c r="L36" s="92" t="s">
        <v>24</v>
      </c>
      <c r="M36" s="92" t="s">
        <v>24</v>
      </c>
      <c r="N36" s="92" t="s">
        <v>24</v>
      </c>
      <c r="O36" s="92" t="s">
        <v>24</v>
      </c>
      <c r="P36" s="92" t="s">
        <v>24</v>
      </c>
      <c r="Q36" s="92" t="s">
        <v>24</v>
      </c>
      <c r="R36" s="92" t="s">
        <v>24</v>
      </c>
      <c r="S36" s="102" t="s">
        <v>24</v>
      </c>
    </row>
    <row r="37" spans="1:91" s="42" customFormat="1" ht="27">
      <c r="B37" s="77" t="str">
        <f t="shared" ca="1" si="4"/>
        <v>#</v>
      </c>
      <c r="C37" s="47" t="s">
        <v>372</v>
      </c>
      <c r="D37" s="78" t="s">
        <v>365</v>
      </c>
      <c r="E37" s="78" t="s">
        <v>24</v>
      </c>
      <c r="F37" s="78" t="s">
        <v>24</v>
      </c>
      <c r="I37" s="88" t="s">
        <v>105</v>
      </c>
      <c r="J37" s="88" t="s">
        <v>105</v>
      </c>
      <c r="K37" s="88" t="s">
        <v>24</v>
      </c>
      <c r="L37" s="88" t="s">
        <v>24</v>
      </c>
      <c r="M37" s="88" t="s">
        <v>24</v>
      </c>
      <c r="N37" s="88" t="s">
        <v>24</v>
      </c>
      <c r="O37" s="88" t="s">
        <v>24</v>
      </c>
      <c r="P37" s="88" t="s">
        <v>24</v>
      </c>
      <c r="Q37" s="88" t="s">
        <v>24</v>
      </c>
      <c r="R37" s="88" t="s">
        <v>24</v>
      </c>
      <c r="S37" s="102" t="s">
        <v>24</v>
      </c>
      <c r="T37" s="43"/>
      <c r="U37" s="43"/>
      <c r="V37" s="43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</row>
    <row r="38" spans="1:91" s="42" customFormat="1" ht="27">
      <c r="B38" s="77" t="str">
        <f t="shared" ca="1" si="4"/>
        <v>#</v>
      </c>
      <c r="C38" s="47"/>
      <c r="D38" s="78" t="s">
        <v>366</v>
      </c>
      <c r="E38" s="78" t="s">
        <v>24</v>
      </c>
      <c r="F38" s="78" t="s">
        <v>24</v>
      </c>
      <c r="I38" s="88" t="s">
        <v>105</v>
      </c>
      <c r="J38" s="88" t="s">
        <v>105</v>
      </c>
      <c r="K38" s="88" t="s">
        <v>105</v>
      </c>
      <c r="L38" s="88" t="s">
        <v>105</v>
      </c>
      <c r="M38" s="88" t="s">
        <v>105</v>
      </c>
      <c r="N38" s="88" t="s">
        <v>105</v>
      </c>
      <c r="O38" s="88" t="s">
        <v>105</v>
      </c>
      <c r="P38" s="88" t="s">
        <v>105</v>
      </c>
      <c r="Q38" s="88" t="s">
        <v>24</v>
      </c>
      <c r="R38" s="88" t="s">
        <v>24</v>
      </c>
      <c r="S38" s="102" t="s">
        <v>24</v>
      </c>
      <c r="T38" s="43"/>
      <c r="U38" s="43"/>
      <c r="V38" s="43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</row>
    <row r="39" spans="1:91" s="42" customFormat="1" ht="27">
      <c r="B39" s="77" t="str">
        <f t="shared" ca="1" si="4"/>
        <v>#</v>
      </c>
      <c r="C39" s="47"/>
      <c r="D39" s="78" t="s">
        <v>368</v>
      </c>
      <c r="E39" s="78" t="s">
        <v>24</v>
      </c>
      <c r="F39" s="78" t="s">
        <v>24</v>
      </c>
      <c r="I39" s="88" t="s">
        <v>105</v>
      </c>
      <c r="J39" s="88" t="s">
        <v>105</v>
      </c>
      <c r="K39" s="88" t="s">
        <v>105</v>
      </c>
      <c r="L39" s="88" t="s">
        <v>105</v>
      </c>
      <c r="M39" s="88" t="s">
        <v>105</v>
      </c>
      <c r="N39" s="88" t="s">
        <v>105</v>
      </c>
      <c r="O39" s="88" t="s">
        <v>105</v>
      </c>
      <c r="P39" s="88" t="s">
        <v>105</v>
      </c>
      <c r="Q39" s="88" t="s">
        <v>24</v>
      </c>
      <c r="R39" s="88" t="s">
        <v>24</v>
      </c>
      <c r="S39" s="102" t="s">
        <v>24</v>
      </c>
      <c r="T39" s="43"/>
      <c r="U39" s="43"/>
      <c r="V39" s="43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</row>
    <row r="40" spans="1:91" s="42" customFormat="1" ht="27">
      <c r="B40" s="77" t="str">
        <f t="shared" ca="1" si="4"/>
        <v>#</v>
      </c>
      <c r="C40" s="47" t="s">
        <v>371</v>
      </c>
      <c r="D40" s="78" t="s">
        <v>370</v>
      </c>
      <c r="E40" s="78" t="s">
        <v>24</v>
      </c>
      <c r="F40" s="78" t="s">
        <v>24</v>
      </c>
      <c r="I40" s="88" t="s">
        <v>24</v>
      </c>
      <c r="J40" s="88" t="s">
        <v>24</v>
      </c>
      <c r="K40" s="88" t="s">
        <v>24</v>
      </c>
      <c r="L40" s="88" t="s">
        <v>24</v>
      </c>
      <c r="M40" s="88" t="s">
        <v>24</v>
      </c>
      <c r="N40" s="88" t="s">
        <v>24</v>
      </c>
      <c r="O40" s="88" t="s">
        <v>24</v>
      </c>
      <c r="P40" s="88" t="s">
        <v>105</v>
      </c>
      <c r="Q40" s="88" t="s">
        <v>24</v>
      </c>
      <c r="R40" s="88" t="s">
        <v>24</v>
      </c>
      <c r="S40" s="102" t="s">
        <v>24</v>
      </c>
      <c r="T40" s="43"/>
      <c r="U40" s="43"/>
      <c r="V40" s="43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</row>
    <row r="41" spans="1:91" s="42" customFormat="1" ht="27">
      <c r="B41" s="77" t="str">
        <f t="shared" ca="1" si="4"/>
        <v>#</v>
      </c>
      <c r="C41" s="47" t="s">
        <v>378</v>
      </c>
      <c r="D41" s="78" t="s">
        <v>379</v>
      </c>
      <c r="E41" s="78" t="s">
        <v>24</v>
      </c>
      <c r="F41" s="78" t="s">
        <v>24</v>
      </c>
      <c r="I41" s="88" t="s">
        <v>24</v>
      </c>
      <c r="J41" s="88" t="s">
        <v>24</v>
      </c>
      <c r="K41" s="88" t="s">
        <v>24</v>
      </c>
      <c r="L41" s="88" t="s">
        <v>24</v>
      </c>
      <c r="M41" s="88" t="s">
        <v>24</v>
      </c>
      <c r="N41" s="88" t="s">
        <v>24</v>
      </c>
      <c r="O41" s="88" t="s">
        <v>24</v>
      </c>
      <c r="P41" s="88" t="s">
        <v>105</v>
      </c>
      <c r="Q41" s="88" t="s">
        <v>24</v>
      </c>
      <c r="R41" s="88" t="s">
        <v>24</v>
      </c>
      <c r="S41" s="102" t="s">
        <v>24</v>
      </c>
      <c r="T41" s="43"/>
      <c r="U41" s="43"/>
      <c r="V41" s="43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</row>
    <row r="42" spans="1:91" s="42" customFormat="1" ht="13.5">
      <c r="B42" s="77"/>
      <c r="C42" s="47"/>
      <c r="D42" s="78" t="s">
        <v>380</v>
      </c>
      <c r="E42" s="78"/>
      <c r="F42" s="124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102"/>
      <c r="T42" s="43"/>
      <c r="U42" s="43"/>
      <c r="V42" s="43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</row>
    <row r="43" spans="1:91" s="42" customFormat="1" ht="13.5">
      <c r="B43" s="77">
        <f t="shared" ca="1" si="4"/>
        <v>0</v>
      </c>
      <c r="C43" s="47"/>
      <c r="D43" s="78"/>
      <c r="E43" s="78"/>
      <c r="F43" s="124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102"/>
      <c r="T43" s="43"/>
      <c r="U43" s="43"/>
      <c r="V43" s="43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</row>
    <row r="44" spans="1:91" ht="19.5" customHeight="1">
      <c r="B44" s="80" t="s">
        <v>25</v>
      </c>
      <c r="C44" s="80" t="s">
        <v>25</v>
      </c>
      <c r="D44" s="80" t="s">
        <v>369</v>
      </c>
      <c r="E44" s="80" t="s">
        <v>25</v>
      </c>
      <c r="F44" s="58" t="s">
        <v>25</v>
      </c>
      <c r="I44" s="80" t="s">
        <v>25</v>
      </c>
      <c r="J44" s="80" t="s">
        <v>25</v>
      </c>
      <c r="K44" s="80" t="s">
        <v>25</v>
      </c>
      <c r="L44" s="80" t="s">
        <v>25</v>
      </c>
      <c r="M44" s="80" t="s">
        <v>25</v>
      </c>
      <c r="N44" s="80" t="s">
        <v>25</v>
      </c>
      <c r="O44" s="80" t="s">
        <v>25</v>
      </c>
      <c r="P44" s="80" t="s">
        <v>25</v>
      </c>
      <c r="Q44" s="80" t="s">
        <v>25</v>
      </c>
      <c r="R44" s="80" t="s">
        <v>25</v>
      </c>
      <c r="S44" s="80" t="s">
        <v>25</v>
      </c>
    </row>
    <row r="45" spans="1:91" ht="19.5" customHeight="1">
      <c r="F45" s="81"/>
      <c r="G45" s="82"/>
      <c r="H45" s="83" t="s">
        <v>43</v>
      </c>
      <c r="I45" s="90"/>
      <c r="J45" s="89"/>
      <c r="K45" s="89"/>
      <c r="L45" s="89"/>
      <c r="M45" s="89"/>
      <c r="N45" s="89"/>
      <c r="O45" s="89"/>
      <c r="P45" s="89"/>
      <c r="Q45" s="89"/>
      <c r="R45" s="89"/>
      <c r="S45" s="103" t="s">
        <v>51</v>
      </c>
    </row>
    <row r="46" spans="1:91" ht="19.5" customHeight="1">
      <c r="F46" s="81"/>
      <c r="G46" s="82"/>
      <c r="H46" s="83" t="s">
        <v>44</v>
      </c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104" t="s">
        <v>51</v>
      </c>
    </row>
    <row r="48" spans="1:91" ht="14.25" customHeight="1">
      <c r="C48" s="26"/>
      <c r="D48" s="75" t="s">
        <v>103</v>
      </c>
      <c r="BO48" s="95">
        <f>COUNTIF($I:$BK,BO47)</f>
        <v>0</v>
      </c>
      <c r="BP48" s="95">
        <f>COUNTIF($I:$BK,BP47)</f>
        <v>0</v>
      </c>
      <c r="BQ48" s="95">
        <f>COUNTIF($I:$BK,BQ47)</f>
        <v>0</v>
      </c>
      <c r="BR48" s="95">
        <f>COUNTIF($I:$BK,BR47)</f>
        <v>0</v>
      </c>
      <c r="BS48" s="95">
        <f>COUNTIF($I:$BK,BS47)</f>
        <v>0</v>
      </c>
      <c r="BT48" s="95">
        <f>COUNTIF($I:$BK,"●")</f>
        <v>156</v>
      </c>
      <c r="BU48" s="95">
        <f>BO48+BP48+BQ48</f>
        <v>0</v>
      </c>
      <c r="BV48" s="95">
        <f>SUM(BO48:BT48)</f>
        <v>156</v>
      </c>
      <c r="BW48" s="96">
        <f>(BO48+BQ48)/BV48</f>
        <v>0</v>
      </c>
      <c r="BX48" s="96">
        <f>BU48/BV48</f>
        <v>0</v>
      </c>
    </row>
    <row r="49" spans="2:135" ht="13.5">
      <c r="B49" s="25" t="s">
        <v>26</v>
      </c>
      <c r="C49" s="127" t="s">
        <v>382</v>
      </c>
      <c r="D49" s="117"/>
      <c r="H49" s="53"/>
      <c r="I49" s="60"/>
      <c r="J49" s="60"/>
      <c r="K49" s="60"/>
      <c r="L49" s="60"/>
      <c r="M49" s="73"/>
      <c r="N49" s="60"/>
      <c r="O49" s="60"/>
      <c r="P49" s="60"/>
      <c r="Q49" s="60"/>
      <c r="R49" s="60"/>
      <c r="S49" s="29" t="s">
        <v>75</v>
      </c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</row>
    <row r="50" spans="2:135" ht="19.5" customHeight="1">
      <c r="B50" s="74" t="s">
        <v>8</v>
      </c>
      <c r="C50" s="75" t="s">
        <v>90</v>
      </c>
      <c r="D50" s="75" t="s">
        <v>91</v>
      </c>
      <c r="E50" s="75" t="s">
        <v>27</v>
      </c>
      <c r="F50" s="75" t="s">
        <v>30</v>
      </c>
      <c r="I50" s="76">
        <f>COLUMN()-8</f>
        <v>1</v>
      </c>
      <c r="J50" s="76">
        <f t="shared" ref="J50:R50" si="5">COLUMN()-8</f>
        <v>2</v>
      </c>
      <c r="K50" s="76">
        <f t="shared" si="5"/>
        <v>3</v>
      </c>
      <c r="L50" s="76">
        <f t="shared" si="5"/>
        <v>4</v>
      </c>
      <c r="M50" s="76">
        <f t="shared" si="5"/>
        <v>5</v>
      </c>
      <c r="N50" s="76">
        <f t="shared" si="5"/>
        <v>6</v>
      </c>
      <c r="O50" s="76">
        <f t="shared" si="5"/>
        <v>7</v>
      </c>
      <c r="P50" s="76">
        <f t="shared" si="5"/>
        <v>8</v>
      </c>
      <c r="Q50" s="76">
        <f t="shared" si="5"/>
        <v>9</v>
      </c>
      <c r="R50" s="76">
        <f t="shared" si="5"/>
        <v>10</v>
      </c>
      <c r="S50" s="101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</row>
    <row r="51" spans="2:135" s="42" customFormat="1" ht="16.5" customHeight="1">
      <c r="B51" s="77" t="str">
        <f t="shared" ref="B51:C61" ca="1" si="6">INDIRECT(ADDRESS(ROW()-1,COLUMN()))</f>
        <v>#</v>
      </c>
      <c r="C51" s="51" t="str">
        <f t="shared" ca="1" si="6"/>
        <v>因子(条件)</v>
      </c>
      <c r="D51" s="61" t="s">
        <v>201</v>
      </c>
      <c r="E51" s="78" t="s">
        <v>24</v>
      </c>
      <c r="F51" s="78" t="s">
        <v>24</v>
      </c>
      <c r="G51" s="30"/>
      <c r="H51" s="30"/>
      <c r="I51" s="91" t="s">
        <v>102</v>
      </c>
      <c r="J51" s="91" t="s">
        <v>51</v>
      </c>
      <c r="K51" s="91" t="s">
        <v>51</v>
      </c>
      <c r="L51" s="91" t="s">
        <v>51</v>
      </c>
      <c r="M51" s="91" t="s">
        <v>51</v>
      </c>
      <c r="N51" s="91" t="s">
        <v>51</v>
      </c>
      <c r="O51" s="91" t="s">
        <v>51</v>
      </c>
      <c r="P51" s="91" t="s">
        <v>51</v>
      </c>
      <c r="Q51" s="91" t="s">
        <v>51</v>
      </c>
      <c r="R51" s="91" t="s">
        <v>51</v>
      </c>
      <c r="S51" s="102" t="s">
        <v>24</v>
      </c>
      <c r="T51" s="29"/>
      <c r="U51" s="29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</row>
    <row r="52" spans="2:135" s="42" customFormat="1" ht="16.5" customHeight="1">
      <c r="B52" s="77" t="str">
        <f t="shared" ca="1" si="6"/>
        <v>#</v>
      </c>
      <c r="C52" s="51" t="str">
        <f t="shared" ca="1" si="6"/>
        <v>因子(条件)</v>
      </c>
      <c r="D52" s="61" t="s">
        <v>202</v>
      </c>
      <c r="E52" s="78" t="s">
        <v>24</v>
      </c>
      <c r="F52" s="78" t="s">
        <v>24</v>
      </c>
      <c r="G52" s="30"/>
      <c r="H52" s="30"/>
      <c r="I52" s="91" t="s">
        <v>51</v>
      </c>
      <c r="J52" s="91" t="s">
        <v>102</v>
      </c>
      <c r="K52" s="91" t="s">
        <v>24</v>
      </c>
      <c r="L52" s="91" t="s">
        <v>24</v>
      </c>
      <c r="M52" s="91" t="s">
        <v>51</v>
      </c>
      <c r="N52" s="91" t="s">
        <v>51</v>
      </c>
      <c r="O52" s="91" t="s">
        <v>51</v>
      </c>
      <c r="P52" s="91" t="s">
        <v>51</v>
      </c>
      <c r="Q52" s="91" t="s">
        <v>51</v>
      </c>
      <c r="R52" s="91" t="s">
        <v>51</v>
      </c>
      <c r="S52" s="102" t="s">
        <v>24</v>
      </c>
      <c r="T52" s="29"/>
      <c r="U52" s="29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</row>
    <row r="53" spans="2:135" s="42" customFormat="1" ht="16.5" customHeight="1">
      <c r="B53" s="77" t="str">
        <f t="shared" ca="1" si="6"/>
        <v>#</v>
      </c>
      <c r="C53" s="51" t="str">
        <f t="shared" ca="1" si="6"/>
        <v>因子(条件)</v>
      </c>
      <c r="D53" s="61" t="s">
        <v>203</v>
      </c>
      <c r="E53" s="78" t="s">
        <v>24</v>
      </c>
      <c r="F53" s="78" t="s">
        <v>24</v>
      </c>
      <c r="G53" s="30"/>
      <c r="H53" s="30"/>
      <c r="I53" s="91" t="s">
        <v>51</v>
      </c>
      <c r="J53" s="91" t="s">
        <v>24</v>
      </c>
      <c r="K53" s="91" t="s">
        <v>102</v>
      </c>
      <c r="L53" s="91" t="s">
        <v>24</v>
      </c>
      <c r="M53" s="91" t="s">
        <v>51</v>
      </c>
      <c r="N53" s="91" t="s">
        <v>51</v>
      </c>
      <c r="O53" s="91" t="s">
        <v>51</v>
      </c>
      <c r="P53" s="91" t="s">
        <v>51</v>
      </c>
      <c r="Q53" s="91" t="s">
        <v>51</v>
      </c>
      <c r="R53" s="91" t="s">
        <v>51</v>
      </c>
      <c r="S53" s="102" t="s">
        <v>24</v>
      </c>
      <c r="T53" s="29"/>
      <c r="U53" s="29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</row>
    <row r="54" spans="2:135" s="42" customFormat="1" ht="16.5" customHeight="1">
      <c r="B54" s="77" t="str">
        <f t="shared" ca="1" si="6"/>
        <v>#</v>
      </c>
      <c r="C54" s="51" t="str">
        <f t="shared" ca="1" si="6"/>
        <v>因子(条件)</v>
      </c>
      <c r="D54" s="61" t="s">
        <v>204</v>
      </c>
      <c r="E54" s="78" t="s">
        <v>24</v>
      </c>
      <c r="F54" s="78" t="s">
        <v>24</v>
      </c>
      <c r="G54" s="30"/>
      <c r="H54" s="30"/>
      <c r="I54" s="91" t="s">
        <v>51</v>
      </c>
      <c r="J54" s="91" t="s">
        <v>51</v>
      </c>
      <c r="K54" s="91" t="s">
        <v>51</v>
      </c>
      <c r="L54" s="91" t="s">
        <v>102</v>
      </c>
      <c r="M54" s="91" t="s">
        <v>51</v>
      </c>
      <c r="N54" s="91" t="s">
        <v>51</v>
      </c>
      <c r="O54" s="91" t="s">
        <v>51</v>
      </c>
      <c r="P54" s="91" t="s">
        <v>51</v>
      </c>
      <c r="Q54" s="91" t="s">
        <v>51</v>
      </c>
      <c r="R54" s="91" t="s">
        <v>51</v>
      </c>
      <c r="S54" s="102" t="s">
        <v>24</v>
      </c>
      <c r="T54" s="29"/>
      <c r="U54" s="29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</row>
    <row r="55" spans="2:135" s="42" customFormat="1" ht="16.5" customHeight="1">
      <c r="B55" s="77" t="str">
        <f t="shared" ca="1" si="6"/>
        <v>#</v>
      </c>
      <c r="C55" s="79" t="s">
        <v>20</v>
      </c>
      <c r="D55" s="79" t="s">
        <v>22</v>
      </c>
      <c r="E55" s="79" t="s">
        <v>24</v>
      </c>
      <c r="F55" s="79" t="s">
        <v>24</v>
      </c>
      <c r="I55" s="92" t="s">
        <v>24</v>
      </c>
      <c r="J55" s="92" t="s">
        <v>24</v>
      </c>
      <c r="K55" s="92" t="s">
        <v>24</v>
      </c>
      <c r="L55" s="92" t="s">
        <v>24</v>
      </c>
      <c r="M55" s="92" t="s">
        <v>24</v>
      </c>
      <c r="N55" s="92" t="s">
        <v>24</v>
      </c>
      <c r="O55" s="92" t="s">
        <v>24</v>
      </c>
      <c r="P55" s="92" t="s">
        <v>24</v>
      </c>
      <c r="Q55" s="92" t="s">
        <v>24</v>
      </c>
      <c r="R55" s="92" t="s">
        <v>24</v>
      </c>
      <c r="S55" s="102" t="s">
        <v>24</v>
      </c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</row>
    <row r="56" spans="2:135" s="42" customFormat="1" ht="27">
      <c r="B56" s="77" t="str">
        <f t="shared" ca="1" si="6"/>
        <v>#</v>
      </c>
      <c r="C56" s="47" t="s">
        <v>372</v>
      </c>
      <c r="D56" s="78" t="s">
        <v>366</v>
      </c>
      <c r="E56" s="78" t="s">
        <v>24</v>
      </c>
      <c r="F56" s="78" t="s">
        <v>24</v>
      </c>
      <c r="I56" s="88" t="s">
        <v>105</v>
      </c>
      <c r="J56" s="88" t="s">
        <v>105</v>
      </c>
      <c r="K56" s="88" t="s">
        <v>105</v>
      </c>
      <c r="L56" s="88" t="s">
        <v>105</v>
      </c>
      <c r="M56" s="88" t="s">
        <v>24</v>
      </c>
      <c r="N56" s="88" t="s">
        <v>24</v>
      </c>
      <c r="O56" s="88" t="s">
        <v>24</v>
      </c>
      <c r="P56" s="88" t="s">
        <v>24</v>
      </c>
      <c r="Q56" s="88" t="s">
        <v>24</v>
      </c>
      <c r="R56" s="88" t="s">
        <v>24</v>
      </c>
      <c r="S56" s="102" t="s">
        <v>24</v>
      </c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</row>
    <row r="57" spans="2:135" s="42" customFormat="1" ht="27">
      <c r="B57" s="77" t="str">
        <f t="shared" ca="1" si="6"/>
        <v>#</v>
      </c>
      <c r="C57" s="47"/>
      <c r="D57" s="78" t="s">
        <v>368</v>
      </c>
      <c r="E57" s="78" t="s">
        <v>24</v>
      </c>
      <c r="F57" s="78" t="s">
        <v>24</v>
      </c>
      <c r="I57" s="88" t="s">
        <v>105</v>
      </c>
      <c r="J57" s="88" t="s">
        <v>105</v>
      </c>
      <c r="K57" s="88" t="s">
        <v>105</v>
      </c>
      <c r="L57" s="88" t="s">
        <v>105</v>
      </c>
      <c r="M57" s="88" t="s">
        <v>24</v>
      </c>
      <c r="N57" s="88" t="s">
        <v>24</v>
      </c>
      <c r="O57" s="88" t="s">
        <v>24</v>
      </c>
      <c r="P57" s="88" t="s">
        <v>24</v>
      </c>
      <c r="Q57" s="88" t="s">
        <v>24</v>
      </c>
      <c r="R57" s="88" t="s">
        <v>24</v>
      </c>
      <c r="S57" s="102" t="s">
        <v>24</v>
      </c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</row>
    <row r="58" spans="2:135" s="42" customFormat="1" ht="27">
      <c r="B58" s="77" t="str">
        <f t="shared" ca="1" si="6"/>
        <v>#</v>
      </c>
      <c r="C58" s="47" t="s">
        <v>371</v>
      </c>
      <c r="D58" s="78" t="s">
        <v>370</v>
      </c>
      <c r="E58" s="78" t="s">
        <v>24</v>
      </c>
      <c r="F58" s="78" t="s">
        <v>24</v>
      </c>
      <c r="I58" s="88" t="s">
        <v>24</v>
      </c>
      <c r="J58" s="88" t="s">
        <v>105</v>
      </c>
      <c r="K58" s="88" t="s">
        <v>105</v>
      </c>
      <c r="L58" s="88" t="s">
        <v>105</v>
      </c>
      <c r="M58" s="88" t="s">
        <v>24</v>
      </c>
      <c r="N58" s="88" t="s">
        <v>24</v>
      </c>
      <c r="O58" s="88" t="s">
        <v>24</v>
      </c>
      <c r="P58" s="88" t="s">
        <v>24</v>
      </c>
      <c r="Q58" s="88" t="s">
        <v>24</v>
      </c>
      <c r="R58" s="88" t="s">
        <v>24</v>
      </c>
      <c r="S58" s="102" t="s">
        <v>24</v>
      </c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</row>
    <row r="59" spans="2:135" s="42" customFormat="1" ht="27">
      <c r="B59" s="77" t="str">
        <f t="shared" ca="1" si="6"/>
        <v>#</v>
      </c>
      <c r="C59" s="47" t="s">
        <v>378</v>
      </c>
      <c r="D59" s="78" t="s">
        <v>379</v>
      </c>
      <c r="E59" s="78" t="s">
        <v>24</v>
      </c>
      <c r="F59" s="78" t="s">
        <v>24</v>
      </c>
      <c r="I59" s="88" t="s">
        <v>24</v>
      </c>
      <c r="J59" s="88" t="s">
        <v>105</v>
      </c>
      <c r="K59" s="88" t="s">
        <v>105</v>
      </c>
      <c r="L59" s="88" t="s">
        <v>105</v>
      </c>
      <c r="M59" s="88" t="s">
        <v>24</v>
      </c>
      <c r="N59" s="88" t="s">
        <v>24</v>
      </c>
      <c r="O59" s="88" t="s">
        <v>24</v>
      </c>
      <c r="P59" s="88" t="s">
        <v>24</v>
      </c>
      <c r="Q59" s="88" t="s">
        <v>24</v>
      </c>
      <c r="R59" s="88" t="s">
        <v>24</v>
      </c>
      <c r="S59" s="102" t="s">
        <v>24</v>
      </c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</row>
    <row r="60" spans="2:135" s="42" customFormat="1" ht="13.5">
      <c r="B60" s="77"/>
      <c r="C60" s="47"/>
      <c r="D60" s="78" t="s">
        <v>380</v>
      </c>
      <c r="E60" s="78" t="s">
        <v>24</v>
      </c>
      <c r="F60" s="78" t="s">
        <v>24</v>
      </c>
      <c r="I60" s="88" t="s">
        <v>24</v>
      </c>
      <c r="J60" s="88" t="s">
        <v>105</v>
      </c>
      <c r="K60" s="88" t="s">
        <v>105</v>
      </c>
      <c r="L60" s="88" t="s">
        <v>105</v>
      </c>
      <c r="M60" s="88" t="s">
        <v>24</v>
      </c>
      <c r="N60" s="88" t="s">
        <v>24</v>
      </c>
      <c r="O60" s="88" t="s">
        <v>24</v>
      </c>
      <c r="P60" s="88" t="s">
        <v>24</v>
      </c>
      <c r="Q60" s="88" t="s">
        <v>24</v>
      </c>
      <c r="R60" s="88" t="s">
        <v>24</v>
      </c>
      <c r="S60" s="102" t="s">
        <v>24</v>
      </c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</row>
    <row r="61" spans="2:135" s="42" customFormat="1" ht="13.5">
      <c r="B61" s="77">
        <f t="shared" ca="1" si="6"/>
        <v>0</v>
      </c>
      <c r="C61" s="47"/>
      <c r="D61" s="78"/>
      <c r="E61" s="78"/>
      <c r="F61" s="124"/>
      <c r="I61" s="88" t="s">
        <v>24</v>
      </c>
      <c r="J61" s="88" t="s">
        <v>24</v>
      </c>
      <c r="K61" s="88" t="s">
        <v>24</v>
      </c>
      <c r="L61" s="88" t="s">
        <v>24</v>
      </c>
      <c r="M61" s="88" t="s">
        <v>24</v>
      </c>
      <c r="N61" s="88" t="s">
        <v>24</v>
      </c>
      <c r="O61" s="88" t="s">
        <v>24</v>
      </c>
      <c r="P61" s="88" t="s">
        <v>24</v>
      </c>
      <c r="Q61" s="88" t="s">
        <v>24</v>
      </c>
      <c r="R61" s="88" t="s">
        <v>24</v>
      </c>
      <c r="S61" s="102" t="s">
        <v>24</v>
      </c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</row>
    <row r="62" spans="2:135" ht="19.5" customHeight="1">
      <c r="B62" s="80" t="s">
        <v>25</v>
      </c>
      <c r="C62" s="80" t="s">
        <v>25</v>
      </c>
      <c r="D62" s="80" t="s">
        <v>25</v>
      </c>
      <c r="E62" s="80" t="s">
        <v>25</v>
      </c>
      <c r="F62" s="58" t="s">
        <v>25</v>
      </c>
      <c r="I62" s="80" t="s">
        <v>25</v>
      </c>
      <c r="J62" s="80" t="s">
        <v>25</v>
      </c>
      <c r="K62" s="80" t="s">
        <v>25</v>
      </c>
      <c r="L62" s="80" t="s">
        <v>25</v>
      </c>
      <c r="M62" s="80" t="s">
        <v>25</v>
      </c>
      <c r="N62" s="80" t="s">
        <v>25</v>
      </c>
      <c r="O62" s="80" t="s">
        <v>25</v>
      </c>
      <c r="P62" s="80" t="s">
        <v>25</v>
      </c>
      <c r="Q62" s="80" t="s">
        <v>25</v>
      </c>
      <c r="R62" s="80" t="s">
        <v>25</v>
      </c>
      <c r="S62" s="80" t="s">
        <v>25</v>
      </c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</row>
    <row r="63" spans="2:135" ht="19.5" customHeight="1">
      <c r="F63" s="81"/>
      <c r="G63" s="82"/>
      <c r="H63" s="83" t="s">
        <v>43</v>
      </c>
      <c r="I63" s="90"/>
      <c r="J63" s="89"/>
      <c r="K63" s="89"/>
      <c r="L63" s="89"/>
      <c r="M63" s="89"/>
      <c r="N63" s="89"/>
      <c r="O63" s="89"/>
      <c r="P63" s="89"/>
      <c r="Q63" s="89"/>
      <c r="R63" s="89"/>
      <c r="S63" s="103" t="s">
        <v>51</v>
      </c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</row>
    <row r="64" spans="2:135" ht="19.5" customHeight="1">
      <c r="F64" s="81"/>
      <c r="G64" s="82"/>
      <c r="H64" s="83" t="s">
        <v>44</v>
      </c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104" t="s">
        <v>51</v>
      </c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</row>
    <row r="66" spans="2:135" ht="14.25" customHeight="1">
      <c r="C66" s="26"/>
      <c r="D66" s="75" t="s">
        <v>103</v>
      </c>
      <c r="BO66" s="95">
        <f>COUNTIF($I:$BK,BO65)</f>
        <v>0</v>
      </c>
      <c r="BP66" s="95">
        <f>COUNTIF($I:$BK,BP65)</f>
        <v>0</v>
      </c>
      <c r="BQ66" s="95">
        <f>COUNTIF($I:$BK,BQ65)</f>
        <v>0</v>
      </c>
      <c r="BR66" s="95">
        <f>COUNTIF($I:$BK,BR65)</f>
        <v>0</v>
      </c>
      <c r="BS66" s="95">
        <f>COUNTIF($I:$BK,BS65)</f>
        <v>0</v>
      </c>
      <c r="BT66" s="95">
        <f>COUNTIF($I:$BK,"●")</f>
        <v>156</v>
      </c>
      <c r="BU66" s="95">
        <f>BO66+BP66+BQ66</f>
        <v>0</v>
      </c>
      <c r="BV66" s="95">
        <f>SUM(BO66:BT66)</f>
        <v>156</v>
      </c>
      <c r="BW66" s="96">
        <f>(BO66+BQ66)/BV66</f>
        <v>0</v>
      </c>
      <c r="BX66" s="96">
        <f>BU66/BV66</f>
        <v>0</v>
      </c>
    </row>
    <row r="67" spans="2:135" ht="13.5">
      <c r="B67" s="25" t="s">
        <v>26</v>
      </c>
      <c r="C67" s="127" t="s">
        <v>381</v>
      </c>
      <c r="D67" s="117"/>
      <c r="H67" s="53"/>
      <c r="I67" s="60"/>
      <c r="J67" s="60"/>
      <c r="K67" s="60"/>
      <c r="L67" s="60"/>
      <c r="M67" s="73"/>
      <c r="N67" s="60"/>
      <c r="O67" s="60"/>
      <c r="P67" s="60"/>
      <c r="Q67" s="60"/>
      <c r="R67" s="60"/>
      <c r="S67" s="29" t="s">
        <v>75</v>
      </c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</row>
    <row r="68" spans="2:135" ht="19.5" customHeight="1">
      <c r="B68" s="74" t="s">
        <v>8</v>
      </c>
      <c r="C68" s="75" t="s">
        <v>90</v>
      </c>
      <c r="D68" s="75" t="s">
        <v>91</v>
      </c>
      <c r="E68" s="75" t="s">
        <v>27</v>
      </c>
      <c r="F68" s="75" t="s">
        <v>30</v>
      </c>
      <c r="I68" s="76">
        <f>COLUMN()-8</f>
        <v>1</v>
      </c>
      <c r="J68" s="76">
        <f t="shared" ref="J68:R68" si="7">COLUMN()-8</f>
        <v>2</v>
      </c>
      <c r="K68" s="76">
        <f t="shared" si="7"/>
        <v>3</v>
      </c>
      <c r="L68" s="76">
        <f t="shared" si="7"/>
        <v>4</v>
      </c>
      <c r="M68" s="76">
        <f t="shared" si="7"/>
        <v>5</v>
      </c>
      <c r="N68" s="76">
        <f t="shared" si="7"/>
        <v>6</v>
      </c>
      <c r="O68" s="76">
        <f t="shared" si="7"/>
        <v>7</v>
      </c>
      <c r="P68" s="76">
        <f t="shared" si="7"/>
        <v>8</v>
      </c>
      <c r="Q68" s="76">
        <f t="shared" si="7"/>
        <v>9</v>
      </c>
      <c r="R68" s="76">
        <f t="shared" si="7"/>
        <v>10</v>
      </c>
      <c r="S68" s="101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</row>
    <row r="69" spans="2:135" s="42" customFormat="1" ht="16.5" customHeight="1">
      <c r="B69" s="77" t="str">
        <f t="shared" ref="B69:C81" ca="1" si="8">INDIRECT(ADDRESS(ROW()-1,COLUMN()))</f>
        <v>#</v>
      </c>
      <c r="C69" s="51" t="str">
        <f t="shared" ca="1" si="8"/>
        <v>因子(条件)</v>
      </c>
      <c r="D69" s="61" t="s">
        <v>205</v>
      </c>
      <c r="E69" s="78" t="s">
        <v>24</v>
      </c>
      <c r="F69" s="78" t="s">
        <v>24</v>
      </c>
      <c r="G69" s="30"/>
      <c r="H69" s="30"/>
      <c r="I69" s="91" t="s">
        <v>102</v>
      </c>
      <c r="J69" s="91" t="s">
        <v>51</v>
      </c>
      <c r="K69" s="91" t="s">
        <v>51</v>
      </c>
      <c r="L69" s="91" t="s">
        <v>51</v>
      </c>
      <c r="M69" s="91" t="s">
        <v>51</v>
      </c>
      <c r="N69" s="91" t="s">
        <v>51</v>
      </c>
      <c r="O69" s="91" t="s">
        <v>51</v>
      </c>
      <c r="P69" s="91" t="s">
        <v>51</v>
      </c>
      <c r="Q69" s="91" t="s">
        <v>51</v>
      </c>
      <c r="R69" s="91" t="s">
        <v>51</v>
      </c>
      <c r="S69" s="102" t="s">
        <v>24</v>
      </c>
      <c r="T69" s="29"/>
      <c r="U69" s="29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</row>
    <row r="70" spans="2:135" s="42" customFormat="1" ht="16.5" customHeight="1">
      <c r="B70" s="77" t="str">
        <f t="shared" ca="1" si="8"/>
        <v>#</v>
      </c>
      <c r="C70" s="51" t="str">
        <f t="shared" ca="1" si="8"/>
        <v>因子(条件)</v>
      </c>
      <c r="D70" s="61" t="s">
        <v>206</v>
      </c>
      <c r="E70" s="78" t="s">
        <v>24</v>
      </c>
      <c r="F70" s="78" t="s">
        <v>24</v>
      </c>
      <c r="G70" s="30"/>
      <c r="H70" s="30"/>
      <c r="I70" s="91" t="s">
        <v>51</v>
      </c>
      <c r="J70" s="91" t="s">
        <v>102</v>
      </c>
      <c r="K70" s="91" t="s">
        <v>51</v>
      </c>
      <c r="L70" s="91" t="s">
        <v>51</v>
      </c>
      <c r="M70" s="91" t="s">
        <v>51</v>
      </c>
      <c r="N70" s="91" t="s">
        <v>51</v>
      </c>
      <c r="O70" s="91" t="s">
        <v>51</v>
      </c>
      <c r="P70" s="91" t="s">
        <v>51</v>
      </c>
      <c r="Q70" s="91" t="s">
        <v>51</v>
      </c>
      <c r="R70" s="91" t="s">
        <v>51</v>
      </c>
      <c r="S70" s="102" t="s">
        <v>24</v>
      </c>
      <c r="T70" s="29"/>
      <c r="U70" s="29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</row>
    <row r="71" spans="2:135" s="42" customFormat="1" ht="16.5" customHeight="1">
      <c r="B71" s="77" t="str">
        <f t="shared" ca="1" si="8"/>
        <v>#</v>
      </c>
      <c r="C71" s="51" t="str">
        <f t="shared" ca="1" si="8"/>
        <v>因子(条件)</v>
      </c>
      <c r="D71" s="61" t="s">
        <v>207</v>
      </c>
      <c r="E71" s="78" t="s">
        <v>24</v>
      </c>
      <c r="F71" s="78" t="s">
        <v>24</v>
      </c>
      <c r="G71" s="30"/>
      <c r="H71" s="30"/>
      <c r="I71" s="91" t="s">
        <v>51</v>
      </c>
      <c r="J71" s="91" t="s">
        <v>51</v>
      </c>
      <c r="K71" s="91" t="s">
        <v>102</v>
      </c>
      <c r="L71" s="91" t="s">
        <v>24</v>
      </c>
      <c r="M71" s="91" t="s">
        <v>24</v>
      </c>
      <c r="N71" s="91" t="s">
        <v>24</v>
      </c>
      <c r="O71" s="91" t="s">
        <v>51</v>
      </c>
      <c r="P71" s="91" t="s">
        <v>51</v>
      </c>
      <c r="Q71" s="91" t="s">
        <v>51</v>
      </c>
      <c r="R71" s="91" t="s">
        <v>51</v>
      </c>
      <c r="S71" s="102" t="s">
        <v>24</v>
      </c>
      <c r="T71" s="29"/>
      <c r="U71" s="29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</row>
    <row r="72" spans="2:135" s="42" customFormat="1" ht="16.5" customHeight="1">
      <c r="B72" s="77" t="str">
        <f t="shared" ca="1" si="8"/>
        <v>#</v>
      </c>
      <c r="C72" s="51" t="str">
        <f t="shared" ca="1" si="8"/>
        <v>因子(条件)</v>
      </c>
      <c r="D72" s="61" t="s">
        <v>208</v>
      </c>
      <c r="E72" s="78" t="s">
        <v>24</v>
      </c>
      <c r="F72" s="78" t="s">
        <v>24</v>
      </c>
      <c r="G72" s="30"/>
      <c r="H72" s="30"/>
      <c r="I72" s="91" t="s">
        <v>51</v>
      </c>
      <c r="J72" s="91" t="s">
        <v>51</v>
      </c>
      <c r="K72" s="91" t="s">
        <v>24</v>
      </c>
      <c r="L72" s="91" t="s">
        <v>102</v>
      </c>
      <c r="M72" s="91" t="s">
        <v>24</v>
      </c>
      <c r="N72" s="91" t="s">
        <v>24</v>
      </c>
      <c r="O72" s="91" t="s">
        <v>51</v>
      </c>
      <c r="P72" s="91" t="s">
        <v>51</v>
      </c>
      <c r="Q72" s="91" t="s">
        <v>51</v>
      </c>
      <c r="R72" s="91" t="s">
        <v>51</v>
      </c>
      <c r="S72" s="102" t="s">
        <v>24</v>
      </c>
      <c r="T72" s="29"/>
      <c r="U72" s="29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</row>
    <row r="73" spans="2:135" s="42" customFormat="1" ht="16.5" customHeight="1">
      <c r="B73" s="77" t="str">
        <f t="shared" ca="1" si="8"/>
        <v>#</v>
      </c>
      <c r="C73" s="51" t="str">
        <f t="shared" ca="1" si="8"/>
        <v>因子(条件)</v>
      </c>
      <c r="D73" s="61" t="s">
        <v>209</v>
      </c>
      <c r="E73" s="78" t="s">
        <v>24</v>
      </c>
      <c r="F73" s="78" t="s">
        <v>24</v>
      </c>
      <c r="G73" s="30"/>
      <c r="H73" s="30"/>
      <c r="I73" s="91" t="s">
        <v>51</v>
      </c>
      <c r="J73" s="91" t="s">
        <v>51</v>
      </c>
      <c r="K73" s="91" t="s">
        <v>51</v>
      </c>
      <c r="L73" s="91" t="s">
        <v>51</v>
      </c>
      <c r="M73" s="91" t="s">
        <v>102</v>
      </c>
      <c r="N73" s="91" t="s">
        <v>51</v>
      </c>
      <c r="O73" s="91" t="s">
        <v>51</v>
      </c>
      <c r="P73" s="91" t="s">
        <v>51</v>
      </c>
      <c r="Q73" s="91" t="s">
        <v>51</v>
      </c>
      <c r="R73" s="91" t="s">
        <v>51</v>
      </c>
      <c r="S73" s="102" t="s">
        <v>24</v>
      </c>
      <c r="T73" s="29"/>
      <c r="U73" s="29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</row>
    <row r="74" spans="2:135" s="42" customFormat="1" ht="16.5" customHeight="1">
      <c r="B74" s="77" t="str">
        <f t="shared" ca="1" si="8"/>
        <v>#</v>
      </c>
      <c r="C74" s="79" t="s">
        <v>20</v>
      </c>
      <c r="D74" s="79" t="s">
        <v>22</v>
      </c>
      <c r="E74" s="79" t="s">
        <v>24</v>
      </c>
      <c r="F74" s="79" t="s">
        <v>24</v>
      </c>
      <c r="I74" s="92" t="s">
        <v>24</v>
      </c>
      <c r="J74" s="92" t="s">
        <v>24</v>
      </c>
      <c r="K74" s="92" t="s">
        <v>24</v>
      </c>
      <c r="L74" s="92" t="s">
        <v>24</v>
      </c>
      <c r="M74" s="92" t="s">
        <v>24</v>
      </c>
      <c r="N74" s="92" t="s">
        <v>24</v>
      </c>
      <c r="O74" s="92" t="s">
        <v>24</v>
      </c>
      <c r="P74" s="92" t="s">
        <v>24</v>
      </c>
      <c r="Q74" s="92" t="s">
        <v>24</v>
      </c>
      <c r="R74" s="92" t="s">
        <v>24</v>
      </c>
      <c r="S74" s="102" t="s">
        <v>24</v>
      </c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</row>
    <row r="75" spans="2:135" s="42" customFormat="1" ht="27">
      <c r="B75" s="77" t="str">
        <f t="shared" ca="1" si="8"/>
        <v>#</v>
      </c>
      <c r="C75" s="47" t="s">
        <v>372</v>
      </c>
      <c r="D75" s="78" t="s">
        <v>366</v>
      </c>
      <c r="E75" s="78" t="s">
        <v>24</v>
      </c>
      <c r="F75" s="78" t="s">
        <v>24</v>
      </c>
      <c r="I75" s="88" t="s">
        <v>105</v>
      </c>
      <c r="J75" s="88" t="s">
        <v>105</v>
      </c>
      <c r="K75" s="88" t="s">
        <v>105</v>
      </c>
      <c r="L75" s="88" t="s">
        <v>105</v>
      </c>
      <c r="M75" s="88" t="s">
        <v>105</v>
      </c>
      <c r="N75" s="88" t="s">
        <v>24</v>
      </c>
      <c r="O75" s="88" t="s">
        <v>24</v>
      </c>
      <c r="P75" s="88" t="s">
        <v>24</v>
      </c>
      <c r="Q75" s="88" t="s">
        <v>24</v>
      </c>
      <c r="R75" s="88" t="s">
        <v>24</v>
      </c>
      <c r="S75" s="102" t="s">
        <v>24</v>
      </c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</row>
    <row r="76" spans="2:135" s="42" customFormat="1" ht="27">
      <c r="B76" s="77" t="str">
        <f t="shared" ca="1" si="8"/>
        <v>#</v>
      </c>
      <c r="C76" s="47"/>
      <c r="D76" s="78" t="s">
        <v>368</v>
      </c>
      <c r="E76" s="78" t="s">
        <v>24</v>
      </c>
      <c r="F76" s="78" t="s">
        <v>24</v>
      </c>
      <c r="I76" s="88" t="s">
        <v>105</v>
      </c>
      <c r="J76" s="88" t="s">
        <v>105</v>
      </c>
      <c r="K76" s="88" t="s">
        <v>105</v>
      </c>
      <c r="L76" s="88" t="s">
        <v>105</v>
      </c>
      <c r="M76" s="88" t="s">
        <v>105</v>
      </c>
      <c r="N76" s="88" t="s">
        <v>24</v>
      </c>
      <c r="O76" s="88" t="s">
        <v>24</v>
      </c>
      <c r="P76" s="88" t="s">
        <v>24</v>
      </c>
      <c r="Q76" s="88" t="s">
        <v>24</v>
      </c>
      <c r="R76" s="88" t="s">
        <v>24</v>
      </c>
      <c r="S76" s="102" t="s">
        <v>24</v>
      </c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</row>
    <row r="77" spans="2:135" s="42" customFormat="1" ht="13.5">
      <c r="B77" s="77" t="str">
        <f t="shared" ca="1" si="8"/>
        <v>#</v>
      </c>
      <c r="C77" s="178" t="s">
        <v>383</v>
      </c>
      <c r="D77" s="78" t="s">
        <v>387</v>
      </c>
      <c r="E77" s="78"/>
      <c r="F77" s="78"/>
      <c r="I77" s="88" t="s">
        <v>105</v>
      </c>
      <c r="J77" s="88" t="s">
        <v>105</v>
      </c>
      <c r="K77" s="88" t="s">
        <v>105</v>
      </c>
      <c r="L77" s="88" t="s">
        <v>105</v>
      </c>
      <c r="M77" s="88" t="s">
        <v>105</v>
      </c>
      <c r="N77" s="88" t="s">
        <v>24</v>
      </c>
      <c r="O77" s="88" t="s">
        <v>24</v>
      </c>
      <c r="P77" s="88" t="s">
        <v>24</v>
      </c>
      <c r="Q77" s="88" t="s">
        <v>24</v>
      </c>
      <c r="R77" s="88" t="s">
        <v>24</v>
      </c>
      <c r="S77" s="102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</row>
    <row r="78" spans="2:135" s="42" customFormat="1" ht="13.5">
      <c r="B78" s="77" t="str">
        <f t="shared" ca="1" si="8"/>
        <v>#</v>
      </c>
      <c r="C78" s="178" t="s">
        <v>384</v>
      </c>
      <c r="D78" s="78" t="s">
        <v>387</v>
      </c>
      <c r="E78" s="78"/>
      <c r="F78" s="78"/>
      <c r="I78" s="88" t="s">
        <v>105</v>
      </c>
      <c r="J78" s="88" t="s">
        <v>105</v>
      </c>
      <c r="K78" s="88" t="s">
        <v>105</v>
      </c>
      <c r="L78" s="88" t="s">
        <v>105</v>
      </c>
      <c r="M78" s="88" t="s">
        <v>105</v>
      </c>
      <c r="N78" s="88" t="s">
        <v>24</v>
      </c>
      <c r="O78" s="88" t="s">
        <v>24</v>
      </c>
      <c r="P78" s="88" t="s">
        <v>24</v>
      </c>
      <c r="Q78" s="88" t="s">
        <v>24</v>
      </c>
      <c r="R78" s="88" t="s">
        <v>24</v>
      </c>
      <c r="S78" s="102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</row>
    <row r="79" spans="2:135" s="42" customFormat="1" ht="13.5">
      <c r="B79" s="77" t="str">
        <f t="shared" ca="1" si="8"/>
        <v>#</v>
      </c>
      <c r="C79" s="178" t="s">
        <v>385</v>
      </c>
      <c r="D79" s="78" t="s">
        <v>387</v>
      </c>
      <c r="E79" s="78"/>
      <c r="F79" s="78"/>
      <c r="I79" s="88" t="s">
        <v>105</v>
      </c>
      <c r="J79" s="88" t="s">
        <v>105</v>
      </c>
      <c r="K79" s="88" t="s">
        <v>105</v>
      </c>
      <c r="L79" s="88" t="s">
        <v>105</v>
      </c>
      <c r="M79" s="88" t="s">
        <v>105</v>
      </c>
      <c r="N79" s="88" t="s">
        <v>24</v>
      </c>
      <c r="O79" s="88" t="s">
        <v>24</v>
      </c>
      <c r="P79" s="88" t="s">
        <v>24</v>
      </c>
      <c r="Q79" s="88" t="s">
        <v>24</v>
      </c>
      <c r="R79" s="88" t="s">
        <v>24</v>
      </c>
      <c r="S79" s="102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</row>
    <row r="80" spans="2:135" s="42" customFormat="1" ht="13.5">
      <c r="B80" s="77" t="str">
        <f t="shared" ca="1" si="8"/>
        <v>#</v>
      </c>
      <c r="C80" s="178" t="s">
        <v>386</v>
      </c>
      <c r="D80" s="78" t="s">
        <v>387</v>
      </c>
      <c r="E80" s="78"/>
      <c r="F80" s="78"/>
      <c r="I80" s="88" t="s">
        <v>105</v>
      </c>
      <c r="J80" s="88" t="s">
        <v>105</v>
      </c>
      <c r="K80" s="88" t="s">
        <v>105</v>
      </c>
      <c r="L80" s="88" t="s">
        <v>105</v>
      </c>
      <c r="M80" s="88" t="s">
        <v>105</v>
      </c>
      <c r="N80" s="88" t="s">
        <v>24</v>
      </c>
      <c r="O80" s="88" t="s">
        <v>24</v>
      </c>
      <c r="P80" s="88" t="s">
        <v>24</v>
      </c>
      <c r="Q80" s="88" t="s">
        <v>24</v>
      </c>
      <c r="R80" s="88" t="s">
        <v>24</v>
      </c>
      <c r="S80" s="102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</row>
    <row r="81" spans="2:135" s="42" customFormat="1" ht="13.5">
      <c r="B81" s="77" t="str">
        <f t="shared" ca="1" si="8"/>
        <v>#</v>
      </c>
      <c r="C81" s="47"/>
      <c r="D81" s="78"/>
      <c r="E81" s="78"/>
      <c r="F81" s="78"/>
      <c r="I81" s="88" t="s">
        <v>105</v>
      </c>
      <c r="J81" s="88" t="s">
        <v>105</v>
      </c>
      <c r="K81" s="88" t="s">
        <v>105</v>
      </c>
      <c r="L81" s="88" t="s">
        <v>105</v>
      </c>
      <c r="M81" s="88" t="s">
        <v>105</v>
      </c>
      <c r="N81" s="88" t="s">
        <v>24</v>
      </c>
      <c r="O81" s="88" t="s">
        <v>24</v>
      </c>
      <c r="P81" s="88" t="s">
        <v>24</v>
      </c>
      <c r="Q81" s="88" t="s">
        <v>24</v>
      </c>
      <c r="R81" s="88" t="s">
        <v>24</v>
      </c>
      <c r="S81" s="102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</row>
    <row r="82" spans="2:135" ht="19.5" customHeight="1">
      <c r="B82" s="80" t="s">
        <v>25</v>
      </c>
      <c r="C82" s="80" t="s">
        <v>25</v>
      </c>
      <c r="D82" s="80" t="s">
        <v>25</v>
      </c>
      <c r="E82" s="80" t="s">
        <v>25</v>
      </c>
      <c r="F82" s="58" t="s">
        <v>25</v>
      </c>
      <c r="I82" s="80" t="s">
        <v>25</v>
      </c>
      <c r="J82" s="80" t="s">
        <v>25</v>
      </c>
      <c r="K82" s="80" t="s">
        <v>25</v>
      </c>
      <c r="L82" s="80" t="s">
        <v>25</v>
      </c>
      <c r="M82" s="80" t="s">
        <v>25</v>
      </c>
      <c r="N82" s="80" t="s">
        <v>25</v>
      </c>
      <c r="O82" s="80" t="s">
        <v>25</v>
      </c>
      <c r="P82" s="80" t="s">
        <v>25</v>
      </c>
      <c r="Q82" s="80" t="s">
        <v>25</v>
      </c>
      <c r="R82" s="80" t="s">
        <v>25</v>
      </c>
      <c r="S82" s="80" t="s">
        <v>25</v>
      </c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</row>
    <row r="83" spans="2:135" ht="19.5" customHeight="1">
      <c r="F83" s="81"/>
      <c r="G83" s="82"/>
      <c r="H83" s="83" t="s">
        <v>43</v>
      </c>
      <c r="I83" s="90"/>
      <c r="J83" s="89"/>
      <c r="K83" s="89"/>
      <c r="L83" s="89"/>
      <c r="M83" s="89"/>
      <c r="N83" s="89"/>
      <c r="O83" s="89"/>
      <c r="P83" s="89"/>
      <c r="Q83" s="89"/>
      <c r="R83" s="89"/>
      <c r="S83" s="103" t="s">
        <v>51</v>
      </c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</row>
    <row r="84" spans="2:135" ht="19.5" customHeight="1">
      <c r="F84" s="81"/>
      <c r="G84" s="82"/>
      <c r="H84" s="83" t="s">
        <v>44</v>
      </c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104" t="s">
        <v>51</v>
      </c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</row>
    <row r="85" spans="2:135" ht="19.5" customHeight="1"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</row>
    <row r="86" spans="2:135" ht="14.25" customHeight="1">
      <c r="C86" s="26"/>
      <c r="D86" s="75" t="s">
        <v>103</v>
      </c>
      <c r="BO86" s="95">
        <f>COUNTIF($I:$BK,BO85)</f>
        <v>0</v>
      </c>
      <c r="BP86" s="95">
        <f>COUNTIF($I:$BK,BP85)</f>
        <v>0</v>
      </c>
      <c r="BQ86" s="95">
        <f>COUNTIF($I:$BK,BQ85)</f>
        <v>0</v>
      </c>
      <c r="BR86" s="95">
        <f>COUNTIF($I:$BK,BR85)</f>
        <v>0</v>
      </c>
      <c r="BS86" s="95">
        <f>COUNTIF($I:$BK,BS85)</f>
        <v>0</v>
      </c>
      <c r="BT86" s="95">
        <f>COUNTIF($I:$BK,"●")</f>
        <v>156</v>
      </c>
      <c r="BU86" s="95">
        <f>BO86+BP86+BQ86</f>
        <v>0</v>
      </c>
      <c r="BV86" s="95">
        <f>SUM(BO86:BT86)</f>
        <v>156</v>
      </c>
      <c r="BW86" s="96">
        <f>(BO86+BQ86)/BV86</f>
        <v>0</v>
      </c>
      <c r="BX86" s="96">
        <f>BU86/BV86</f>
        <v>0</v>
      </c>
    </row>
    <row r="87" spans="2:135" ht="13.5">
      <c r="B87" s="25" t="s">
        <v>26</v>
      </c>
      <c r="C87" s="127" t="s">
        <v>388</v>
      </c>
      <c r="D87" s="117"/>
      <c r="H87" s="53"/>
      <c r="I87" s="60"/>
      <c r="J87" s="60"/>
      <c r="K87" s="60"/>
      <c r="L87" s="60"/>
      <c r="M87" s="73"/>
      <c r="N87" s="60"/>
      <c r="O87" s="60"/>
      <c r="P87" s="60"/>
      <c r="Q87" s="60"/>
      <c r="R87" s="60"/>
      <c r="S87" s="25"/>
      <c r="V87" s="29" t="s">
        <v>75</v>
      </c>
      <c r="Y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</row>
    <row r="88" spans="2:135" ht="19.5" customHeight="1">
      <c r="B88" s="74" t="s">
        <v>8</v>
      </c>
      <c r="C88" s="75" t="s">
        <v>90</v>
      </c>
      <c r="D88" s="75" t="s">
        <v>91</v>
      </c>
      <c r="E88" s="75" t="s">
        <v>27</v>
      </c>
      <c r="F88" s="75" t="s">
        <v>30</v>
      </c>
      <c r="I88" s="76">
        <f>COLUMN()-8</f>
        <v>1</v>
      </c>
      <c r="J88" s="76">
        <f t="shared" ref="J88:U88" si="9">COLUMN()-8</f>
        <v>2</v>
      </c>
      <c r="K88" s="76">
        <f t="shared" si="9"/>
        <v>3</v>
      </c>
      <c r="L88" s="76">
        <f t="shared" si="9"/>
        <v>4</v>
      </c>
      <c r="M88" s="76">
        <f t="shared" si="9"/>
        <v>5</v>
      </c>
      <c r="N88" s="76">
        <f t="shared" si="9"/>
        <v>6</v>
      </c>
      <c r="O88" s="76">
        <f t="shared" si="9"/>
        <v>7</v>
      </c>
      <c r="P88" s="76">
        <f t="shared" si="9"/>
        <v>8</v>
      </c>
      <c r="Q88" s="76">
        <f t="shared" si="9"/>
        <v>9</v>
      </c>
      <c r="R88" s="76">
        <f t="shared" si="9"/>
        <v>10</v>
      </c>
      <c r="S88" s="76">
        <f t="shared" si="9"/>
        <v>11</v>
      </c>
      <c r="T88" s="76">
        <f t="shared" si="9"/>
        <v>12</v>
      </c>
      <c r="U88" s="76">
        <f t="shared" si="9"/>
        <v>13</v>
      </c>
      <c r="V88" s="101"/>
      <c r="Y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</row>
    <row r="89" spans="2:135" s="42" customFormat="1" ht="16.5" customHeight="1">
      <c r="B89" s="77" t="str">
        <f t="shared" ref="B89:C104" ca="1" si="10">INDIRECT(ADDRESS(ROW()-1,COLUMN()))</f>
        <v>#</v>
      </c>
      <c r="C89" s="51" t="str">
        <f t="shared" ca="1" si="10"/>
        <v>因子(条件)</v>
      </c>
      <c r="D89" s="61" t="s">
        <v>210</v>
      </c>
      <c r="E89" s="78" t="s">
        <v>24</v>
      </c>
      <c r="F89" s="78" t="s">
        <v>24</v>
      </c>
      <c r="G89" s="30"/>
      <c r="H89" s="30"/>
      <c r="I89" s="91" t="s">
        <v>389</v>
      </c>
      <c r="J89" s="91" t="s">
        <v>51</v>
      </c>
      <c r="K89" s="91" t="s">
        <v>51</v>
      </c>
      <c r="L89" s="91" t="s">
        <v>51</v>
      </c>
      <c r="M89" s="91" t="s">
        <v>51</v>
      </c>
      <c r="N89" s="91" t="s">
        <v>51</v>
      </c>
      <c r="O89" s="91" t="s">
        <v>51</v>
      </c>
      <c r="P89" s="91" t="s">
        <v>51</v>
      </c>
      <c r="Q89" s="91" t="s">
        <v>51</v>
      </c>
      <c r="R89" s="91" t="s">
        <v>51</v>
      </c>
      <c r="S89" s="91" t="s">
        <v>51</v>
      </c>
      <c r="T89" s="91" t="s">
        <v>51</v>
      </c>
      <c r="U89" s="91" t="s">
        <v>51</v>
      </c>
      <c r="V89" s="102" t="s">
        <v>24</v>
      </c>
      <c r="W89" s="43"/>
      <c r="X89" s="43"/>
      <c r="Z89" s="43"/>
      <c r="AA89" s="43"/>
      <c r="AB89" s="43"/>
      <c r="AC89" s="43"/>
      <c r="AD89" s="43"/>
      <c r="AE89" s="43"/>
      <c r="AF89" s="43"/>
      <c r="AG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</row>
    <row r="90" spans="2:135" s="42" customFormat="1" ht="16.5" customHeight="1">
      <c r="B90" s="77" t="str">
        <f t="shared" ca="1" si="10"/>
        <v>#</v>
      </c>
      <c r="C90" s="51" t="str">
        <f t="shared" ca="1" si="10"/>
        <v>因子(条件)</v>
      </c>
      <c r="D90" s="61" t="s">
        <v>211</v>
      </c>
      <c r="E90" s="78" t="s">
        <v>24</v>
      </c>
      <c r="F90" s="78" t="s">
        <v>24</v>
      </c>
      <c r="G90" s="30"/>
      <c r="H90" s="30"/>
      <c r="I90" s="91" t="s">
        <v>51</v>
      </c>
      <c r="J90" s="91" t="s">
        <v>389</v>
      </c>
      <c r="K90" s="91" t="s">
        <v>51</v>
      </c>
      <c r="L90" s="91" t="s">
        <v>51</v>
      </c>
      <c r="M90" s="91" t="s">
        <v>51</v>
      </c>
      <c r="N90" s="91" t="s">
        <v>51</v>
      </c>
      <c r="O90" s="91" t="s">
        <v>51</v>
      </c>
      <c r="P90" s="91" t="s">
        <v>51</v>
      </c>
      <c r="Q90" s="91" t="s">
        <v>51</v>
      </c>
      <c r="R90" s="91" t="s">
        <v>51</v>
      </c>
      <c r="S90" s="91" t="s">
        <v>51</v>
      </c>
      <c r="T90" s="91" t="s">
        <v>51</v>
      </c>
      <c r="U90" s="91" t="s">
        <v>51</v>
      </c>
      <c r="V90" s="102" t="s">
        <v>24</v>
      </c>
      <c r="W90" s="43"/>
      <c r="X90" s="43"/>
      <c r="Z90" s="43"/>
      <c r="AA90" s="43"/>
      <c r="AB90" s="43"/>
      <c r="AC90" s="43"/>
      <c r="AD90" s="43"/>
      <c r="AE90" s="43"/>
      <c r="AF90" s="43"/>
      <c r="AG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</row>
    <row r="91" spans="2:135" s="42" customFormat="1" ht="16.5" customHeight="1">
      <c r="B91" s="77" t="str">
        <f t="shared" ca="1" si="10"/>
        <v>#</v>
      </c>
      <c r="C91" s="51" t="str">
        <f t="shared" ca="1" si="10"/>
        <v>因子(条件)</v>
      </c>
      <c r="D91" s="61" t="s">
        <v>212</v>
      </c>
      <c r="E91" s="78" t="s">
        <v>24</v>
      </c>
      <c r="F91" s="78" t="s">
        <v>24</v>
      </c>
      <c r="G91" s="30"/>
      <c r="H91" s="30"/>
      <c r="I91" s="91" t="s">
        <v>51</v>
      </c>
      <c r="J91" s="91" t="s">
        <v>51</v>
      </c>
      <c r="K91" s="91" t="s">
        <v>389</v>
      </c>
      <c r="L91" s="91" t="s">
        <v>51</v>
      </c>
      <c r="M91" s="91" t="s">
        <v>51</v>
      </c>
      <c r="N91" s="91" t="s">
        <v>51</v>
      </c>
      <c r="O91" s="91" t="s">
        <v>51</v>
      </c>
      <c r="P91" s="91" t="s">
        <v>51</v>
      </c>
      <c r="Q91" s="91" t="s">
        <v>51</v>
      </c>
      <c r="R91" s="91" t="s">
        <v>51</v>
      </c>
      <c r="S91" s="91" t="s">
        <v>51</v>
      </c>
      <c r="T91" s="91" t="s">
        <v>51</v>
      </c>
      <c r="U91" s="91" t="s">
        <v>51</v>
      </c>
      <c r="V91" s="102" t="s">
        <v>24</v>
      </c>
      <c r="W91" s="43"/>
      <c r="X91" s="43"/>
      <c r="Z91" s="43"/>
      <c r="AA91" s="43"/>
      <c r="AB91" s="43"/>
      <c r="AC91" s="43"/>
      <c r="AD91" s="43"/>
      <c r="AE91" s="43"/>
      <c r="AF91" s="43"/>
      <c r="AG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</row>
    <row r="92" spans="2:135" s="42" customFormat="1" ht="16.5" customHeight="1">
      <c r="B92" s="77" t="str">
        <f t="shared" ca="1" si="10"/>
        <v>#</v>
      </c>
      <c r="C92" s="51" t="str">
        <f t="shared" ca="1" si="10"/>
        <v>因子(条件)</v>
      </c>
      <c r="D92" s="61" t="s">
        <v>213</v>
      </c>
      <c r="E92" s="78" t="s">
        <v>24</v>
      </c>
      <c r="F92" s="78" t="s">
        <v>24</v>
      </c>
      <c r="G92" s="30"/>
      <c r="H92" s="30"/>
      <c r="I92" s="91" t="s">
        <v>51</v>
      </c>
      <c r="J92" s="91" t="s">
        <v>51</v>
      </c>
      <c r="K92" s="91" t="s">
        <v>51</v>
      </c>
      <c r="L92" s="91" t="s">
        <v>389</v>
      </c>
      <c r="M92" s="91" t="s">
        <v>51</v>
      </c>
      <c r="N92" s="91" t="s">
        <v>51</v>
      </c>
      <c r="O92" s="91" t="s">
        <v>51</v>
      </c>
      <c r="P92" s="91" t="s">
        <v>51</v>
      </c>
      <c r="Q92" s="91" t="s">
        <v>51</v>
      </c>
      <c r="R92" s="91" t="s">
        <v>51</v>
      </c>
      <c r="S92" s="91" t="s">
        <v>51</v>
      </c>
      <c r="T92" s="91" t="s">
        <v>51</v>
      </c>
      <c r="U92" s="91" t="s">
        <v>51</v>
      </c>
      <c r="V92" s="102" t="s">
        <v>24</v>
      </c>
      <c r="W92" s="43"/>
      <c r="X92" s="43"/>
      <c r="Z92" s="43"/>
      <c r="AA92" s="43"/>
      <c r="AB92" s="43"/>
      <c r="AC92" s="43"/>
      <c r="AD92" s="43"/>
      <c r="AE92" s="43"/>
      <c r="AF92" s="43"/>
      <c r="AG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</row>
    <row r="93" spans="2:135" s="42" customFormat="1" ht="16.5" customHeight="1">
      <c r="B93" s="77" t="str">
        <f t="shared" ca="1" si="10"/>
        <v>#</v>
      </c>
      <c r="C93" s="51" t="str">
        <f t="shared" ca="1" si="10"/>
        <v>因子(条件)</v>
      </c>
      <c r="D93" s="61" t="s">
        <v>214</v>
      </c>
      <c r="E93" s="78" t="s">
        <v>24</v>
      </c>
      <c r="F93" s="78" t="s">
        <v>24</v>
      </c>
      <c r="G93" s="30"/>
      <c r="H93" s="30"/>
      <c r="I93" s="91" t="s">
        <v>51</v>
      </c>
      <c r="J93" s="91" t="s">
        <v>51</v>
      </c>
      <c r="K93" s="91" t="s">
        <v>51</v>
      </c>
      <c r="L93" s="91" t="s">
        <v>51</v>
      </c>
      <c r="M93" s="91" t="s">
        <v>389</v>
      </c>
      <c r="N93" s="91" t="s">
        <v>51</v>
      </c>
      <c r="O93" s="91" t="s">
        <v>51</v>
      </c>
      <c r="P93" s="91" t="s">
        <v>51</v>
      </c>
      <c r="Q93" s="91" t="s">
        <v>51</v>
      </c>
      <c r="R93" s="91" t="s">
        <v>51</v>
      </c>
      <c r="S93" s="91" t="s">
        <v>51</v>
      </c>
      <c r="T93" s="91" t="s">
        <v>51</v>
      </c>
      <c r="U93" s="91" t="s">
        <v>51</v>
      </c>
      <c r="V93" s="102" t="s">
        <v>24</v>
      </c>
      <c r="W93" s="43"/>
      <c r="X93" s="43"/>
      <c r="Z93" s="43"/>
      <c r="AA93" s="43"/>
      <c r="AB93" s="43"/>
      <c r="AC93" s="43"/>
      <c r="AD93" s="43"/>
      <c r="AE93" s="43"/>
      <c r="AF93" s="43"/>
      <c r="AG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</row>
    <row r="94" spans="2:135" s="42" customFormat="1" ht="16.5" customHeight="1">
      <c r="B94" s="77" t="str">
        <f t="shared" ca="1" si="10"/>
        <v>#</v>
      </c>
      <c r="C94" s="51" t="str">
        <f t="shared" ca="1" si="10"/>
        <v>因子(条件)</v>
      </c>
      <c r="D94" s="61" t="s">
        <v>215</v>
      </c>
      <c r="E94" s="78" t="s">
        <v>24</v>
      </c>
      <c r="F94" s="78" t="s">
        <v>24</v>
      </c>
      <c r="G94" s="30"/>
      <c r="H94" s="30"/>
      <c r="I94" s="91" t="s">
        <v>51</v>
      </c>
      <c r="J94" s="91" t="s">
        <v>51</v>
      </c>
      <c r="K94" s="91" t="s">
        <v>51</v>
      </c>
      <c r="L94" s="91" t="s">
        <v>51</v>
      </c>
      <c r="M94" s="91" t="s">
        <v>51</v>
      </c>
      <c r="N94" s="91" t="s">
        <v>389</v>
      </c>
      <c r="O94" s="91" t="s">
        <v>51</v>
      </c>
      <c r="P94" s="91" t="s">
        <v>51</v>
      </c>
      <c r="Q94" s="91" t="s">
        <v>51</v>
      </c>
      <c r="R94" s="91" t="s">
        <v>51</v>
      </c>
      <c r="S94" s="91" t="s">
        <v>51</v>
      </c>
      <c r="T94" s="91" t="s">
        <v>51</v>
      </c>
      <c r="U94" s="91" t="s">
        <v>51</v>
      </c>
      <c r="V94" s="102" t="s">
        <v>24</v>
      </c>
      <c r="W94" s="43"/>
      <c r="X94" s="43"/>
      <c r="Z94" s="43"/>
      <c r="AA94" s="43"/>
      <c r="AB94" s="43"/>
      <c r="AC94" s="43"/>
      <c r="AD94" s="43"/>
      <c r="AE94" s="43"/>
      <c r="AF94" s="43"/>
      <c r="AG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</row>
    <row r="95" spans="2:135" s="42" customFormat="1" ht="16.5" customHeight="1">
      <c r="B95" s="77" t="str">
        <f t="shared" ca="1" si="10"/>
        <v>#</v>
      </c>
      <c r="C95" s="51" t="str">
        <f t="shared" ca="1" si="10"/>
        <v>因子(条件)</v>
      </c>
      <c r="D95" s="61" t="s">
        <v>216</v>
      </c>
      <c r="E95" s="78" t="s">
        <v>24</v>
      </c>
      <c r="F95" s="78" t="s">
        <v>24</v>
      </c>
      <c r="G95" s="30"/>
      <c r="H95" s="30"/>
      <c r="I95" s="91" t="s">
        <v>51</v>
      </c>
      <c r="J95" s="91" t="s">
        <v>51</v>
      </c>
      <c r="K95" s="91" t="s">
        <v>51</v>
      </c>
      <c r="L95" s="91" t="s">
        <v>51</v>
      </c>
      <c r="M95" s="91" t="s">
        <v>51</v>
      </c>
      <c r="N95" s="91" t="s">
        <v>51</v>
      </c>
      <c r="O95" s="91" t="s">
        <v>389</v>
      </c>
      <c r="P95" s="91" t="s">
        <v>51</v>
      </c>
      <c r="Q95" s="91" t="s">
        <v>51</v>
      </c>
      <c r="R95" s="91" t="s">
        <v>51</v>
      </c>
      <c r="S95" s="91" t="s">
        <v>51</v>
      </c>
      <c r="T95" s="91" t="s">
        <v>51</v>
      </c>
      <c r="U95" s="91" t="s">
        <v>51</v>
      </c>
      <c r="V95" s="102" t="s">
        <v>24</v>
      </c>
      <c r="W95" s="43"/>
      <c r="X95" s="43"/>
      <c r="Z95" s="43"/>
      <c r="AA95" s="43"/>
      <c r="AB95" s="43"/>
      <c r="AC95" s="43"/>
      <c r="AD95" s="43"/>
      <c r="AE95" s="43"/>
      <c r="AF95" s="43"/>
      <c r="AG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</row>
    <row r="96" spans="2:135" s="42" customFormat="1" ht="16.5" customHeight="1">
      <c r="B96" s="77" t="str">
        <f t="shared" ca="1" si="10"/>
        <v>#</v>
      </c>
      <c r="C96" s="51" t="str">
        <f t="shared" ca="1" si="10"/>
        <v>因子(条件)</v>
      </c>
      <c r="D96" s="61" t="s">
        <v>217</v>
      </c>
      <c r="E96" s="78" t="s">
        <v>24</v>
      </c>
      <c r="F96" s="78" t="s">
        <v>24</v>
      </c>
      <c r="G96" s="30"/>
      <c r="H96" s="30"/>
      <c r="I96" s="91" t="s">
        <v>51</v>
      </c>
      <c r="J96" s="91" t="s">
        <v>51</v>
      </c>
      <c r="K96" s="91" t="s">
        <v>51</v>
      </c>
      <c r="L96" s="91" t="s">
        <v>51</v>
      </c>
      <c r="M96" s="91" t="s">
        <v>51</v>
      </c>
      <c r="N96" s="91" t="s">
        <v>51</v>
      </c>
      <c r="O96" s="91" t="s">
        <v>51</v>
      </c>
      <c r="P96" s="91" t="s">
        <v>389</v>
      </c>
      <c r="Q96" s="91" t="s">
        <v>51</v>
      </c>
      <c r="R96" s="91" t="s">
        <v>51</v>
      </c>
      <c r="S96" s="91" t="s">
        <v>51</v>
      </c>
      <c r="T96" s="91" t="s">
        <v>51</v>
      </c>
      <c r="U96" s="91" t="s">
        <v>51</v>
      </c>
      <c r="V96" s="102" t="s">
        <v>24</v>
      </c>
      <c r="W96" s="43"/>
      <c r="X96" s="43"/>
      <c r="Z96" s="43"/>
      <c r="AA96" s="43"/>
      <c r="AB96" s="43"/>
      <c r="AC96" s="43"/>
      <c r="AD96" s="43"/>
      <c r="AE96" s="43"/>
      <c r="AF96" s="43"/>
      <c r="AG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</row>
    <row r="97" spans="2:135" s="42" customFormat="1" ht="16.5" customHeight="1">
      <c r="B97" s="77" t="str">
        <f t="shared" ca="1" si="10"/>
        <v>#</v>
      </c>
      <c r="C97" s="51" t="str">
        <f t="shared" ca="1" si="10"/>
        <v>因子(条件)</v>
      </c>
      <c r="D97" s="61" t="s">
        <v>218</v>
      </c>
      <c r="E97" s="78" t="s">
        <v>24</v>
      </c>
      <c r="F97" s="78" t="s">
        <v>24</v>
      </c>
      <c r="G97" s="30"/>
      <c r="H97" s="30"/>
      <c r="I97" s="91" t="s">
        <v>51</v>
      </c>
      <c r="J97" s="91" t="s">
        <v>51</v>
      </c>
      <c r="K97" s="91" t="s">
        <v>51</v>
      </c>
      <c r="L97" s="91" t="s">
        <v>51</v>
      </c>
      <c r="M97" s="91" t="s">
        <v>51</v>
      </c>
      <c r="N97" s="91" t="s">
        <v>51</v>
      </c>
      <c r="O97" s="91" t="s">
        <v>51</v>
      </c>
      <c r="P97" s="91" t="s">
        <v>51</v>
      </c>
      <c r="Q97" s="91" t="s">
        <v>389</v>
      </c>
      <c r="R97" s="91" t="s">
        <v>51</v>
      </c>
      <c r="S97" s="91" t="s">
        <v>51</v>
      </c>
      <c r="T97" s="91" t="s">
        <v>51</v>
      </c>
      <c r="U97" s="91" t="s">
        <v>51</v>
      </c>
      <c r="V97" s="102" t="s">
        <v>24</v>
      </c>
      <c r="W97" s="43"/>
      <c r="X97" s="43"/>
      <c r="Z97" s="43"/>
      <c r="AA97" s="43"/>
      <c r="AB97" s="43"/>
      <c r="AC97" s="43"/>
      <c r="AD97" s="43"/>
      <c r="AE97" s="43"/>
      <c r="AF97" s="43"/>
      <c r="AG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</row>
    <row r="98" spans="2:135" s="42" customFormat="1" ht="16.5" customHeight="1">
      <c r="B98" s="77" t="str">
        <f t="shared" ca="1" si="10"/>
        <v>#</v>
      </c>
      <c r="C98" s="51" t="str">
        <f t="shared" ca="1" si="10"/>
        <v>因子(条件)</v>
      </c>
      <c r="D98" s="61" t="s">
        <v>219</v>
      </c>
      <c r="E98" s="78" t="s">
        <v>24</v>
      </c>
      <c r="F98" s="78" t="s">
        <v>24</v>
      </c>
      <c r="G98" s="30"/>
      <c r="H98" s="30"/>
      <c r="I98" s="91" t="s">
        <v>51</v>
      </c>
      <c r="J98" s="91" t="s">
        <v>51</v>
      </c>
      <c r="K98" s="91" t="s">
        <v>51</v>
      </c>
      <c r="L98" s="91" t="s">
        <v>51</v>
      </c>
      <c r="M98" s="91" t="s">
        <v>51</v>
      </c>
      <c r="N98" s="91" t="s">
        <v>51</v>
      </c>
      <c r="O98" s="91" t="s">
        <v>51</v>
      </c>
      <c r="P98" s="91" t="s">
        <v>51</v>
      </c>
      <c r="Q98" s="91" t="s">
        <v>51</v>
      </c>
      <c r="R98" s="91" t="s">
        <v>389</v>
      </c>
      <c r="S98" s="91" t="s">
        <v>51</v>
      </c>
      <c r="T98" s="91" t="s">
        <v>51</v>
      </c>
      <c r="U98" s="91" t="s">
        <v>51</v>
      </c>
      <c r="V98" s="102" t="s">
        <v>24</v>
      </c>
      <c r="W98" s="43"/>
      <c r="X98" s="43"/>
      <c r="Z98" s="43"/>
      <c r="AA98" s="43"/>
      <c r="AB98" s="43"/>
      <c r="AC98" s="43"/>
      <c r="AD98" s="43"/>
      <c r="AE98" s="43"/>
      <c r="AF98" s="43"/>
      <c r="AG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</row>
    <row r="99" spans="2:135" s="42" customFormat="1" ht="16.5" customHeight="1">
      <c r="B99" s="77" t="str">
        <f t="shared" ca="1" si="10"/>
        <v>#</v>
      </c>
      <c r="C99" s="51" t="str">
        <f t="shared" ca="1" si="10"/>
        <v>因子(条件)</v>
      </c>
      <c r="D99" s="61" t="s">
        <v>220</v>
      </c>
      <c r="E99" s="78" t="s">
        <v>24</v>
      </c>
      <c r="F99" s="78" t="s">
        <v>24</v>
      </c>
      <c r="G99" s="30"/>
      <c r="H99" s="30"/>
      <c r="I99" s="91" t="s">
        <v>51</v>
      </c>
      <c r="J99" s="91" t="s">
        <v>51</v>
      </c>
      <c r="K99" s="91" t="s">
        <v>51</v>
      </c>
      <c r="L99" s="91" t="s">
        <v>51</v>
      </c>
      <c r="M99" s="91" t="s">
        <v>51</v>
      </c>
      <c r="N99" s="91" t="s">
        <v>51</v>
      </c>
      <c r="O99" s="91" t="s">
        <v>51</v>
      </c>
      <c r="P99" s="91" t="s">
        <v>51</v>
      </c>
      <c r="Q99" s="91" t="s">
        <v>51</v>
      </c>
      <c r="R99" s="91" t="s">
        <v>51</v>
      </c>
      <c r="S99" s="91" t="s">
        <v>389</v>
      </c>
      <c r="T99" s="91" t="s">
        <v>51</v>
      </c>
      <c r="U99" s="91" t="s">
        <v>51</v>
      </c>
      <c r="V99" s="102" t="s">
        <v>24</v>
      </c>
      <c r="W99" s="43"/>
      <c r="X99" s="43"/>
      <c r="Z99" s="43"/>
      <c r="AA99" s="43"/>
      <c r="AB99" s="43"/>
      <c r="AC99" s="43"/>
      <c r="AD99" s="43"/>
      <c r="AE99" s="43"/>
      <c r="AF99" s="43"/>
      <c r="AG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</row>
    <row r="100" spans="2:135" s="42" customFormat="1" ht="16.5" customHeight="1">
      <c r="B100" s="77" t="str">
        <f t="shared" ca="1" si="10"/>
        <v>#</v>
      </c>
      <c r="C100" s="51" t="str">
        <f t="shared" ca="1" si="10"/>
        <v>因子(条件)</v>
      </c>
      <c r="D100" s="61" t="s">
        <v>221</v>
      </c>
      <c r="E100" s="78" t="s">
        <v>24</v>
      </c>
      <c r="F100" s="78" t="s">
        <v>24</v>
      </c>
      <c r="G100" s="30"/>
      <c r="H100" s="30"/>
      <c r="I100" s="91" t="s">
        <v>51</v>
      </c>
      <c r="J100" s="91" t="s">
        <v>51</v>
      </c>
      <c r="K100" s="91" t="s">
        <v>51</v>
      </c>
      <c r="L100" s="91" t="s">
        <v>51</v>
      </c>
      <c r="M100" s="91" t="s">
        <v>51</v>
      </c>
      <c r="N100" s="91" t="s">
        <v>51</v>
      </c>
      <c r="O100" s="91" t="s">
        <v>51</v>
      </c>
      <c r="P100" s="91" t="s">
        <v>51</v>
      </c>
      <c r="Q100" s="91" t="s">
        <v>51</v>
      </c>
      <c r="R100" s="91" t="s">
        <v>51</v>
      </c>
      <c r="S100" s="91" t="s">
        <v>51</v>
      </c>
      <c r="T100" s="91" t="s">
        <v>389</v>
      </c>
      <c r="U100" s="91" t="s">
        <v>51</v>
      </c>
      <c r="V100" s="102" t="s">
        <v>24</v>
      </c>
      <c r="W100" s="43"/>
      <c r="X100" s="43"/>
      <c r="Z100" s="43"/>
      <c r="AA100" s="43"/>
      <c r="AB100" s="43"/>
      <c r="AC100" s="43"/>
      <c r="AD100" s="43"/>
      <c r="AE100" s="43"/>
      <c r="AF100" s="43"/>
      <c r="AG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</row>
    <row r="101" spans="2:135" s="42" customFormat="1" ht="16.5" customHeight="1">
      <c r="B101" s="77" t="str">
        <f t="shared" ca="1" si="10"/>
        <v>#</v>
      </c>
      <c r="C101" s="51" t="str">
        <f t="shared" ca="1" si="10"/>
        <v>因子(条件)</v>
      </c>
      <c r="D101" s="61" t="s">
        <v>222</v>
      </c>
      <c r="E101" s="78" t="s">
        <v>390</v>
      </c>
      <c r="F101" s="78" t="s">
        <v>24</v>
      </c>
      <c r="G101" s="30"/>
      <c r="H101" s="30"/>
      <c r="I101" s="91" t="s">
        <v>51</v>
      </c>
      <c r="J101" s="91" t="s">
        <v>51</v>
      </c>
      <c r="K101" s="91" t="s">
        <v>51</v>
      </c>
      <c r="L101" s="91" t="s">
        <v>51</v>
      </c>
      <c r="M101" s="91" t="s">
        <v>51</v>
      </c>
      <c r="N101" s="91" t="s">
        <v>51</v>
      </c>
      <c r="O101" s="91" t="s">
        <v>51</v>
      </c>
      <c r="P101" s="91" t="s">
        <v>51</v>
      </c>
      <c r="Q101" s="91" t="s">
        <v>51</v>
      </c>
      <c r="R101" s="91" t="s">
        <v>51</v>
      </c>
      <c r="S101" s="91" t="s">
        <v>51</v>
      </c>
      <c r="T101" s="91" t="s">
        <v>51</v>
      </c>
      <c r="U101" s="91" t="s">
        <v>389</v>
      </c>
      <c r="V101" s="102" t="s">
        <v>24</v>
      </c>
      <c r="W101" s="43"/>
      <c r="X101" s="43"/>
      <c r="Z101" s="43"/>
      <c r="AA101" s="43"/>
      <c r="AB101" s="43"/>
      <c r="AC101" s="43"/>
      <c r="AD101" s="43"/>
      <c r="AE101" s="43"/>
      <c r="AF101" s="43"/>
      <c r="AG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</row>
    <row r="102" spans="2:135" s="42" customFormat="1" ht="16.5" customHeight="1">
      <c r="B102" s="77" t="str">
        <f t="shared" ca="1" si="10"/>
        <v>#</v>
      </c>
      <c r="C102" s="79" t="s">
        <v>20</v>
      </c>
      <c r="D102" s="79" t="s">
        <v>22</v>
      </c>
      <c r="E102" s="79" t="s">
        <v>24</v>
      </c>
      <c r="F102" s="79" t="s">
        <v>24</v>
      </c>
      <c r="I102" s="92" t="s">
        <v>24</v>
      </c>
      <c r="J102" s="92" t="s">
        <v>24</v>
      </c>
      <c r="K102" s="92" t="s">
        <v>24</v>
      </c>
      <c r="L102" s="92" t="s">
        <v>24</v>
      </c>
      <c r="M102" s="92" t="s">
        <v>24</v>
      </c>
      <c r="N102" s="92" t="s">
        <v>24</v>
      </c>
      <c r="O102" s="92" t="s">
        <v>24</v>
      </c>
      <c r="P102" s="92" t="s">
        <v>24</v>
      </c>
      <c r="Q102" s="92" t="s">
        <v>24</v>
      </c>
      <c r="R102" s="92" t="s">
        <v>24</v>
      </c>
      <c r="S102" s="92" t="s">
        <v>24</v>
      </c>
      <c r="T102" s="92" t="s">
        <v>24</v>
      </c>
      <c r="U102" s="92" t="s">
        <v>24</v>
      </c>
      <c r="V102" s="92" t="s">
        <v>24</v>
      </c>
      <c r="W102" s="43"/>
      <c r="X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</row>
    <row r="103" spans="2:135" s="42" customFormat="1" ht="27">
      <c r="B103" s="77" t="str">
        <f t="shared" ca="1" si="10"/>
        <v>#</v>
      </c>
      <c r="C103" s="47" t="s">
        <v>372</v>
      </c>
      <c r="D103" s="78" t="s">
        <v>366</v>
      </c>
      <c r="E103" s="78" t="s">
        <v>24</v>
      </c>
      <c r="F103" s="78" t="s">
        <v>24</v>
      </c>
      <c r="I103" s="88" t="s">
        <v>105</v>
      </c>
      <c r="J103" s="88" t="s">
        <v>105</v>
      </c>
      <c r="K103" s="88" t="s">
        <v>105</v>
      </c>
      <c r="L103" s="88" t="s">
        <v>105</v>
      </c>
      <c r="M103" s="88" t="s">
        <v>105</v>
      </c>
      <c r="N103" s="88" t="s">
        <v>105</v>
      </c>
      <c r="O103" s="88" t="s">
        <v>105</v>
      </c>
      <c r="P103" s="88" t="s">
        <v>105</v>
      </c>
      <c r="Q103" s="88" t="s">
        <v>105</v>
      </c>
      <c r="R103" s="88" t="s">
        <v>105</v>
      </c>
      <c r="S103" s="88" t="s">
        <v>105</v>
      </c>
      <c r="T103" s="88" t="s">
        <v>105</v>
      </c>
      <c r="U103" s="88" t="s">
        <v>24</v>
      </c>
      <c r="V103" s="102" t="s">
        <v>24</v>
      </c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</row>
    <row r="104" spans="2:135" s="42" customFormat="1" ht="27">
      <c r="B104" s="77" t="str">
        <f t="shared" ca="1" si="10"/>
        <v>#</v>
      </c>
      <c r="C104" s="47"/>
      <c r="D104" s="78" t="s">
        <v>368</v>
      </c>
      <c r="E104" s="78" t="s">
        <v>24</v>
      </c>
      <c r="F104" s="78" t="s">
        <v>24</v>
      </c>
      <c r="I104" s="88" t="s">
        <v>105</v>
      </c>
      <c r="J104" s="88" t="s">
        <v>105</v>
      </c>
      <c r="K104" s="88" t="s">
        <v>105</v>
      </c>
      <c r="L104" s="88" t="s">
        <v>105</v>
      </c>
      <c r="M104" s="88" t="s">
        <v>105</v>
      </c>
      <c r="N104" s="88" t="s">
        <v>105</v>
      </c>
      <c r="O104" s="88" t="s">
        <v>105</v>
      </c>
      <c r="P104" s="88" t="s">
        <v>105</v>
      </c>
      <c r="Q104" s="88" t="s">
        <v>105</v>
      </c>
      <c r="R104" s="88" t="s">
        <v>105</v>
      </c>
      <c r="S104" s="88" t="s">
        <v>105</v>
      </c>
      <c r="T104" s="88" t="s">
        <v>105</v>
      </c>
      <c r="U104" s="88" t="s">
        <v>24</v>
      </c>
      <c r="V104" s="102" t="s">
        <v>24</v>
      </c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</row>
    <row r="105" spans="2:135" ht="19.5" customHeight="1">
      <c r="B105" s="80" t="s">
        <v>25</v>
      </c>
      <c r="C105" s="80" t="s">
        <v>25</v>
      </c>
      <c r="D105" s="80" t="s">
        <v>25</v>
      </c>
      <c r="E105" s="80" t="s">
        <v>25</v>
      </c>
      <c r="F105" s="58" t="s">
        <v>25</v>
      </c>
      <c r="I105" s="80" t="s">
        <v>25</v>
      </c>
      <c r="J105" s="80" t="s">
        <v>25</v>
      </c>
      <c r="K105" s="80" t="s">
        <v>25</v>
      </c>
      <c r="L105" s="80" t="s">
        <v>25</v>
      </c>
      <c r="M105" s="80" t="s">
        <v>25</v>
      </c>
      <c r="N105" s="80" t="s">
        <v>25</v>
      </c>
      <c r="O105" s="80" t="s">
        <v>25</v>
      </c>
      <c r="P105" s="80" t="s">
        <v>25</v>
      </c>
      <c r="Q105" s="80" t="s">
        <v>25</v>
      </c>
      <c r="R105" s="80" t="s">
        <v>25</v>
      </c>
      <c r="S105" s="80" t="s">
        <v>25</v>
      </c>
      <c r="T105" s="80" t="s">
        <v>25</v>
      </c>
      <c r="U105" s="80" t="s">
        <v>25</v>
      </c>
      <c r="V105" s="80" t="s">
        <v>25</v>
      </c>
      <c r="Y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</row>
    <row r="106" spans="2:135" ht="19.5" customHeight="1">
      <c r="F106" s="81"/>
      <c r="G106" s="82"/>
      <c r="H106" s="83" t="s">
        <v>43</v>
      </c>
      <c r="I106" s="90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Y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</row>
    <row r="107" spans="2:135" ht="19.5" customHeight="1">
      <c r="F107" s="81"/>
      <c r="G107" s="82"/>
      <c r="H107" s="83" t="s">
        <v>44</v>
      </c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Y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</row>
    <row r="108" spans="2:135" ht="19.5" customHeight="1">
      <c r="Y108" s="25"/>
    </row>
    <row r="109" spans="2:135" ht="14.25" customHeight="1">
      <c r="C109" s="26"/>
      <c r="D109" s="75" t="s">
        <v>103</v>
      </c>
      <c r="BO109" s="95">
        <f>COUNTIF($I:$BK,#REF!)</f>
        <v>0</v>
      </c>
      <c r="BP109" s="95">
        <f>COUNTIF($I:$BK,#REF!)</f>
        <v>0</v>
      </c>
      <c r="BQ109" s="95">
        <f>COUNTIF($I:$BK,#REF!)</f>
        <v>0</v>
      </c>
      <c r="BR109" s="95">
        <f>COUNTIF($I:$BK,#REF!)</f>
        <v>0</v>
      </c>
      <c r="BS109" s="95">
        <f>COUNTIF($I:$BK,#REF!)</f>
        <v>0</v>
      </c>
      <c r="BT109" s="95">
        <f>COUNTIF($I:$BK,"●")</f>
        <v>156</v>
      </c>
      <c r="BU109" s="95">
        <f>BO109+BP109+BQ109</f>
        <v>0</v>
      </c>
      <c r="BV109" s="95">
        <f>SUM(BO109:BT109)</f>
        <v>156</v>
      </c>
      <c r="BW109" s="96">
        <f>(BO109+BQ109)/BV109</f>
        <v>0</v>
      </c>
      <c r="BX109" s="96">
        <f>BU109/BV109</f>
        <v>0</v>
      </c>
    </row>
    <row r="110" spans="2:135" ht="13.5">
      <c r="B110" s="25" t="s">
        <v>26</v>
      </c>
      <c r="C110" s="127" t="s">
        <v>397</v>
      </c>
      <c r="D110" s="117"/>
      <c r="H110" s="53"/>
      <c r="I110" s="60"/>
      <c r="J110" s="60"/>
      <c r="K110" s="60"/>
      <c r="L110" s="60"/>
      <c r="M110" s="73"/>
      <c r="N110" s="60"/>
      <c r="O110" s="60"/>
      <c r="P110" s="60"/>
      <c r="Q110" s="60"/>
      <c r="R110" s="60"/>
      <c r="S110" s="25"/>
      <c r="V110" s="29" t="s">
        <v>75</v>
      </c>
      <c r="Y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</row>
    <row r="111" spans="2:135" ht="19.5" customHeight="1">
      <c r="B111" s="74" t="s">
        <v>8</v>
      </c>
      <c r="C111" s="75" t="s">
        <v>90</v>
      </c>
      <c r="D111" s="75" t="s">
        <v>91</v>
      </c>
      <c r="E111" s="75" t="s">
        <v>27</v>
      </c>
      <c r="F111" s="75" t="s">
        <v>30</v>
      </c>
      <c r="I111" s="76">
        <f>COLUMN()-8</f>
        <v>1</v>
      </c>
      <c r="J111" s="76">
        <f t="shared" ref="J111:U111" si="11">COLUMN()-8</f>
        <v>2</v>
      </c>
      <c r="K111" s="76">
        <f t="shared" si="11"/>
        <v>3</v>
      </c>
      <c r="L111" s="76">
        <f t="shared" si="11"/>
        <v>4</v>
      </c>
      <c r="M111" s="76">
        <f t="shared" si="11"/>
        <v>5</v>
      </c>
      <c r="N111" s="76">
        <f t="shared" si="11"/>
        <v>6</v>
      </c>
      <c r="O111" s="76">
        <f t="shared" si="11"/>
        <v>7</v>
      </c>
      <c r="P111" s="76">
        <f t="shared" si="11"/>
        <v>8</v>
      </c>
      <c r="Q111" s="76">
        <f t="shared" si="11"/>
        <v>9</v>
      </c>
      <c r="R111" s="76">
        <f t="shared" si="11"/>
        <v>10</v>
      </c>
      <c r="S111" s="76">
        <f t="shared" si="11"/>
        <v>11</v>
      </c>
      <c r="T111" s="76">
        <f t="shared" si="11"/>
        <v>12</v>
      </c>
      <c r="U111" s="76">
        <f t="shared" si="11"/>
        <v>13</v>
      </c>
      <c r="V111" s="101"/>
      <c r="Y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</row>
    <row r="112" spans="2:135" s="42" customFormat="1" ht="16.5" customHeight="1">
      <c r="B112" s="77" t="str">
        <f t="shared" ref="B112:C121" ca="1" si="12">INDIRECT(ADDRESS(ROW()-1,COLUMN()))</f>
        <v>#</v>
      </c>
      <c r="C112" s="51" t="str">
        <f t="shared" ca="1" si="12"/>
        <v>因子(条件)</v>
      </c>
      <c r="D112" s="176" t="s">
        <v>391</v>
      </c>
      <c r="E112" s="78" t="s">
        <v>24</v>
      </c>
      <c r="F112" s="78" t="s">
        <v>24</v>
      </c>
      <c r="G112" s="30"/>
      <c r="H112" s="30"/>
      <c r="I112" s="91" t="s">
        <v>389</v>
      </c>
      <c r="J112" s="91" t="s">
        <v>51</v>
      </c>
      <c r="K112" s="91" t="s">
        <v>51</v>
      </c>
      <c r="L112" s="91" t="s">
        <v>51</v>
      </c>
      <c r="M112" s="91" t="s">
        <v>51</v>
      </c>
      <c r="N112" s="91" t="s">
        <v>51</v>
      </c>
      <c r="O112" s="91" t="s">
        <v>51</v>
      </c>
      <c r="P112" s="91" t="s">
        <v>51</v>
      </c>
      <c r="Q112" s="91" t="s">
        <v>51</v>
      </c>
      <c r="R112" s="91" t="s">
        <v>51</v>
      </c>
      <c r="S112" s="91" t="s">
        <v>51</v>
      </c>
      <c r="T112" s="91" t="s">
        <v>51</v>
      </c>
      <c r="U112" s="91" t="s">
        <v>51</v>
      </c>
      <c r="V112" s="102" t="s">
        <v>24</v>
      </c>
      <c r="W112" s="43"/>
      <c r="X112" s="43"/>
      <c r="Z112" s="43"/>
      <c r="AA112" s="43"/>
      <c r="AB112" s="43"/>
      <c r="AC112" s="43"/>
      <c r="AD112" s="43"/>
      <c r="AE112" s="43"/>
      <c r="AF112" s="43"/>
      <c r="AG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</row>
    <row r="113" spans="2:135" s="42" customFormat="1" ht="16.5" customHeight="1">
      <c r="B113" s="77" t="str">
        <f t="shared" ca="1" si="12"/>
        <v>#</v>
      </c>
      <c r="C113" s="51" t="str">
        <f t="shared" ca="1" si="12"/>
        <v>因子(条件)</v>
      </c>
      <c r="D113" s="176" t="s">
        <v>392</v>
      </c>
      <c r="E113" s="78" t="s">
        <v>396</v>
      </c>
      <c r="F113" s="78" t="s">
        <v>24</v>
      </c>
      <c r="G113" s="30"/>
      <c r="H113" s="30"/>
      <c r="I113" s="91" t="s">
        <v>51</v>
      </c>
      <c r="J113" s="91" t="s">
        <v>389</v>
      </c>
      <c r="K113" s="91" t="s">
        <v>51</v>
      </c>
      <c r="L113" s="91" t="s">
        <v>51</v>
      </c>
      <c r="M113" s="91" t="s">
        <v>51</v>
      </c>
      <c r="N113" s="91" t="s">
        <v>51</v>
      </c>
      <c r="O113" s="91" t="s">
        <v>51</v>
      </c>
      <c r="P113" s="91" t="s">
        <v>51</v>
      </c>
      <c r="Q113" s="91" t="s">
        <v>51</v>
      </c>
      <c r="R113" s="91" t="s">
        <v>51</v>
      </c>
      <c r="S113" s="91" t="s">
        <v>51</v>
      </c>
      <c r="T113" s="91" t="s">
        <v>51</v>
      </c>
      <c r="U113" s="91" t="s">
        <v>51</v>
      </c>
      <c r="V113" s="102" t="s">
        <v>24</v>
      </c>
      <c r="W113" s="43"/>
      <c r="X113" s="43"/>
      <c r="Z113" s="43"/>
      <c r="AA113" s="43"/>
      <c r="AB113" s="43"/>
      <c r="AC113" s="43"/>
      <c r="AD113" s="43"/>
      <c r="AE113" s="43"/>
      <c r="AF113" s="43"/>
      <c r="AG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</row>
    <row r="114" spans="2:135" s="42" customFormat="1" ht="16.5" customHeight="1">
      <c r="B114" s="77" t="str">
        <f t="shared" ca="1" si="12"/>
        <v>#</v>
      </c>
      <c r="C114" s="51" t="str">
        <f t="shared" ca="1" si="12"/>
        <v>因子(条件)</v>
      </c>
      <c r="D114" s="176" t="s">
        <v>393</v>
      </c>
      <c r="E114" s="78" t="s">
        <v>24</v>
      </c>
      <c r="F114" s="78" t="s">
        <v>24</v>
      </c>
      <c r="G114" s="30"/>
      <c r="H114" s="30"/>
      <c r="I114" s="91" t="s">
        <v>51</v>
      </c>
      <c r="J114" s="91" t="s">
        <v>51</v>
      </c>
      <c r="K114" s="91" t="s">
        <v>389</v>
      </c>
      <c r="L114" s="91" t="s">
        <v>51</v>
      </c>
      <c r="M114" s="91" t="s">
        <v>51</v>
      </c>
      <c r="N114" s="91" t="s">
        <v>51</v>
      </c>
      <c r="O114" s="91" t="s">
        <v>51</v>
      </c>
      <c r="P114" s="91" t="s">
        <v>51</v>
      </c>
      <c r="Q114" s="91" t="s">
        <v>51</v>
      </c>
      <c r="R114" s="91" t="s">
        <v>51</v>
      </c>
      <c r="S114" s="91" t="s">
        <v>51</v>
      </c>
      <c r="T114" s="91" t="s">
        <v>51</v>
      </c>
      <c r="U114" s="91" t="s">
        <v>51</v>
      </c>
      <c r="V114" s="102" t="s">
        <v>24</v>
      </c>
      <c r="W114" s="43"/>
      <c r="X114" s="43"/>
      <c r="Z114" s="43"/>
      <c r="AA114" s="43"/>
      <c r="AB114" s="43"/>
      <c r="AC114" s="43"/>
      <c r="AD114" s="43"/>
      <c r="AE114" s="43"/>
      <c r="AF114" s="43"/>
      <c r="AG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</row>
    <row r="115" spans="2:135" s="42" customFormat="1" ht="16.5" customHeight="1">
      <c r="B115" s="77" t="str">
        <f t="shared" ca="1" si="12"/>
        <v>#</v>
      </c>
      <c r="C115" s="51" t="str">
        <f t="shared" ca="1" si="12"/>
        <v>因子(条件)</v>
      </c>
      <c r="D115" s="176" t="s">
        <v>394</v>
      </c>
      <c r="E115" s="78" t="s">
        <v>390</v>
      </c>
      <c r="F115" s="78" t="s">
        <v>24</v>
      </c>
      <c r="G115" s="30"/>
      <c r="H115" s="30"/>
      <c r="I115" s="91" t="s">
        <v>51</v>
      </c>
      <c r="J115" s="91" t="s">
        <v>51</v>
      </c>
      <c r="K115" s="91" t="s">
        <v>51</v>
      </c>
      <c r="L115" s="91" t="s">
        <v>389</v>
      </c>
      <c r="M115" s="91" t="s">
        <v>51</v>
      </c>
      <c r="N115" s="91" t="s">
        <v>51</v>
      </c>
      <c r="O115" s="91" t="s">
        <v>51</v>
      </c>
      <c r="P115" s="91" t="s">
        <v>51</v>
      </c>
      <c r="Q115" s="91" t="s">
        <v>51</v>
      </c>
      <c r="R115" s="91" t="s">
        <v>51</v>
      </c>
      <c r="S115" s="91" t="s">
        <v>51</v>
      </c>
      <c r="T115" s="91" t="s">
        <v>51</v>
      </c>
      <c r="U115" s="91" t="s">
        <v>51</v>
      </c>
      <c r="V115" s="102" t="s">
        <v>24</v>
      </c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</row>
    <row r="116" spans="2:135" s="42" customFormat="1" ht="16.5" customHeight="1">
      <c r="B116" s="77" t="str">
        <f t="shared" ca="1" si="12"/>
        <v>#</v>
      </c>
      <c r="C116" s="51" t="str">
        <f t="shared" ca="1" si="12"/>
        <v>因子(条件)</v>
      </c>
      <c r="D116" s="176" t="s">
        <v>395</v>
      </c>
      <c r="E116" s="78" t="s">
        <v>390</v>
      </c>
      <c r="F116" s="78" t="s">
        <v>24</v>
      </c>
      <c r="G116" s="30"/>
      <c r="H116" s="30"/>
      <c r="I116" s="91" t="s">
        <v>51</v>
      </c>
      <c r="J116" s="91" t="s">
        <v>51</v>
      </c>
      <c r="K116" s="91" t="s">
        <v>51</v>
      </c>
      <c r="L116" s="91" t="s">
        <v>51</v>
      </c>
      <c r="M116" s="91" t="s">
        <v>389</v>
      </c>
      <c r="N116" s="91" t="s">
        <v>51</v>
      </c>
      <c r="O116" s="91" t="s">
        <v>51</v>
      </c>
      <c r="P116" s="91" t="s">
        <v>51</v>
      </c>
      <c r="Q116" s="91" t="s">
        <v>51</v>
      </c>
      <c r="R116" s="91" t="s">
        <v>51</v>
      </c>
      <c r="S116" s="91" t="s">
        <v>51</v>
      </c>
      <c r="T116" s="91" t="s">
        <v>51</v>
      </c>
      <c r="U116" s="91" t="s">
        <v>51</v>
      </c>
      <c r="V116" s="102" t="s">
        <v>24</v>
      </c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</row>
    <row r="117" spans="2:135" s="42" customFormat="1" ht="16.5" customHeight="1">
      <c r="B117" s="77" t="str">
        <f t="shared" ca="1" si="12"/>
        <v>#</v>
      </c>
      <c r="C117" s="51" t="str">
        <f t="shared" ca="1" si="12"/>
        <v>因子(条件)</v>
      </c>
      <c r="D117" s="176" t="s">
        <v>223</v>
      </c>
      <c r="E117" s="78" t="s">
        <v>24</v>
      </c>
      <c r="F117" s="78" t="s">
        <v>24</v>
      </c>
      <c r="G117" s="30"/>
      <c r="H117" s="30"/>
      <c r="I117" s="91" t="s">
        <v>51</v>
      </c>
      <c r="J117" s="91" t="s">
        <v>51</v>
      </c>
      <c r="K117" s="91" t="s">
        <v>51</v>
      </c>
      <c r="L117" s="91" t="s">
        <v>51</v>
      </c>
      <c r="M117" s="91" t="s">
        <v>51</v>
      </c>
      <c r="N117" s="91" t="s">
        <v>389</v>
      </c>
      <c r="O117" s="91" t="s">
        <v>51</v>
      </c>
      <c r="P117" s="91" t="s">
        <v>51</v>
      </c>
      <c r="Q117" s="91" t="s">
        <v>51</v>
      </c>
      <c r="R117" s="91" t="s">
        <v>51</v>
      </c>
      <c r="S117" s="91" t="s">
        <v>51</v>
      </c>
      <c r="T117" s="91" t="s">
        <v>51</v>
      </c>
      <c r="U117" s="91" t="s">
        <v>51</v>
      </c>
      <c r="V117" s="102" t="s">
        <v>24</v>
      </c>
      <c r="W117" s="43"/>
      <c r="X117" s="29"/>
      <c r="Y117" s="29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</row>
    <row r="118" spans="2:135" s="42" customFormat="1" ht="16.5" customHeight="1">
      <c r="B118" s="77" t="str">
        <f t="shared" ca="1" si="12"/>
        <v>#</v>
      </c>
      <c r="C118" s="51" t="str">
        <f t="shared" ca="1" si="12"/>
        <v>因子(条件)</v>
      </c>
      <c r="D118" s="176" t="s">
        <v>224</v>
      </c>
      <c r="E118" s="78" t="s">
        <v>24</v>
      </c>
      <c r="F118" s="78" t="s">
        <v>24</v>
      </c>
      <c r="G118" s="30"/>
      <c r="H118" s="30"/>
      <c r="I118" s="91" t="s">
        <v>51</v>
      </c>
      <c r="J118" s="91" t="s">
        <v>51</v>
      </c>
      <c r="K118" s="91" t="s">
        <v>51</v>
      </c>
      <c r="L118" s="91" t="s">
        <v>51</v>
      </c>
      <c r="M118" s="91" t="s">
        <v>51</v>
      </c>
      <c r="N118" s="91" t="s">
        <v>51</v>
      </c>
      <c r="O118" s="91" t="s">
        <v>389</v>
      </c>
      <c r="P118" s="91" t="s">
        <v>51</v>
      </c>
      <c r="Q118" s="91" t="s">
        <v>51</v>
      </c>
      <c r="R118" s="91" t="s">
        <v>51</v>
      </c>
      <c r="S118" s="91" t="s">
        <v>51</v>
      </c>
      <c r="T118" s="91" t="s">
        <v>51</v>
      </c>
      <c r="U118" s="91" t="s">
        <v>51</v>
      </c>
      <c r="V118" s="102" t="s">
        <v>24</v>
      </c>
      <c r="W118" s="43"/>
      <c r="X118" s="29"/>
      <c r="Y118" s="29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</row>
    <row r="119" spans="2:135" s="42" customFormat="1" ht="16.5" customHeight="1">
      <c r="B119" s="77" t="str">
        <f t="shared" ca="1" si="12"/>
        <v>#</v>
      </c>
      <c r="C119" s="51" t="str">
        <f t="shared" ca="1" si="12"/>
        <v>因子(条件)</v>
      </c>
      <c r="D119" s="176" t="s">
        <v>225</v>
      </c>
      <c r="E119" s="78" t="s">
        <v>24</v>
      </c>
      <c r="F119" s="78" t="s">
        <v>24</v>
      </c>
      <c r="G119" s="30"/>
      <c r="H119" s="30"/>
      <c r="I119" s="91" t="s">
        <v>51</v>
      </c>
      <c r="J119" s="91" t="s">
        <v>51</v>
      </c>
      <c r="K119" s="91" t="s">
        <v>51</v>
      </c>
      <c r="L119" s="91" t="s">
        <v>51</v>
      </c>
      <c r="M119" s="91" t="s">
        <v>51</v>
      </c>
      <c r="N119" s="91" t="s">
        <v>51</v>
      </c>
      <c r="O119" s="91" t="s">
        <v>51</v>
      </c>
      <c r="P119" s="91" t="s">
        <v>389</v>
      </c>
      <c r="Q119" s="91" t="s">
        <v>51</v>
      </c>
      <c r="R119" s="91" t="s">
        <v>51</v>
      </c>
      <c r="S119" s="91" t="s">
        <v>51</v>
      </c>
      <c r="T119" s="91" t="s">
        <v>51</v>
      </c>
      <c r="U119" s="91" t="s">
        <v>51</v>
      </c>
      <c r="V119" s="102" t="s">
        <v>24</v>
      </c>
      <c r="W119" s="43"/>
      <c r="X119" s="29"/>
      <c r="Y119" s="29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</row>
    <row r="120" spans="2:135" s="42" customFormat="1" ht="16.5" customHeight="1">
      <c r="B120" s="77" t="str">
        <f t="shared" ca="1" si="12"/>
        <v>#</v>
      </c>
      <c r="C120" s="79" t="s">
        <v>20</v>
      </c>
      <c r="D120" s="79" t="s">
        <v>22</v>
      </c>
      <c r="E120" s="79" t="s">
        <v>24</v>
      </c>
      <c r="F120" s="79" t="s">
        <v>24</v>
      </c>
      <c r="I120" s="92" t="s">
        <v>24</v>
      </c>
      <c r="J120" s="92" t="s">
        <v>24</v>
      </c>
      <c r="K120" s="92" t="s">
        <v>24</v>
      </c>
      <c r="L120" s="92" t="s">
        <v>24</v>
      </c>
      <c r="M120" s="92" t="s">
        <v>24</v>
      </c>
      <c r="N120" s="92" t="s">
        <v>24</v>
      </c>
      <c r="O120" s="92" t="s">
        <v>24</v>
      </c>
      <c r="P120" s="92" t="s">
        <v>24</v>
      </c>
      <c r="Q120" s="92" t="s">
        <v>24</v>
      </c>
      <c r="R120" s="92" t="s">
        <v>24</v>
      </c>
      <c r="S120" s="92" t="s">
        <v>24</v>
      </c>
      <c r="T120" s="92" t="s">
        <v>24</v>
      </c>
      <c r="U120" s="92" t="s">
        <v>24</v>
      </c>
      <c r="V120" s="102" t="s">
        <v>24</v>
      </c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</row>
    <row r="121" spans="2:135" s="42" customFormat="1" ht="27">
      <c r="B121" s="77" t="str">
        <f t="shared" ca="1" si="12"/>
        <v>#</v>
      </c>
      <c r="C121" s="47" t="s">
        <v>372</v>
      </c>
      <c r="D121" s="78" t="s">
        <v>366</v>
      </c>
      <c r="E121" s="78" t="s">
        <v>24</v>
      </c>
      <c r="F121" s="78" t="s">
        <v>24</v>
      </c>
      <c r="I121" s="88" t="s">
        <v>105</v>
      </c>
      <c r="J121" s="88" t="s">
        <v>105</v>
      </c>
      <c r="K121" s="88" t="s">
        <v>105</v>
      </c>
      <c r="L121" s="88" t="s">
        <v>105</v>
      </c>
      <c r="M121" s="88" t="s">
        <v>105</v>
      </c>
      <c r="N121" s="88" t="s">
        <v>105</v>
      </c>
      <c r="O121" s="88" t="s">
        <v>105</v>
      </c>
      <c r="P121" s="88" t="s">
        <v>105</v>
      </c>
      <c r="Q121" s="88" t="s">
        <v>105</v>
      </c>
      <c r="R121" s="88" t="s">
        <v>105</v>
      </c>
      <c r="S121" s="88" t="s">
        <v>105</v>
      </c>
      <c r="T121" s="88" t="s">
        <v>105</v>
      </c>
      <c r="U121" s="88" t="s">
        <v>24</v>
      </c>
      <c r="V121" s="102" t="s">
        <v>24</v>
      </c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</row>
    <row r="122" spans="2:135" ht="19.5" customHeight="1">
      <c r="B122" s="80" t="s">
        <v>25</v>
      </c>
      <c r="C122" s="80" t="s">
        <v>25</v>
      </c>
      <c r="D122" s="80" t="s">
        <v>25</v>
      </c>
      <c r="E122" s="80" t="s">
        <v>25</v>
      </c>
      <c r="F122" s="58" t="s">
        <v>25</v>
      </c>
      <c r="I122" s="80" t="s">
        <v>25</v>
      </c>
      <c r="J122" s="80" t="s">
        <v>25</v>
      </c>
      <c r="K122" s="80" t="s">
        <v>25</v>
      </c>
      <c r="L122" s="80" t="s">
        <v>25</v>
      </c>
      <c r="M122" s="80" t="s">
        <v>25</v>
      </c>
      <c r="N122" s="80" t="s">
        <v>25</v>
      </c>
      <c r="O122" s="80" t="s">
        <v>25</v>
      </c>
      <c r="P122" s="80" t="s">
        <v>25</v>
      </c>
      <c r="Q122" s="80" t="s">
        <v>25</v>
      </c>
      <c r="R122" s="80" t="s">
        <v>25</v>
      </c>
      <c r="S122" s="80" t="s">
        <v>25</v>
      </c>
      <c r="T122" s="80" t="s">
        <v>25</v>
      </c>
      <c r="U122" s="80" t="s">
        <v>25</v>
      </c>
      <c r="V122" s="80" t="s">
        <v>25</v>
      </c>
      <c r="Y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</row>
    <row r="123" spans="2:135" ht="19.5" customHeight="1">
      <c r="F123" s="81"/>
      <c r="G123" s="82"/>
      <c r="H123" s="83" t="s">
        <v>43</v>
      </c>
      <c r="I123" s="90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102" t="s">
        <v>24</v>
      </c>
      <c r="Y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25"/>
      <c r="EE123" s="25"/>
    </row>
    <row r="124" spans="2:135" ht="19.5" customHeight="1">
      <c r="F124" s="81"/>
      <c r="G124" s="82"/>
      <c r="H124" s="83" t="s">
        <v>44</v>
      </c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102" t="s">
        <v>24</v>
      </c>
      <c r="Y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25"/>
      <c r="EE124" s="25"/>
    </row>
  </sheetData>
  <sheetProtection selectLockedCells="1" selectUnlockedCells="1"/>
  <phoneticPr fontId="14"/>
  <conditionalFormatting sqref="C7:C11 C29:C35 C51:C54 C89:C101 C112:C116">
    <cfRule type="expression" dxfId="16" priority="251" stopIfTrue="1">
      <formula>$M7="×"</formula>
    </cfRule>
  </conditionalFormatting>
  <conditionalFormatting sqref="C6">
    <cfRule type="expression" dxfId="15" priority="163" stopIfTrue="1">
      <formula>$M6="×"</formula>
    </cfRule>
  </conditionalFormatting>
  <conditionalFormatting sqref="C15:C20 C38:C39 C43 C57 C81 D17">
    <cfRule type="expression" dxfId="14" priority="151">
      <formula>$M15="×"</formula>
    </cfRule>
  </conditionalFormatting>
  <conditionalFormatting sqref="C13:C14">
    <cfRule type="expression" dxfId="13" priority="43">
      <formula>$M13="×"</formula>
    </cfRule>
  </conditionalFormatting>
  <conditionalFormatting sqref="C28">
    <cfRule type="expression" dxfId="12" priority="39" stopIfTrue="1">
      <formula>$M28="×"</formula>
    </cfRule>
  </conditionalFormatting>
  <conditionalFormatting sqref="C37">
    <cfRule type="expression" dxfId="11" priority="33">
      <formula>$M37="×"</formula>
    </cfRule>
  </conditionalFormatting>
  <conditionalFormatting sqref="C40:C42">
    <cfRule type="expression" dxfId="10" priority="31">
      <formula>$M40="×"</formula>
    </cfRule>
  </conditionalFormatting>
  <conditionalFormatting sqref="C61">
    <cfRule type="expression" dxfId="9" priority="24">
      <formula>$M61="×"</formula>
    </cfRule>
  </conditionalFormatting>
  <conditionalFormatting sqref="C56">
    <cfRule type="expression" dxfId="8" priority="23">
      <formula>$M56="×"</formula>
    </cfRule>
  </conditionalFormatting>
  <conditionalFormatting sqref="C58:C60">
    <cfRule type="expression" dxfId="7" priority="22">
      <formula>$M58="×"</formula>
    </cfRule>
  </conditionalFormatting>
  <conditionalFormatting sqref="C76">
    <cfRule type="expression" dxfId="6" priority="15">
      <formula>$M76="×"</formula>
    </cfRule>
  </conditionalFormatting>
  <conditionalFormatting sqref="C75">
    <cfRule type="expression" dxfId="5" priority="14">
      <formula>$M75="×"</formula>
    </cfRule>
  </conditionalFormatting>
  <conditionalFormatting sqref="C104">
    <cfRule type="expression" dxfId="4" priority="6">
      <formula>$M104="×"</formula>
    </cfRule>
  </conditionalFormatting>
  <conditionalFormatting sqref="C103">
    <cfRule type="expression" dxfId="3" priority="5">
      <formula>$M103="×"</formula>
    </cfRule>
  </conditionalFormatting>
  <conditionalFormatting sqref="C121">
    <cfRule type="expression" dxfId="2" priority="2">
      <formula>$M121="×"</formula>
    </cfRule>
  </conditionalFormatting>
  <conditionalFormatting sqref="C117:C119">
    <cfRule type="expression" dxfId="1" priority="1" stopIfTrue="1">
      <formula>$M117="×"</formula>
    </cfRule>
  </conditionalFormatting>
  <conditionalFormatting sqref="C69:C73">
    <cfRule type="expression" dxfId="0" priority="3105" stopIfTrue="1">
      <formula>#REF!="×"</formula>
    </cfRule>
  </conditionalFormatting>
  <dataValidations count="1">
    <dataValidation type="list" allowBlank="1" showInputMessage="1" showErrorMessage="1" sqref="I13:R20 I37:R43 I56:R61 I75:R81 I103:U104 I121:U121">
      <formula1>"●,-,OK,NG,修正済,保留,対象外"</formula1>
    </dataValidation>
  </dataValidations>
  <pageMargins left="0.70866141732283472" right="0.70866141732283472" top="0.74803149606299213" bottom="0.74803149606299213" header="0.51181102362204722" footer="0.51181102362204722"/>
  <pageSetup paperSize="9" scale="35" firstPageNumber="0" fitToHeight="0" orientation="landscape" horizontalDpi="300" verticalDpi="300" r:id="rId1"/>
  <headerFooter alignWithMargins="0">
    <oddHeader xml:space="preserve">&amp;L&amp;"ＭＳ Ｐゴシック,太字"&amp;14■ &amp;A&amp;R
</oddHeader>
    <oddFooter>&amp;C&amp;P /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/>
  </sheetViews>
  <sheetFormatPr defaultRowHeight="13.5"/>
  <sheetData>
    <row r="3" spans="2:2">
      <c r="B3" t="s">
        <v>76</v>
      </c>
    </row>
    <row r="4" spans="2:2">
      <c r="B4" t="s">
        <v>77</v>
      </c>
    </row>
  </sheetData>
  <phoneticPr fontId="14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67C029AB2633E48996E081D11E6229C" ma:contentTypeVersion="5" ma:contentTypeDescription="新しいドキュメントを作成します。" ma:contentTypeScope="" ma:versionID="fbc2aeeb0fb3721b869fc06037708b09">
  <xsd:schema xmlns:xsd="http://www.w3.org/2001/XMLSchema" xmlns:p="http://schemas.microsoft.com/office/2006/metadata/properties" xmlns:ns2="e77cd2c9-92cb-49b9-9dd3-da8cec111c55" targetNamespace="http://schemas.microsoft.com/office/2006/metadata/properties" ma:root="true" ma:fieldsID="0aa94a3eced9f404a3b7aa8f1e1cab46" ns2:_="">
    <xsd:import namespace="e77cd2c9-92cb-49b9-9dd3-da8cec111c55"/>
    <xsd:element name="properties">
      <xsd:complexType>
        <xsd:sequence>
          <xsd:element name="documentManagement">
            <xsd:complexType>
              <xsd:all>
                <xsd:element ref="ns2:_x5206__x985e_1" minOccurs="0"/>
                <xsd:element ref="ns2:_x5206__x985e_2" minOccurs="0"/>
                <xsd:element ref="ns2:_x66f8__x5f0f__x30fb__x898f__x5b9a__x306e__x6982__x8981_" minOccurs="0"/>
                <xsd:element ref="ns2:_x30bf__x30a4__x30c8__x30eb_2" minOccurs="0"/>
                <xsd:element ref="ns2:_x66f4__x65b0__x65e5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77cd2c9-92cb-49b9-9dd3-da8cec111c55" elementFormDefault="qualified">
    <xsd:import namespace="http://schemas.microsoft.com/office/2006/documentManagement/types"/>
    <xsd:element name="_x5206__x985e_1" ma:index="1" nillable="true" ma:displayName="分類1" ma:default="規定" ma:format="Dropdown" ma:internalName="_x5206__x985e_1">
      <xsd:simpleType>
        <xsd:restriction base="dms:Choice">
          <xsd:enumeration value="規定"/>
          <xsd:enumeration value="外注管理"/>
          <xsd:enumeration value="開発計画"/>
          <xsd:enumeration value="プロジェクト管理"/>
          <xsd:enumeration value="レビュー"/>
          <xsd:enumeration value="設計開発"/>
          <xsd:enumeration value="評価・リリース"/>
          <xsd:enumeration value="不具合"/>
          <xsd:enumeration value="StarTeam"/>
          <xsd:enumeration value="削除予定"/>
        </xsd:restriction>
      </xsd:simpleType>
    </xsd:element>
    <xsd:element name="_x5206__x985e_2" ma:index="2" nillable="true" ma:displayName="分類2" ma:default="補助資料" ma:format="Dropdown" ma:internalName="_x5206__x985e_2">
      <xsd:simpleType>
        <xsd:restriction base="dms:Choice">
          <xsd:enumeration value="プロジェクトコード"/>
          <xsd:enumeration value="基本規定"/>
          <xsd:enumeration value="補助資料"/>
          <xsd:enumeration value="マニュアル"/>
          <xsd:enumeration value="契約"/>
          <xsd:enumeration value="発注"/>
          <xsd:enumeration value="管理"/>
          <xsd:enumeration value="検収"/>
          <xsd:enumeration value="企画書"/>
          <xsd:enumeration value="要件定義"/>
          <xsd:enumeration value="企画書チェック"/>
          <xsd:enumeration value="進捗管理"/>
          <xsd:enumeration value="変更"/>
          <xsd:enumeration value="完了"/>
          <xsd:enumeration value="完了チェック"/>
          <xsd:enumeration value="レビュー"/>
          <xsd:enumeration value="設計"/>
          <xsd:enumeration value="マニュアル作成"/>
          <xsd:enumeration value="評価"/>
          <xsd:enumeration value="リリース"/>
          <xsd:enumeration value="マニュアル"/>
          <xsd:enumeration value="不具合速報"/>
          <xsd:enumeration value="不具合"/>
          <xsd:enumeration value="マニュアル"/>
          <xsd:enumeration value="企画書"/>
          <xsd:enumeration value="設計"/>
          <xsd:enumeration value="管理"/>
          <xsd:enumeration value="個別リリース"/>
        </xsd:restriction>
      </xsd:simpleType>
    </xsd:element>
    <xsd:element name="_x66f8__x5f0f__x30fb__x898f__x5b9a__x306e__x6982__x8981_" ma:index="4" nillable="true" ma:displayName="書式・規定の概要" ma:internalName="_x66f8__x5f0f__x30fb__x898f__x5b9a__x306e__x6982__x8981_">
      <xsd:simpleType>
        <xsd:restriction base="dms:Text">
          <xsd:maxLength value="255"/>
        </xsd:restriction>
      </xsd:simpleType>
    </xsd:element>
    <xsd:element name="_x30bf__x30a4__x30c8__x30eb_2" ma:index="11" nillable="true" ma:displayName="ファイル名" ma:format="Hyperlink" ma:internalName="_x30bf__x30a4__x30c8__x30eb_2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x66f4__x65b0__x65e5_" ma:index="12" nillable="true" ma:displayName="更新日" ma:format="DateOnly" ma:internalName="_x66f4__x65b0__x65e5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コンテンツ タイプ" ma:readOnly="true"/>
        <xsd:element ref="dc:title" minOccurs="0" maxOccurs="1" ma:index="3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_x66f8__x5f0f__x30fb__x898f__x5b9a__x306e__x6982__x8981_ xmlns="e77cd2c9-92cb-49b9-9dd3-da8cec111c55">機能テスト仕様書のフォーマット</_x66f8__x5f0f__x30fb__x898f__x5b9a__x306e__x6982__x8981_>
    <_x30bf__x30a4__x30c8__x30eb_2 xmlns="e77cd2c9-92cb-49b9-9dd3-da8cec111c55">
      <Url>http://mjsmoss/sec/dep/form_pj/6-1-2.xlsx</Url>
      <Description>機能テスト仕様書</Description>
    </_x30bf__x30a4__x30c8__x30eb_2>
    <_x5206__x985e_2 xmlns="e77cd2c9-92cb-49b9-9dd3-da8cec111c55">評価</_x5206__x985e_2>
    <_x66f4__x65b0__x65e5_ xmlns="e77cd2c9-92cb-49b9-9dd3-da8cec111c55">2016-08-03T15:00:00+00:00</_x66f4__x65b0__x65e5_>
    <_x5206__x985e_1 xmlns="e77cd2c9-92cb-49b9-9dd3-da8cec111c55">評価・リリース</_x5206__x985e_1>
  </documentManagement>
</p:properties>
</file>

<file path=customXml/itemProps1.xml><?xml version="1.0" encoding="utf-8"?>
<ds:datastoreItem xmlns:ds="http://schemas.openxmlformats.org/officeDocument/2006/customXml" ds:itemID="{CBA11430-AD85-4745-8DBF-1DF01C193B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7cd2c9-92cb-49b9-9dd3-da8cec111c55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E94AA97-836F-4ECF-BF8F-06467C4AB2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D62118-8892-4A9F-BD14-7E7A2A0001BF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e77cd2c9-92cb-49b9-9dd3-da8cec111c55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40</vt:i4>
      </vt:variant>
    </vt:vector>
  </HeadingPairs>
  <TitlesOfParts>
    <vt:vector size="49" baseType="lpstr">
      <vt:lpstr>表紙</vt:lpstr>
      <vt:lpstr>更新履歴</vt:lpstr>
      <vt:lpstr>集計</vt:lpstr>
      <vt:lpstr>画面レイアウト</vt:lpstr>
      <vt:lpstr>確認項目一覧</vt:lpstr>
      <vt:lpstr>データ</vt:lpstr>
      <vt:lpstr>メニュー表</vt:lpstr>
      <vt:lpstr>パターン表</vt:lpstr>
      <vt:lpstr>名前定義</vt:lpstr>
      <vt:lpstr>データ!Print_Area</vt:lpstr>
      <vt:lpstr>パターン表!Print_Area</vt:lpstr>
      <vt:lpstr>画面レイアウト!Print_Area</vt:lpstr>
      <vt:lpstr>確認項目一覧!Print_Area</vt:lpstr>
      <vt:lpstr>更新履歴!Print_Area</vt:lpstr>
      <vt:lpstr>集計!Print_Area</vt:lpstr>
      <vt:lpstr>表紙!Print_Area</vt:lpstr>
      <vt:lpstr>確認項目一覧!Print_Titles</vt:lpstr>
      <vt:lpstr>Z_03E6FAA9_FC62_489F_95C3_C2EAB4479EB2_.wvu.FilterData</vt:lpstr>
      <vt:lpstr>Z_03E6FAA9_FC62_489F_95C3_C2EAB4479EB2_.wvu.PrintArea</vt:lpstr>
      <vt:lpstr>Z_03E6FAA9_FC62_489F_95C3_C2EAB4479EB2_.wvu.PrintArea_1</vt:lpstr>
      <vt:lpstr>Z_0C917451_0B9B_43F4_BC19_4AF0174A5CF2_.wvu.FilterData</vt:lpstr>
      <vt:lpstr>Z_0C917451_0B9B_43F4_BC19_4AF0174A5CF2_.wvu.PrintArea</vt:lpstr>
      <vt:lpstr>Z_0C917451_0B9B_43F4_BC19_4AF0174A5CF2_.wvu.PrintArea_1</vt:lpstr>
      <vt:lpstr>Z_12620524_441A_4D88_A678_0B4DEB20AD14_.wvu.FilterData</vt:lpstr>
      <vt:lpstr>Z_12620524_441A_4D88_A678_0B4DEB20AD14_.wvu.PrintArea</vt:lpstr>
      <vt:lpstr>Z_12620524_441A_4D88_A678_0B4DEB20AD14_.wvu.PrintArea_1</vt:lpstr>
      <vt:lpstr>Z_1D970D2F_9E0D_4C3D_A33B_FC850E2055AC_.wvu.FilterData</vt:lpstr>
      <vt:lpstr>Z_1F91736C_E266_4E40_BE02_7394C7EC3F5A_.wvu.FilterData</vt:lpstr>
      <vt:lpstr>Z_31C99EE2_0359_4211_906D_3B7C424D2EA7_.wvu.FilterData</vt:lpstr>
      <vt:lpstr>Z_3FD885BE_45E3_4838_8293_5B8D9FFE6801_.wvu.FilterData</vt:lpstr>
      <vt:lpstr>Z_65312C89_3F61_4FB0_965E_8FBE6A45BBD0_.wvu.FilterData</vt:lpstr>
      <vt:lpstr>Z_72070D86_14CF_41FF_B374_4F093B0AE6C7_.wvu.FilterData</vt:lpstr>
      <vt:lpstr>Z_7A0896D6_2CB5_492A_B5D9_2B45F1096D0F_.wvu.FilterData</vt:lpstr>
      <vt:lpstr>Z_7FFBDB60_2E12_4D86_A9F4_91A7748DBC8A_.wvu.FilterData</vt:lpstr>
      <vt:lpstr>Z_8121B4E7_51F7_4642_AA05_18CFAD5AB07B_.wvu.FilterData</vt:lpstr>
      <vt:lpstr>Z_819F5231_CCA9_495E_936E_8AD7254464CA_.wvu.FilterData</vt:lpstr>
      <vt:lpstr>Z_8AFE1991_5695_43E7_A545_1C75CD9518EC_.wvu.FilterData</vt:lpstr>
      <vt:lpstr>Z_8FAF3B2B_090E_45AD_8754_DB47253B7FFA_.wvu.FilterData</vt:lpstr>
      <vt:lpstr>Z_9990DECF_7C79_492D_A6EA_E50C50BB132A_.wvu.FilterData</vt:lpstr>
      <vt:lpstr>Z_A718DFC0_DF8F_4BA3_9B02_9365662B2546_.wvu.FilterData</vt:lpstr>
      <vt:lpstr>Z_A718DFC0_DF8F_4BA3_9B02_9365662B2546_.wvu.PrintArea</vt:lpstr>
      <vt:lpstr>Z_A718DFC0_DF8F_4BA3_9B02_9365662B2546_.wvu.PrintArea_1</vt:lpstr>
      <vt:lpstr>Z_B058DB40_E8D5_45E7_A1D6_A4C76FD0A302_.wvu.FilterData</vt:lpstr>
      <vt:lpstr>Z_C0CBD2FC_FC18_48AB_91EA_9E40966BF273_.wvu.FilterData</vt:lpstr>
      <vt:lpstr>Z_E1EB49EF_291E_4F84_B499_021615237E4C_.wvu.FilterData</vt:lpstr>
      <vt:lpstr>Z_E1EB49EF_291E_4F84_B499_021615237E4C_.wvu.PrintArea</vt:lpstr>
      <vt:lpstr>Z_E1EB49EF_291E_4F84_B499_021615237E4C_.wvu.PrintArea_1</vt:lpstr>
      <vt:lpstr>Z_FF8C274B_2E24_432D_AE90_8387431BEAAB_.wvu.FilterData</vt:lpstr>
      <vt:lpstr>仕様書名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機能テスト仕様書</dc:title>
  <dc:creator>iijima</dc:creator>
  <cp:lastModifiedBy>0231303 上田 達大</cp:lastModifiedBy>
  <cp:lastPrinted>2016-08-02T01:25:07Z</cp:lastPrinted>
  <dcterms:created xsi:type="dcterms:W3CDTF">2013-04-09T09:42:56Z</dcterms:created>
  <dcterms:modified xsi:type="dcterms:W3CDTF">2017-06-12T06:14:38Z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601b89e1-315f-439b-acbe-a3bec1aefb55</vt:lpwstr>
  </property>
  <property fmtid="{D5CDD505-2E9C-101B-9397-08002B2CF9AE}" pid="3" name="ContentTypeId">
    <vt:lpwstr>0x010100967C029AB2633E48996E081D11E6229C</vt:lpwstr>
  </property>
</Properties>
</file>